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Bourací část" sheetId="2" r:id="rId2"/>
    <sheet name="SO 02 - Stavební část" sheetId="3" r:id="rId3"/>
    <sheet name="SO 03 - ZTI" sheetId="4" r:id="rId4"/>
    <sheet name="SO 04 - Chlazení" sheetId="5" r:id="rId5"/>
    <sheet name="SO 05 - Vytápění" sheetId="6" r:id="rId6"/>
    <sheet name="SO 06 - Vzduchotechnika" sheetId="7" r:id="rId7"/>
    <sheet name="SO 07 - Elektroinstalace" sheetId="8" r:id="rId8"/>
    <sheet name="VRN - Vedlejší rozpočtové...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01 - Bourací část'!$C$89:$K$214</definedName>
    <definedName name="_xlnm.Print_Area" localSheetId="1">'SO 01 - Bourací část'!$C$4:$J$39,'SO 01 - Bourací část'!$C$45:$J$71,'SO 01 - Bourací část'!$C$77:$K$214</definedName>
    <definedName name="_xlnm.Print_Titles" localSheetId="1">'SO 01 - Bourací část'!$89:$89</definedName>
    <definedName name="_xlnm._FilterDatabase" localSheetId="2" hidden="1">'SO 02 - Stavební část'!$C$101:$K$749</definedName>
    <definedName name="_xlnm.Print_Area" localSheetId="2">'SO 02 - Stavební část'!$C$4:$J$39,'SO 02 - Stavební část'!$C$45:$J$83,'SO 02 - Stavební část'!$C$89:$K$749</definedName>
    <definedName name="_xlnm.Print_Titles" localSheetId="2">'SO 02 - Stavební část'!$101:$101</definedName>
    <definedName name="_xlnm._FilterDatabase" localSheetId="3" hidden="1">'SO 03 - ZTI'!$C$89:$K$296</definedName>
    <definedName name="_xlnm.Print_Area" localSheetId="3">'SO 03 - ZTI'!$C$4:$J$39,'SO 03 - ZTI'!$C$45:$J$71,'SO 03 - ZTI'!$C$77:$K$296</definedName>
    <definedName name="_xlnm.Print_Titles" localSheetId="3">'SO 03 - ZTI'!$89:$89</definedName>
    <definedName name="_xlnm._FilterDatabase" localSheetId="4" hidden="1">'SO 04 - Chlazení'!$C$81:$K$103</definedName>
    <definedName name="_xlnm.Print_Area" localSheetId="4">'SO 04 - Chlazení'!$C$4:$J$39,'SO 04 - Chlazení'!$C$45:$J$63,'SO 04 - Chlazení'!$C$69:$K$103</definedName>
    <definedName name="_xlnm.Print_Titles" localSheetId="4">'SO 04 - Chlazení'!$81:$81</definedName>
    <definedName name="_xlnm._FilterDatabase" localSheetId="5" hidden="1">'SO 05 - Vytápění'!$C$93:$K$182</definedName>
    <definedName name="_xlnm.Print_Area" localSheetId="5">'SO 05 - Vytápění'!$C$4:$J$39,'SO 05 - Vytápění'!$C$45:$J$75,'SO 05 - Vytápění'!$C$81:$K$182</definedName>
    <definedName name="_xlnm.Print_Titles" localSheetId="5">'SO 05 - Vytápění'!$93:$93</definedName>
    <definedName name="_xlnm._FilterDatabase" localSheetId="6" hidden="1">'SO 06 - Vzduchotechnika'!$C$111:$K$188</definedName>
    <definedName name="_xlnm.Print_Area" localSheetId="6">'SO 06 - Vzduchotechnika'!$C$4:$J$39,'SO 06 - Vzduchotechnika'!$C$45:$J$93,'SO 06 - Vzduchotechnika'!$C$99:$K$188</definedName>
    <definedName name="_xlnm.Print_Titles" localSheetId="6">'SO 06 - Vzduchotechnika'!$111:$111</definedName>
    <definedName name="_xlnm._FilterDatabase" localSheetId="7" hidden="1">'SO 07 - Elektroinstalace'!$C$87:$K$189</definedName>
    <definedName name="_xlnm.Print_Area" localSheetId="7">'SO 07 - Elektroinstalace'!$C$4:$J$39,'SO 07 - Elektroinstalace'!$C$45:$J$69,'SO 07 - Elektroinstalace'!$C$75:$K$189</definedName>
    <definedName name="_xlnm.Print_Titles" localSheetId="7">'SO 07 - Elektroinstalace'!$87:$87</definedName>
    <definedName name="_xlnm._FilterDatabase" localSheetId="8" hidden="1">'VRN - Vedlejší rozpočtové...'!$C$86:$K$116</definedName>
    <definedName name="_xlnm.Print_Area" localSheetId="8">'VRN - Vedlejší rozpočtové...'!$C$4:$J$39,'VRN - Vedlejší rozpočtové...'!$C$45:$J$68,'VRN - Vedlejší rozpočtové...'!$C$74:$K$116</definedName>
    <definedName name="_xlnm.Print_Titles" localSheetId="8">'VRN - Vedlejší rozpočtové...'!$86:$86</definedName>
    <definedName name="_xlnm.Print_Area" localSheetId="9">'Seznam figur'!$C$4:$G$70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2"/>
  <c i="9" r="J35"/>
  <c i="1" r="AX62"/>
  <c i="9"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8" r="J37"/>
  <c r="J36"/>
  <c i="1" r="AY61"/>
  <c i="8" r="J35"/>
  <c i="1" r="AX61"/>
  <c i="8"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5"/>
  <c r="J84"/>
  <c r="F84"/>
  <c r="F82"/>
  <c r="E80"/>
  <c r="J55"/>
  <c r="J54"/>
  <c r="F54"/>
  <c r="F52"/>
  <c r="E50"/>
  <c r="J18"/>
  <c r="E18"/>
  <c r="F85"/>
  <c r="J17"/>
  <c r="J12"/>
  <c r="J82"/>
  <c r="E7"/>
  <c r="E48"/>
  <c i="7" r="J176"/>
  <c r="J159"/>
  <c r="J142"/>
  <c r="J124"/>
  <c r="J37"/>
  <c r="J36"/>
  <c i="1" r="AY60"/>
  <c i="7" r="J35"/>
  <c i="1" r="AX60"/>
  <c i="7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T179"/>
  <c r="R180"/>
  <c r="R179"/>
  <c r="P180"/>
  <c r="P179"/>
  <c r="BI178"/>
  <c r="BH178"/>
  <c r="BG178"/>
  <c r="BF178"/>
  <c r="T178"/>
  <c r="T177"/>
  <c r="R178"/>
  <c r="R177"/>
  <c r="P178"/>
  <c r="P177"/>
  <c r="J89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J81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T154"/>
  <c r="R155"/>
  <c r="R154"/>
  <c r="P155"/>
  <c r="P154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J7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T136"/>
  <c r="R137"/>
  <c r="R136"/>
  <c r="P137"/>
  <c r="P136"/>
  <c r="BI135"/>
  <c r="BH135"/>
  <c r="BG135"/>
  <c r="BF135"/>
  <c r="T135"/>
  <c r="T134"/>
  <c r="R135"/>
  <c r="R134"/>
  <c r="P135"/>
  <c r="P134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J6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T119"/>
  <c r="R120"/>
  <c r="R119"/>
  <c r="P120"/>
  <c r="P119"/>
  <c r="BI118"/>
  <c r="BH118"/>
  <c r="BG118"/>
  <c r="BF118"/>
  <c r="T118"/>
  <c r="T117"/>
  <c r="R118"/>
  <c r="R117"/>
  <c r="P118"/>
  <c r="P117"/>
  <c r="BI116"/>
  <c r="BH116"/>
  <c r="BG116"/>
  <c r="BF116"/>
  <c r="T116"/>
  <c r="R116"/>
  <c r="P116"/>
  <c r="BI115"/>
  <c r="BH115"/>
  <c r="BG115"/>
  <c r="BF115"/>
  <c r="T115"/>
  <c r="R115"/>
  <c r="P115"/>
  <c r="J109"/>
  <c r="J108"/>
  <c r="F108"/>
  <c r="F106"/>
  <c r="E104"/>
  <c r="J55"/>
  <c r="J54"/>
  <c r="F54"/>
  <c r="F52"/>
  <c r="E50"/>
  <c r="J18"/>
  <c r="E18"/>
  <c r="F55"/>
  <c r="J17"/>
  <c r="J12"/>
  <c r="J52"/>
  <c r="E7"/>
  <c r="E102"/>
  <c i="6" r="J37"/>
  <c r="J36"/>
  <c i="1" r="AY59"/>
  <c i="6" r="J35"/>
  <c i="1" r="AX59"/>
  <c i="6"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T107"/>
  <c r="R108"/>
  <c r="R107"/>
  <c r="P108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91"/>
  <c r="J17"/>
  <c r="J12"/>
  <c r="J52"/>
  <c r="E7"/>
  <c r="E48"/>
  <c i="5" r="J37"/>
  <c r="J36"/>
  <c i="1" r="AY58"/>
  <c i="5" r="J35"/>
  <c i="1" r="AX58"/>
  <c i="5"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4" r="J37"/>
  <c r="J36"/>
  <c i="1" r="AY57"/>
  <c i="4" r="J35"/>
  <c i="1" r="AX57"/>
  <c i="4"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0"/>
  <c r="BH110"/>
  <c r="BG110"/>
  <c r="BF110"/>
  <c r="T110"/>
  <c r="R110"/>
  <c r="P110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3" r="J37"/>
  <c r="J36"/>
  <c i="1" r="AY56"/>
  <c i="3" r="J35"/>
  <c i="1" r="AX56"/>
  <c i="3" r="BI746"/>
  <c r="BH746"/>
  <c r="BG746"/>
  <c r="BF746"/>
  <c r="T746"/>
  <c r="R746"/>
  <c r="P746"/>
  <c r="BI743"/>
  <c r="BH743"/>
  <c r="BG743"/>
  <c r="BF743"/>
  <c r="T743"/>
  <c r="R743"/>
  <c r="P743"/>
  <c r="BI739"/>
  <c r="BH739"/>
  <c r="BG739"/>
  <c r="BF739"/>
  <c r="T739"/>
  <c r="R739"/>
  <c r="P739"/>
  <c r="BI737"/>
  <c r="BH737"/>
  <c r="BG737"/>
  <c r="BF737"/>
  <c r="T737"/>
  <c r="R737"/>
  <c r="P737"/>
  <c r="BI734"/>
  <c r="BH734"/>
  <c r="BG734"/>
  <c r="BF734"/>
  <c r="T734"/>
  <c r="R734"/>
  <c r="P734"/>
  <c r="BI730"/>
  <c r="BH730"/>
  <c r="BG730"/>
  <c r="BF730"/>
  <c r="T730"/>
  <c r="T729"/>
  <c r="R730"/>
  <c r="R729"/>
  <c r="P730"/>
  <c r="P729"/>
  <c r="BI727"/>
  <c r="BH727"/>
  <c r="BG727"/>
  <c r="BF727"/>
  <c r="T727"/>
  <c r="R727"/>
  <c r="P727"/>
  <c r="BI725"/>
  <c r="BH725"/>
  <c r="BG725"/>
  <c r="BF725"/>
  <c r="T725"/>
  <c r="R725"/>
  <c r="P725"/>
  <c r="BI723"/>
  <c r="BH723"/>
  <c r="BG723"/>
  <c r="BF723"/>
  <c r="T723"/>
  <c r="R723"/>
  <c r="P723"/>
  <c r="BI721"/>
  <c r="BH721"/>
  <c r="BG721"/>
  <c r="BF721"/>
  <c r="T721"/>
  <c r="R721"/>
  <c r="P721"/>
  <c r="BI718"/>
  <c r="BH718"/>
  <c r="BG718"/>
  <c r="BF718"/>
  <c r="T718"/>
  <c r="R718"/>
  <c r="P718"/>
  <c r="BI716"/>
  <c r="BH716"/>
  <c r="BG716"/>
  <c r="BF716"/>
  <c r="T716"/>
  <c r="R716"/>
  <c r="P716"/>
  <c r="BI713"/>
  <c r="BH713"/>
  <c r="BG713"/>
  <c r="BF713"/>
  <c r="T713"/>
  <c r="R713"/>
  <c r="P713"/>
  <c r="BI710"/>
  <c r="BH710"/>
  <c r="BG710"/>
  <c r="BF710"/>
  <c r="T710"/>
  <c r="R710"/>
  <c r="P710"/>
  <c r="BI707"/>
  <c r="BH707"/>
  <c r="BG707"/>
  <c r="BF707"/>
  <c r="T707"/>
  <c r="R707"/>
  <c r="P707"/>
  <c r="BI704"/>
  <c r="BH704"/>
  <c r="BG704"/>
  <c r="BF704"/>
  <c r="T704"/>
  <c r="R704"/>
  <c r="P704"/>
  <c r="BI701"/>
  <c r="BH701"/>
  <c r="BG701"/>
  <c r="BF701"/>
  <c r="T701"/>
  <c r="R701"/>
  <c r="P701"/>
  <c r="BI699"/>
  <c r="BH699"/>
  <c r="BG699"/>
  <c r="BF699"/>
  <c r="T699"/>
  <c r="R699"/>
  <c r="P699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8"/>
  <c r="BH688"/>
  <c r="BG688"/>
  <c r="BF688"/>
  <c r="T688"/>
  <c r="R688"/>
  <c r="P688"/>
  <c r="BI685"/>
  <c r="BH685"/>
  <c r="BG685"/>
  <c r="BF685"/>
  <c r="T685"/>
  <c r="R685"/>
  <c r="P685"/>
  <c r="BI682"/>
  <c r="BH682"/>
  <c r="BG682"/>
  <c r="BF682"/>
  <c r="T682"/>
  <c r="R682"/>
  <c r="P682"/>
  <c r="BI679"/>
  <c r="BH679"/>
  <c r="BG679"/>
  <c r="BF679"/>
  <c r="T679"/>
  <c r="R679"/>
  <c r="P679"/>
  <c r="BI676"/>
  <c r="BH676"/>
  <c r="BG676"/>
  <c r="BF676"/>
  <c r="T676"/>
  <c r="R676"/>
  <c r="P676"/>
  <c r="BI673"/>
  <c r="BH673"/>
  <c r="BG673"/>
  <c r="BF673"/>
  <c r="T673"/>
  <c r="R673"/>
  <c r="P673"/>
  <c r="BI670"/>
  <c r="BH670"/>
  <c r="BG670"/>
  <c r="BF670"/>
  <c r="T670"/>
  <c r="R670"/>
  <c r="P670"/>
  <c r="BI666"/>
  <c r="BH666"/>
  <c r="BG666"/>
  <c r="BF666"/>
  <c r="T666"/>
  <c r="R666"/>
  <c r="P666"/>
  <c r="BI664"/>
  <c r="BH664"/>
  <c r="BG664"/>
  <c r="BF664"/>
  <c r="T664"/>
  <c r="R664"/>
  <c r="P664"/>
  <c r="BI660"/>
  <c r="BH660"/>
  <c r="BG660"/>
  <c r="BF660"/>
  <c r="T660"/>
  <c r="R660"/>
  <c r="P660"/>
  <c r="BI658"/>
  <c r="BH658"/>
  <c r="BG658"/>
  <c r="BF658"/>
  <c r="T658"/>
  <c r="R658"/>
  <c r="P658"/>
  <c r="BI655"/>
  <c r="BH655"/>
  <c r="BG655"/>
  <c r="BF655"/>
  <c r="T655"/>
  <c r="R655"/>
  <c r="P655"/>
  <c r="BI653"/>
  <c r="BH653"/>
  <c r="BG653"/>
  <c r="BF653"/>
  <c r="T653"/>
  <c r="R653"/>
  <c r="P653"/>
  <c r="BI650"/>
  <c r="BH650"/>
  <c r="BG650"/>
  <c r="BF650"/>
  <c r="T650"/>
  <c r="R650"/>
  <c r="P650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2"/>
  <c r="BH632"/>
  <c r="BG632"/>
  <c r="BF632"/>
  <c r="T632"/>
  <c r="R632"/>
  <c r="P632"/>
  <c r="BI630"/>
  <c r="BH630"/>
  <c r="BG630"/>
  <c r="BF630"/>
  <c r="T630"/>
  <c r="R630"/>
  <c r="P630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5"/>
  <c r="BH595"/>
  <c r="BG595"/>
  <c r="BF595"/>
  <c r="T595"/>
  <c r="R595"/>
  <c r="P595"/>
  <c r="BI593"/>
  <c r="BH593"/>
  <c r="BG593"/>
  <c r="BF593"/>
  <c r="T593"/>
  <c r="R593"/>
  <c r="P593"/>
  <c r="BI590"/>
  <c r="BH590"/>
  <c r="BG590"/>
  <c r="BF590"/>
  <c r="T590"/>
  <c r="R590"/>
  <c r="P590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0"/>
  <c r="BH580"/>
  <c r="BG580"/>
  <c r="BF580"/>
  <c r="T580"/>
  <c r="R580"/>
  <c r="P580"/>
  <c r="BI578"/>
  <c r="BH578"/>
  <c r="BG578"/>
  <c r="BF578"/>
  <c r="T578"/>
  <c r="R578"/>
  <c r="P578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3"/>
  <c r="BH563"/>
  <c r="BG563"/>
  <c r="BF563"/>
  <c r="T563"/>
  <c r="R563"/>
  <c r="P563"/>
  <c r="BI560"/>
  <c r="BH560"/>
  <c r="BG560"/>
  <c r="BF560"/>
  <c r="T560"/>
  <c r="R560"/>
  <c r="P560"/>
  <c r="BI557"/>
  <c r="BH557"/>
  <c r="BG557"/>
  <c r="BF557"/>
  <c r="T557"/>
  <c r="R557"/>
  <c r="P557"/>
  <c r="BI555"/>
  <c r="BH555"/>
  <c r="BG555"/>
  <c r="BF555"/>
  <c r="T555"/>
  <c r="R555"/>
  <c r="P555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40"/>
  <c r="BH540"/>
  <c r="BG540"/>
  <c r="BF540"/>
  <c r="T540"/>
  <c r="R540"/>
  <c r="P540"/>
  <c r="BI537"/>
  <c r="BH537"/>
  <c r="BG537"/>
  <c r="BF537"/>
  <c r="T537"/>
  <c r="R537"/>
  <c r="P537"/>
  <c r="BI530"/>
  <c r="BH530"/>
  <c r="BG530"/>
  <c r="BF530"/>
  <c r="T530"/>
  <c r="R530"/>
  <c r="P530"/>
  <c r="BI523"/>
  <c r="BH523"/>
  <c r="BG523"/>
  <c r="BF523"/>
  <c r="T523"/>
  <c r="R523"/>
  <c r="P523"/>
  <c r="BI520"/>
  <c r="BH520"/>
  <c r="BG520"/>
  <c r="BF520"/>
  <c r="T520"/>
  <c r="R520"/>
  <c r="P520"/>
  <c r="BI518"/>
  <c r="BH518"/>
  <c r="BG518"/>
  <c r="BF518"/>
  <c r="T518"/>
  <c r="R518"/>
  <c r="P518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6"/>
  <c r="BH506"/>
  <c r="BG506"/>
  <c r="BF506"/>
  <c r="T506"/>
  <c r="R506"/>
  <c r="P506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5"/>
  <c r="BH495"/>
  <c r="BG495"/>
  <c r="BF495"/>
  <c r="T495"/>
  <c r="R495"/>
  <c r="P495"/>
  <c r="BI492"/>
  <c r="BH492"/>
  <c r="BG492"/>
  <c r="BF492"/>
  <c r="T492"/>
  <c r="R492"/>
  <c r="P492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1"/>
  <c r="BH481"/>
  <c r="BG481"/>
  <c r="BF481"/>
  <c r="T481"/>
  <c r="R481"/>
  <c r="P481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71"/>
  <c r="BH471"/>
  <c r="BG471"/>
  <c r="BF471"/>
  <c r="T471"/>
  <c r="R471"/>
  <c r="P471"/>
  <c r="BI467"/>
  <c r="BH467"/>
  <c r="BG467"/>
  <c r="BF467"/>
  <c r="T467"/>
  <c r="R467"/>
  <c r="P467"/>
  <c r="BI465"/>
  <c r="BH465"/>
  <c r="BG465"/>
  <c r="BF465"/>
  <c r="T465"/>
  <c r="R465"/>
  <c r="P465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T435"/>
  <c r="R436"/>
  <c r="R435"/>
  <c r="P436"/>
  <c r="P435"/>
  <c r="BI434"/>
  <c r="BH434"/>
  <c r="BG434"/>
  <c r="BF434"/>
  <c r="T434"/>
  <c r="R434"/>
  <c r="P434"/>
  <c r="BI431"/>
  <c r="BH431"/>
  <c r="BG431"/>
  <c r="BF431"/>
  <c r="T431"/>
  <c r="R431"/>
  <c r="P431"/>
  <c r="BI429"/>
  <c r="BH429"/>
  <c r="BG429"/>
  <c r="BF429"/>
  <c r="T429"/>
  <c r="R429"/>
  <c r="P429"/>
  <c r="BI426"/>
  <c r="BH426"/>
  <c r="BG426"/>
  <c r="BF426"/>
  <c r="T426"/>
  <c r="R426"/>
  <c r="P426"/>
  <c r="BI425"/>
  <c r="BH425"/>
  <c r="BG425"/>
  <c r="BF425"/>
  <c r="T425"/>
  <c r="R425"/>
  <c r="P425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5"/>
  <c r="BH405"/>
  <c r="BG405"/>
  <c r="BF405"/>
  <c r="T405"/>
  <c r="R405"/>
  <c r="P405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9"/>
  <c r="BH369"/>
  <c r="BG369"/>
  <c r="BF369"/>
  <c r="T369"/>
  <c r="R369"/>
  <c r="P369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49"/>
  <c r="BH349"/>
  <c r="BG349"/>
  <c r="BF349"/>
  <c r="T349"/>
  <c r="R349"/>
  <c r="P349"/>
  <c r="BI342"/>
  <c r="BH342"/>
  <c r="BG342"/>
  <c r="BF342"/>
  <c r="T342"/>
  <c r="R342"/>
  <c r="P342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69"/>
  <c r="BH269"/>
  <c r="BG269"/>
  <c r="BF269"/>
  <c r="T269"/>
  <c r="R269"/>
  <c r="P269"/>
  <c r="BI262"/>
  <c r="BH262"/>
  <c r="BG262"/>
  <c r="BF262"/>
  <c r="T262"/>
  <c r="T261"/>
  <c r="R262"/>
  <c r="R261"/>
  <c r="P262"/>
  <c r="P261"/>
  <c r="BI257"/>
  <c r="BH257"/>
  <c r="BG257"/>
  <c r="BF257"/>
  <c r="T257"/>
  <c r="R257"/>
  <c r="P257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194"/>
  <c r="BH194"/>
  <c r="BG194"/>
  <c r="BF194"/>
  <c r="T194"/>
  <c r="R194"/>
  <c r="P194"/>
  <c r="BI187"/>
  <c r="BH187"/>
  <c r="BG187"/>
  <c r="BF187"/>
  <c r="T187"/>
  <c r="R187"/>
  <c r="P187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19"/>
  <c r="BH119"/>
  <c r="BG119"/>
  <c r="BF119"/>
  <c r="T119"/>
  <c r="R119"/>
  <c r="P119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J99"/>
  <c r="J98"/>
  <c r="F98"/>
  <c r="F96"/>
  <c r="E94"/>
  <c r="J55"/>
  <c r="J54"/>
  <c r="F54"/>
  <c r="F52"/>
  <c r="E50"/>
  <c r="J18"/>
  <c r="E18"/>
  <c r="F99"/>
  <c r="J17"/>
  <c r="J12"/>
  <c r="J96"/>
  <c r="E7"/>
  <c r="E92"/>
  <c i="2" r="J37"/>
  <c r="J36"/>
  <c i="1" r="AY55"/>
  <c i="2" r="J35"/>
  <c i="1" r="AX55"/>
  <c i="2" r="BI211"/>
  <c r="BH211"/>
  <c r="BG211"/>
  <c r="BF211"/>
  <c r="T211"/>
  <c r="T210"/>
  <c r="R211"/>
  <c r="R210"/>
  <c r="P211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T184"/>
  <c r="R185"/>
  <c r="R184"/>
  <c r="P185"/>
  <c r="P184"/>
  <c r="BI180"/>
  <c r="BH180"/>
  <c r="BG180"/>
  <c r="BF180"/>
  <c r="T180"/>
  <c r="T179"/>
  <c r="R180"/>
  <c r="R179"/>
  <c r="P180"/>
  <c r="P179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T165"/>
  <c r="R166"/>
  <c r="R165"/>
  <c r="P166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2"/>
  <c r="BH112"/>
  <c r="BG112"/>
  <c r="BF112"/>
  <c r="T112"/>
  <c r="R112"/>
  <c r="P11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1" r="L50"/>
  <c r="AM50"/>
  <c r="AM49"/>
  <c r="L49"/>
  <c r="AM47"/>
  <c r="L47"/>
  <c r="L45"/>
  <c r="L44"/>
  <c i="3" r="BK296"/>
  <c r="BK129"/>
  <c r="BK707"/>
  <c r="BK169"/>
  <c r="J293"/>
  <c r="BK387"/>
  <c i="4" r="J263"/>
  <c i="3" r="J324"/>
  <c r="J679"/>
  <c r="J673"/>
  <c r="BK632"/>
  <c i="4" r="J191"/>
  <c r="BK178"/>
  <c i="5" r="J100"/>
  <c i="6" r="J168"/>
  <c r="J179"/>
  <c r="BK178"/>
  <c i="7" r="BK115"/>
  <c i="2" r="BK202"/>
  <c i="3" r="J216"/>
  <c r="BK163"/>
  <c r="J644"/>
  <c r="BK511"/>
  <c r="BK185"/>
  <c r="J296"/>
  <c i="4" r="J275"/>
  <c r="J208"/>
  <c r="BK239"/>
  <c i="5" r="J97"/>
  <c i="6" r="J160"/>
  <c r="BK133"/>
  <c i="7" r="J157"/>
  <c i="8" r="BK173"/>
  <c r="J187"/>
  <c r="BK163"/>
  <c r="BK139"/>
  <c i="9" r="J90"/>
  <c r="J102"/>
  <c i="2" r="BK180"/>
  <c i="3" r="BK603"/>
  <c r="BK369"/>
  <c r="BK743"/>
  <c r="BK476"/>
  <c r="J707"/>
  <c i="4" r="J271"/>
  <c r="BK189"/>
  <c i="6" r="BK165"/>
  <c r="BK173"/>
  <c r="J178"/>
  <c i="7" r="BK147"/>
  <c i="8" r="J154"/>
  <c r="BK187"/>
  <c r="J100"/>
  <c r="J106"/>
  <c r="J117"/>
  <c r="J92"/>
  <c i="9" r="J105"/>
  <c r="J107"/>
  <c i="3" r="J603"/>
  <c r="J149"/>
  <c r="J580"/>
  <c r="BK629"/>
  <c r="BK704"/>
  <c r="J302"/>
  <c i="4" r="J166"/>
  <c r="BK247"/>
  <c i="3" r="J595"/>
  <c i="4" r="J261"/>
  <c i="6" r="J137"/>
  <c r="J106"/>
  <c i="7" r="J147"/>
  <c i="8" r="BK104"/>
  <c i="2" r="BK159"/>
  <c i="3" r="BK500"/>
  <c r="J578"/>
  <c r="J607"/>
  <c r="BK478"/>
  <c r="J307"/>
  <c r="J227"/>
  <c i="4" r="J213"/>
  <c r="J201"/>
  <c i="6" r="BK168"/>
  <c r="J175"/>
  <c i="8" r="J146"/>
  <c i="2" r="BK122"/>
  <c i="3" r="BK420"/>
  <c r="J380"/>
  <c r="J451"/>
  <c r="J638"/>
  <c i="4" r="BK219"/>
  <c r="BK208"/>
  <c i="6" r="J100"/>
  <c r="BK138"/>
  <c i="7" r="J133"/>
  <c i="8" r="BK159"/>
  <c i="2" r="BK190"/>
  <c i="6" r="BK116"/>
  <c r="BK102"/>
  <c r="BK179"/>
  <c i="7" r="BK184"/>
  <c i="8" r="BK102"/>
  <c i="4" r="J164"/>
  <c i="5" r="J91"/>
  <c i="6" r="J153"/>
  <c i="7" r="BK185"/>
  <c i="3" r="J384"/>
  <c r="BK644"/>
  <c r="BK555"/>
  <c r="BK262"/>
  <c i="4" r="BK257"/>
  <c r="J101"/>
  <c i="5" r="BK103"/>
  <c i="6" r="BK119"/>
  <c r="BK126"/>
  <c i="7" r="J175"/>
  <c i="8" r="BK147"/>
  <c r="BK142"/>
  <c i="3" r="BK400"/>
  <c r="BK609"/>
  <c r="BK257"/>
  <c r="J321"/>
  <c r="BK157"/>
  <c i="4" r="J287"/>
  <c r="J217"/>
  <c i="5" r="BK100"/>
  <c i="6" r="BK166"/>
  <c r="BK105"/>
  <c i="7" r="BK167"/>
  <c i="8" r="BK174"/>
  <c i="2" r="BK118"/>
  <c i="3" r="J653"/>
  <c r="J140"/>
  <c r="J485"/>
  <c r="BK389"/>
  <c r="BK723"/>
  <c r="BK134"/>
  <c i="4" r="J192"/>
  <c i="6" r="BK152"/>
  <c i="7" r="J178"/>
  <c i="8" r="J115"/>
  <c i="2" r="BK151"/>
  <c r="J190"/>
  <c i="3" r="J545"/>
  <c r="BK224"/>
  <c r="J145"/>
  <c r="J565"/>
  <c r="J650"/>
  <c i="4" r="J284"/>
  <c r="BK188"/>
  <c i="5" r="BK94"/>
  <c i="6" r="BK108"/>
  <c i="7" r="BK153"/>
  <c i="2" r="J166"/>
  <c r="J194"/>
  <c i="3" r="J134"/>
  <c r="BK113"/>
  <c r="J349"/>
  <c r="BK342"/>
  <c r="J721"/>
  <c r="BK319"/>
  <c i="4" r="J278"/>
  <c r="BK289"/>
  <c i="5" r="BK95"/>
  <c i="6" r="J155"/>
  <c i="7" r="BK161"/>
  <c i="8" r="J166"/>
  <c i="2" r="BK126"/>
  <c i="5" r="J86"/>
  <c i="6" r="J169"/>
  <c r="BK159"/>
  <c i="7" r="BK170"/>
  <c i="8" r="J170"/>
  <c i="3" r="BK481"/>
  <c r="J497"/>
  <c r="BK384"/>
  <c r="J222"/>
  <c i="4" r="BK164"/>
  <c r="J219"/>
  <c i="8" r="BK189"/>
  <c i="3" r="J563"/>
  <c r="J605"/>
  <c i="4" r="BK254"/>
  <c r="J198"/>
  <c r="J254"/>
  <c i="5" r="J103"/>
  <c i="6" r="J99"/>
  <c r="BK181"/>
  <c i="7" r="J168"/>
  <c i="8" r="BK156"/>
  <c i="2" r="J34"/>
  <c i="8" r="BK161"/>
  <c r="BK100"/>
  <c r="J110"/>
  <c r="BK117"/>
  <c i="9" r="BK93"/>
  <c r="J95"/>
  <c i="2" r="F35"/>
  <c i="4" r="J210"/>
  <c i="6" r="BK135"/>
  <c r="J135"/>
  <c r="BK156"/>
  <c i="7" r="J172"/>
  <c i="8" r="BK96"/>
  <c r="J151"/>
  <c r="BK183"/>
  <c r="J98"/>
  <c r="BK151"/>
  <c i="9" r="J100"/>
  <c r="J111"/>
  <c r="BK100"/>
  <c i="2" r="J180"/>
  <c i="3" r="J327"/>
  <c r="BK606"/>
  <c r="BK630"/>
  <c r="J739"/>
  <c r="J287"/>
  <c r="BK530"/>
  <c i="4" r="BK93"/>
  <c r="BK249"/>
  <c r="BK261"/>
  <c i="6" r="J173"/>
  <c r="J108"/>
  <c i="7" r="BK137"/>
  <c i="8" r="BK130"/>
  <c i="2" r="BK148"/>
  <c i="3" r="J429"/>
  <c r="J281"/>
  <c r="BK436"/>
  <c r="J704"/>
  <c r="BK423"/>
  <c r="BK457"/>
  <c i="4" r="J221"/>
  <c i="6" r="BK124"/>
  <c i="7" r="BK140"/>
  <c i="8" r="BK169"/>
  <c i="2" r="BK161"/>
  <c r="J206"/>
  <c i="3" r="J194"/>
  <c r="BK635"/>
  <c r="BK392"/>
  <c r="J730"/>
  <c r="J725"/>
  <c i="4" r="J264"/>
  <c r="J151"/>
  <c i="5" r="BK102"/>
  <c i="6" r="J115"/>
  <c r="J130"/>
  <c i="2" r="J171"/>
  <c r="J137"/>
  <c i="3" r="J557"/>
  <c r="J255"/>
  <c r="BK497"/>
  <c r="J481"/>
  <c r="J520"/>
  <c i="4" r="BK151"/>
  <c r="BK234"/>
  <c i="5" r="J102"/>
  <c i="6" r="J182"/>
  <c i="7" r="BK126"/>
  <c i="8" r="BK149"/>
  <c r="BK140"/>
  <c i="2" r="J126"/>
  <c i="3" r="J618"/>
  <c r="BK607"/>
  <c r="J660"/>
  <c r="BK460"/>
  <c r="BK548"/>
  <c r="BK695"/>
  <c r="BK569"/>
  <c i="4" r="BK253"/>
  <c r="BK244"/>
  <c i="3" r="J471"/>
  <c r="BK746"/>
  <c r="J417"/>
  <c r="BK600"/>
  <c r="BK545"/>
  <c i="4" r="J132"/>
  <c r="BK227"/>
  <c r="BK174"/>
  <c i="6" r="J111"/>
  <c r="BK145"/>
  <c r="J145"/>
  <c i="8" r="BK167"/>
  <c i="2" r="BK175"/>
  <c i="3" r="J405"/>
  <c r="BK465"/>
  <c r="BK542"/>
  <c r="J389"/>
  <c r="J620"/>
  <c r="J676"/>
  <c i="4" r="BK259"/>
  <c r="J138"/>
  <c r="J176"/>
  <c i="5" r="J88"/>
  <c i="6" r="BK182"/>
  <c i="7" r="BK135"/>
  <c i="8" r="BK121"/>
  <c r="BK164"/>
  <c r="J108"/>
  <c i="9" r="J103"/>
  <c r="J116"/>
  <c r="BK110"/>
  <c r="J92"/>
  <c i="3" r="J329"/>
  <c r="BK310"/>
  <c r="J500"/>
  <c r="J585"/>
  <c r="J342"/>
  <c r="BK449"/>
  <c i="4" r="BK213"/>
  <c r="J239"/>
  <c i="5" r="J84"/>
  <c i="6" r="BK163"/>
  <c i="8" r="BK128"/>
  <c i="9" r="J93"/>
  <c r="BK92"/>
  <c i="2" r="J202"/>
  <c i="3" r="BK165"/>
  <c r="BK503"/>
  <c r="BK514"/>
  <c r="BK670"/>
  <c r="J718"/>
  <c i="4" r="BK182"/>
  <c r="BK284"/>
  <c i="6" r="J136"/>
  <c r="BK132"/>
  <c i="7" r="J153"/>
  <c i="8" r="J179"/>
  <c i="3" r="BK580"/>
  <c r="J743"/>
  <c r="BK655"/>
  <c r="J408"/>
  <c i="4" r="BK251"/>
  <c r="J215"/>
  <c i="5" r="BK88"/>
  <c i="6" r="BK137"/>
  <c r="J139"/>
  <c i="7" r="BK158"/>
  <c i="8" r="BK135"/>
  <c i="3" r="BK647"/>
  <c r="BK585"/>
  <c r="BK537"/>
  <c r="J410"/>
  <c r="J606"/>
  <c r="BK602"/>
  <c i="4" r="J97"/>
  <c r="BK127"/>
  <c i="5" r="BK87"/>
  <c i="6" r="J121"/>
  <c r="J161"/>
  <c i="7" r="J137"/>
  <c i="8" r="J147"/>
  <c i="2" r="BK194"/>
  <c i="3" r="J105"/>
  <c r="BK523"/>
  <c r="BK382"/>
  <c r="BK174"/>
  <c r="J508"/>
  <c i="4" r="J188"/>
  <c r="BK121"/>
  <c i="6" r="J163"/>
  <c i="7" r="BK186"/>
  <c i="8" r="BK177"/>
  <c i="2" r="BK166"/>
  <c r="BK100"/>
  <c i="3" r="J374"/>
  <c r="J495"/>
  <c r="J449"/>
  <c r="J658"/>
  <c r="J465"/>
  <c i="4" r="J225"/>
  <c r="J178"/>
  <c i="5" r="BK90"/>
  <c i="6" r="BK122"/>
  <c i="7" r="J174"/>
  <c i="2" r="J161"/>
  <c r="BK142"/>
  <c i="3" r="BK626"/>
  <c r="BK601"/>
  <c r="BK666"/>
  <c r="BK578"/>
  <c r="J727"/>
  <c r="J490"/>
  <c i="4" r="J285"/>
  <c r="BK192"/>
  <c r="J194"/>
  <c i="6" r="BK162"/>
  <c r="J174"/>
  <c i="7" r="J187"/>
  <c i="8" r="BK112"/>
  <c i="2" r="BK206"/>
  <c i="6" r="BK164"/>
  <c r="J117"/>
  <c r="BK98"/>
  <c i="7" r="BK187"/>
  <c r="J140"/>
  <c i="8" r="BK92"/>
  <c i="3" r="J157"/>
  <c i="4" r="BK101"/>
  <c i="6" r="BK101"/>
  <c i="7" r="BK162"/>
  <c i="3" r="BK357"/>
  <c r="BK487"/>
  <c r="J415"/>
  <c r="J462"/>
  <c i="4" r="BK277"/>
  <c r="J195"/>
  <c i="5" r="J85"/>
  <c i="6" r="J112"/>
  <c i="7" r="BK123"/>
  <c i="8" r="J177"/>
  <c i="2" r="BK96"/>
  <c i="3" r="J548"/>
  <c r="BK734"/>
  <c r="J487"/>
  <c r="BK349"/>
  <c i="4" r="J206"/>
  <c r="BK281"/>
  <c i="6" r="BK172"/>
  <c r="J180"/>
  <c i="7" r="J126"/>
  <c i="8" r="J175"/>
  <c i="2" r="BK144"/>
  <c i="3" r="J305"/>
  <c r="J587"/>
  <c r="J310"/>
  <c r="BK194"/>
  <c r="J664"/>
  <c i="6" r="J120"/>
  <c r="J98"/>
  <c i="8" r="J159"/>
  <c i="2" r="BK185"/>
  <c r="BK154"/>
  <c r="BK93"/>
  <c i="4" r="BK285"/>
  <c i="2" r="J159"/>
  <c r="J98"/>
  <c i="3" r="BK380"/>
  <c i="4" r="BK280"/>
  <c r="J170"/>
  <c i="7" r="BK175"/>
  <c i="2" r="J140"/>
  <c i="3" r="BK212"/>
  <c i="6" r="J151"/>
  <c r="BK134"/>
  <c i="7" r="J122"/>
  <c r="J164"/>
  <c i="3" r="BK293"/>
  <c r="J185"/>
  <c r="BK405"/>
  <c r="BK650"/>
  <c r="J363"/>
  <c r="BK506"/>
  <c r="BK730"/>
  <c i="4" r="J247"/>
  <c r="BK264"/>
  <c i="3" r="BK332"/>
  <c r="BK701"/>
  <c r="J503"/>
  <c r="J467"/>
  <c i="4" r="BK270"/>
  <c i="5" r="BK101"/>
  <c i="6" r="J127"/>
  <c r="BK111"/>
  <c r="J126"/>
  <c i="7" r="J188"/>
  <c i="8" r="BK185"/>
  <c i="3" r="BK622"/>
  <c r="BK232"/>
  <c r="BK363"/>
  <c r="BK583"/>
  <c r="J688"/>
  <c r="J392"/>
  <c r="BK727"/>
  <c i="4" r="BK201"/>
  <c r="BK180"/>
  <c r="J293"/>
  <c i="5" r="J87"/>
  <c i="6" r="BK112"/>
  <c i="7" r="J141"/>
  <c r="BK133"/>
  <c i="8" r="J161"/>
  <c r="J158"/>
  <c r="J141"/>
  <c r="BK126"/>
  <c i="9" r="J104"/>
  <c r="BK99"/>
  <c i="2" r="J175"/>
  <c i="3" r="BK249"/>
  <c r="BK327"/>
  <c r="J710"/>
  <c r="BK273"/>
  <c r="J734"/>
  <c r="BK710"/>
  <c r="BK290"/>
  <c i="4" r="BK97"/>
  <c r="BK210"/>
  <c i="5" r="J101"/>
  <c i="6" r="J147"/>
  <c r="BK169"/>
  <c i="7" r="BK155"/>
  <c i="8" r="J173"/>
  <c r="J142"/>
  <c r="BK98"/>
  <c r="J124"/>
  <c r="J137"/>
  <c r="BK115"/>
  <c i="9" r="BK107"/>
  <c r="BK90"/>
  <c i="2" r="J93"/>
  <c i="3" r="J746"/>
  <c r="J224"/>
  <c i="4" r="BK217"/>
  <c r="BK198"/>
  <c i="6" r="J167"/>
  <c r="J157"/>
  <c r="BK170"/>
  <c i="7" r="BK174"/>
  <c i="8" r="J118"/>
  <c i="3" r="J569"/>
  <c r="BK716"/>
  <c r="J583"/>
  <c r="BK275"/>
  <c i="4" r="BK132"/>
  <c r="BK236"/>
  <c i="6" r="J114"/>
  <c r="BK104"/>
  <c i="7" r="J115"/>
  <c i="8" r="BK110"/>
  <c i="2" r="F36"/>
  <c i="7" r="BK129"/>
  <c i="8" r="J172"/>
  <c i="2" r="BK171"/>
  <c r="J144"/>
  <c i="3" r="BK599"/>
  <c r="BK145"/>
  <c r="BK560"/>
  <c r="BK426"/>
  <c r="BK455"/>
  <c i="4" r="BK278"/>
  <c r="BK252"/>
  <c r="J184"/>
  <c i="6" r="BK151"/>
  <c r="BK103"/>
  <c i="7" r="BK157"/>
  <c i="2" r="J151"/>
  <c i="3" r="J208"/>
  <c r="BK688"/>
  <c r="BK410"/>
  <c r="J277"/>
  <c r="J446"/>
  <c i="4" r="BK232"/>
  <c r="J266"/>
  <c i="6" r="J156"/>
  <c r="J133"/>
  <c i="7" r="J150"/>
  <c i="8" r="J120"/>
  <c i="2" r="J112"/>
  <c i="3" r="BK324"/>
  <c r="BK679"/>
  <c r="J601"/>
  <c r="J387"/>
  <c r="BK739"/>
  <c r="J129"/>
  <c i="4" r="J93"/>
  <c r="BK185"/>
  <c i="3" r="J630"/>
  <c r="BK431"/>
  <c r="BK208"/>
  <c r="J119"/>
  <c i="4" r="BK266"/>
  <c r="BK170"/>
  <c r="BK179"/>
  <c i="6" r="J118"/>
  <c r="J166"/>
  <c i="7" r="J167"/>
  <c r="BK120"/>
  <c i="8" r="BK137"/>
  <c i="3" r="BK312"/>
  <c r="BK595"/>
  <c r="BK137"/>
  <c r="J723"/>
  <c r="J716"/>
  <c r="J626"/>
  <c r="BK149"/>
  <c i="4" r="J223"/>
  <c r="J234"/>
  <c r="J121"/>
  <c i="6" r="J124"/>
  <c i="7" r="J118"/>
  <c r="J158"/>
  <c i="8" r="J183"/>
  <c r="BK133"/>
  <c i="9" r="J110"/>
  <c r="BK115"/>
  <c r="BK102"/>
  <c i="3" r="BK187"/>
  <c r="J551"/>
  <c r="J699"/>
  <c r="J629"/>
  <c r="J132"/>
  <c i="4" r="J174"/>
  <c r="BK162"/>
  <c r="BK119"/>
  <c i="6" r="BK180"/>
  <c i="7" r="J151"/>
  <c r="J129"/>
  <c i="8" r="BK158"/>
  <c r="BK170"/>
  <c r="J144"/>
  <c r="BK181"/>
  <c r="BK146"/>
  <c i="9" r="J101"/>
  <c r="J99"/>
  <c r="BK95"/>
  <c i="2" r="J122"/>
  <c i="3" r="J229"/>
  <c r="J523"/>
  <c r="J560"/>
  <c r="J275"/>
  <c r="BK462"/>
  <c r="J179"/>
  <c r="BK412"/>
  <c i="7" r="BK139"/>
  <c i="2" r="J146"/>
  <c i="3" r="J537"/>
  <c r="BK693"/>
  <c r="J666"/>
  <c i="8" r="J156"/>
  <c i="3" r="J593"/>
  <c i="4" r="BK195"/>
  <c r="J172"/>
  <c i="6" r="J101"/>
  <c r="J103"/>
  <c i="7" r="BK178"/>
  <c i="3" r="J492"/>
  <c r="BK329"/>
  <c r="BK214"/>
  <c r="J697"/>
  <c i="4" r="BK184"/>
  <c r="J251"/>
  <c r="BK124"/>
  <c i="6" r="J154"/>
  <c r="BK174"/>
  <c i="7" r="J180"/>
  <c r="J161"/>
  <c i="3" r="BK508"/>
  <c r="BK396"/>
  <c r="J571"/>
  <c r="BK216"/>
  <c i="4" r="J270"/>
  <c r="J197"/>
  <c r="BK166"/>
  <c i="5" r="BK85"/>
  <c i="6" r="BK114"/>
  <c r="J122"/>
  <c i="8" r="J135"/>
  <c i="2" r="J156"/>
  <c i="3" r="BK567"/>
  <c r="J360"/>
  <c r="BK490"/>
  <c r="BK638"/>
  <c i="4" r="J283"/>
  <c r="BK275"/>
  <c i="2" r="BK140"/>
  <c i="3" r="J187"/>
  <c r="BK685"/>
  <c i="4" r="J280"/>
  <c i="5" r="J94"/>
  <c i="6" r="J134"/>
  <c i="3" r="J290"/>
  <c r="J269"/>
  <c r="BK598"/>
  <c r="J423"/>
  <c i="4" r="J272"/>
  <c i="6" r="BK127"/>
  <c r="J142"/>
  <c i="7" r="BK144"/>
  <c i="8" r="J128"/>
  <c i="2" r="J100"/>
  <c i="6" r="BK154"/>
  <c r="J150"/>
  <c i="7" r="BK127"/>
  <c r="BK172"/>
  <c i="2" r="BK98"/>
  <c i="3" r="J425"/>
  <c r="J137"/>
  <c r="J169"/>
  <c r="J608"/>
  <c r="BK605"/>
  <c r="J218"/>
  <c i="4" r="J180"/>
  <c r="J236"/>
  <c r="BK295"/>
  <c i="3" r="J455"/>
  <c r="BK360"/>
  <c r="BK269"/>
  <c r="BK229"/>
  <c i="4" r="J268"/>
  <c r="J182"/>
  <c i="6" r="BK167"/>
  <c r="BK142"/>
  <c i="7" r="J182"/>
  <c r="J144"/>
  <c i="8" r="J131"/>
  <c i="3" r="J542"/>
  <c r="J599"/>
  <c r="J319"/>
  <c r="BK492"/>
  <c r="BK222"/>
  <c r="J249"/>
  <c i="4" r="BK223"/>
  <c r="J281"/>
  <c r="BK229"/>
  <c i="6" r="J152"/>
  <c r="J119"/>
  <c r="BK147"/>
  <c i="7" r="J183"/>
  <c i="8" r="BK120"/>
  <c r="J185"/>
  <c r="J149"/>
  <c r="J102"/>
  <c i="9" r="BK103"/>
  <c r="BK111"/>
  <c i="3" r="J478"/>
  <c r="J685"/>
  <c r="BK658"/>
  <c r="J434"/>
  <c r="J555"/>
  <c r="J567"/>
  <c i="4" r="J249"/>
  <c r="BK263"/>
  <c r="J277"/>
  <c i="5" r="J98"/>
  <c i="6" r="J116"/>
  <c r="BK106"/>
  <c i="7" r="J185"/>
  <c i="8" r="BK144"/>
  <c r="J123"/>
  <c r="J169"/>
  <c r="BK138"/>
  <c r="BK152"/>
  <c r="BK123"/>
  <c i="9" r="BK116"/>
  <c r="J115"/>
  <c r="J98"/>
  <c i="3" r="BK691"/>
  <c r="BK653"/>
  <c r="J312"/>
  <c r="BK618"/>
  <c r="BK408"/>
  <c i="4" r="BK288"/>
  <c r="J241"/>
  <c i="6" r="J159"/>
  <c r="J97"/>
  <c i="7" r="BK164"/>
  <c i="3" r="BK119"/>
  <c r="J232"/>
  <c r="BK485"/>
  <c r="BK153"/>
  <c i="4" r="BK203"/>
  <c r="J289"/>
  <c i="6" r="BK155"/>
  <c r="BK160"/>
  <c i="7" r="J184"/>
  <c i="8" r="J152"/>
  <c i="2" r="J198"/>
  <c i="3" r="BK218"/>
  <c r="BK444"/>
  <c r="BK699"/>
  <c r="J511"/>
  <c i="4" r="J259"/>
  <c r="BK138"/>
  <c i="6" r="J138"/>
  <c i="7" r="J145"/>
  <c i="8" r="BK175"/>
  <c i="2" r="BK130"/>
  <c i="3" r="J165"/>
  <c r="J632"/>
  <c r="J257"/>
  <c r="J514"/>
  <c r="BK287"/>
  <c r="J243"/>
  <c i="4" r="J110"/>
  <c i="6" r="BK120"/>
  <c i="7" r="BK183"/>
  <c i="8" r="J126"/>
  <c i="2" r="BK211"/>
  <c r="BK146"/>
  <c i="3" r="BK132"/>
  <c r="BK302"/>
  <c r="J647"/>
  <c r="J695"/>
  <c r="J713"/>
  <c r="BK551"/>
  <c i="4" r="BK148"/>
  <c r="BK225"/>
  <c i="6" r="J144"/>
  <c r="BK144"/>
  <c i="7" r="J120"/>
  <c i="2" r="J154"/>
  <c r="J96"/>
  <c i="3" r="J600"/>
  <c r="BK563"/>
  <c r="J670"/>
  <c r="J590"/>
  <c i="4" r="J253"/>
  <c r="BK191"/>
  <c i="5" r="J92"/>
  <c i="6" r="J165"/>
  <c r="J113"/>
  <c i="7" r="J139"/>
  <c i="2" r="F34"/>
  <c i="8" r="BK124"/>
  <c i="2" r="BK198"/>
  <c i="3" r="BK540"/>
  <c r="BK565"/>
  <c r="J655"/>
  <c r="BK446"/>
  <c r="BK713"/>
  <c r="J473"/>
  <c i="4" r="BK293"/>
  <c r="J274"/>
  <c r="BK272"/>
  <c i="3" r="J623"/>
  <c r="J412"/>
  <c r="BK725"/>
  <c i="4" r="BK194"/>
  <c r="J227"/>
  <c i="5" r="BK98"/>
  <c i="6" r="J148"/>
  <c r="BK121"/>
  <c i="7" r="J116"/>
  <c i="8" r="J138"/>
  <c i="2" r="BK112"/>
  <c i="3" r="BK109"/>
  <c r="J682"/>
  <c r="BK415"/>
  <c r="J440"/>
  <c r="J396"/>
  <c r="BK471"/>
  <c i="4" r="J295"/>
  <c r="BK274"/>
  <c i="6" r="BK176"/>
  <c r="J164"/>
  <c r="J181"/>
  <c r="BK148"/>
  <c i="7" r="J135"/>
  <c r="J162"/>
  <c i="8" r="J121"/>
  <c r="J140"/>
  <c i="9" r="J113"/>
  <c r="J109"/>
  <c r="BK109"/>
  <c i="3" r="BK573"/>
  <c r="J602"/>
  <c r="BK608"/>
  <c r="BK321"/>
  <c r="J476"/>
  <c r="BK429"/>
  <c r="BK641"/>
  <c i="4" r="J257"/>
  <c r="J189"/>
  <c r="BK291"/>
  <c i="5" r="BK84"/>
  <c i="6" r="BK99"/>
  <c r="BK157"/>
  <c i="7" r="J170"/>
  <c i="8" r="J96"/>
  <c r="J167"/>
  <c r="J133"/>
  <c r="BK141"/>
  <c r="BK131"/>
  <c i="9" r="BK104"/>
  <c r="BK96"/>
  <c r="BK101"/>
  <c i="2" r="J148"/>
  <c i="3" r="J113"/>
  <c r="BK277"/>
  <c r="BK620"/>
  <c r="J400"/>
  <c r="J420"/>
  <c r="J691"/>
  <c i="4" r="J244"/>
  <c i="5" r="J99"/>
  <c i="6" r="J104"/>
  <c r="J162"/>
  <c i="7" r="BK118"/>
  <c r="BK132"/>
  <c i="3" r="J540"/>
  <c r="BK473"/>
  <c r="BK718"/>
  <c r="BK593"/>
  <c i="4" r="BK130"/>
  <c r="J124"/>
  <c i="5" r="BK97"/>
  <c i="6" r="J176"/>
  <c r="J170"/>
  <c i="7" r="BK141"/>
  <c i="2" r="J185"/>
  <c i="3" r="BK676"/>
  <c r="J737"/>
  <c r="BK179"/>
  <c r="BK682"/>
  <c i="4" r="BK283"/>
  <c r="BK110"/>
  <c i="6" r="BK129"/>
  <c r="J110"/>
  <c i="7" r="BK188"/>
  <c i="8" r="J104"/>
  <c i="2" r="J142"/>
  <c i="3" r="J369"/>
  <c r="J622"/>
  <c r="J426"/>
  <c r="J604"/>
  <c r="BK495"/>
  <c r="BK697"/>
  <c i="4" r="BK215"/>
  <c i="6" r="BK100"/>
  <c i="7" r="BK122"/>
  <c r="BK168"/>
  <c i="2" r="J211"/>
  <c r="BK156"/>
  <c r="J130"/>
  <c i="3" r="BK623"/>
  <c r="BK425"/>
  <c r="J530"/>
  <c r="J262"/>
  <c r="J609"/>
  <c r="BK434"/>
  <c i="4" r="J148"/>
  <c r="J252"/>
  <c i="6" r="BK115"/>
  <c r="J172"/>
  <c i="1" r="AS54"/>
  <c i="3" r="BK737"/>
  <c r="J457"/>
  <c i="4" r="J130"/>
  <c r="J162"/>
  <c i="5" r="J90"/>
  <c i="6" r="BK113"/>
  <c i="7" r="J127"/>
  <c i="8" r="BK172"/>
  <c i="2" r="J118"/>
  <c i="5" r="BK92"/>
  <c i="6" r="BK110"/>
  <c r="J132"/>
  <c i="7" r="BK180"/>
  <c i="8" r="BK179"/>
  <c i="2" r="F37"/>
  <c r="J139"/>
  <c i="3" r="BK140"/>
  <c r="BK587"/>
  <c r="BK518"/>
  <c r="J573"/>
  <c r="BK451"/>
  <c r="J693"/>
  <c i="4" r="J185"/>
  <c r="J229"/>
  <c r="BK241"/>
  <c i="3" r="BK417"/>
  <c r="J153"/>
  <c r="J701"/>
  <c r="BK374"/>
  <c i="4" r="J291"/>
  <c r="J288"/>
  <c i="5" r="BK89"/>
  <c i="6" r="BK153"/>
  <c i="7" r="BK150"/>
  <c r="BK116"/>
  <c i="8" r="BK94"/>
  <c i="2" r="BK137"/>
  <c i="3" r="BK305"/>
  <c r="J460"/>
  <c r="J214"/>
  <c r="J598"/>
  <c r="J518"/>
  <c r="BK520"/>
  <c i="4" r="BK206"/>
  <c r="BK197"/>
  <c i="5" r="J89"/>
  <c i="6" r="BK117"/>
  <c r="BK118"/>
  <c r="J105"/>
  <c i="8" r="J164"/>
  <c r="J139"/>
  <c r="BK118"/>
  <c r="BK108"/>
  <c i="9" r="BK113"/>
  <c r="J96"/>
  <c i="3" r="J174"/>
  <c r="BK243"/>
  <c r="J444"/>
  <c r="BK467"/>
  <c r="BK604"/>
  <c r="J382"/>
  <c r="BK255"/>
  <c i="4" r="BK176"/>
  <c r="BK172"/>
  <c r="BK221"/>
  <c i="6" r="BK150"/>
  <c i="7" r="J155"/>
  <c r="J123"/>
  <c i="8" r="J174"/>
  <c r="BK166"/>
  <c r="J189"/>
  <c r="J94"/>
  <c r="BK106"/>
  <c i="9" r="BK105"/>
  <c r="BK98"/>
  <c i="2" r="BK139"/>
  <c i="3" r="J436"/>
  <c r="BK440"/>
  <c r="J332"/>
  <c r="J431"/>
  <c r="BK571"/>
  <c r="BK105"/>
  <c i="4" r="J119"/>
  <c i="5" r="BK86"/>
  <c i="6" r="BK97"/>
  <c r="BK130"/>
  <c i="8" r="J130"/>
  <c i="3" r="J635"/>
  <c r="J357"/>
  <c r="BK660"/>
  <c r="J506"/>
  <c i="4" r="BK268"/>
  <c r="J179"/>
  <c i="5" r="J95"/>
  <c i="6" r="BK175"/>
  <c r="BK139"/>
  <c i="7" r="BK182"/>
  <c i="8" r="J181"/>
  <c i="3" r="BK281"/>
  <c r="BK227"/>
  <c r="BK664"/>
  <c r="BK673"/>
  <c i="4" r="J203"/>
  <c r="J232"/>
  <c r="BK287"/>
  <c i="5" r="BK99"/>
  <c i="6" r="BK161"/>
  <c i="7" r="BK151"/>
  <c r="J132"/>
  <c i="8" r="J112"/>
  <c i="3" r="J641"/>
  <c r="BK557"/>
  <c r="BK590"/>
  <c r="BK721"/>
  <c i="6" r="BK158"/>
  <c r="J102"/>
  <c i="7" r="BK145"/>
  <c i="8" r="BK154"/>
  <c i="3" r="BK307"/>
  <c r="J212"/>
  <c i="4" r="J127"/>
  <c i="5" r="BK91"/>
  <c i="6" r="J158"/>
  <c i="3" r="J109"/>
  <c r="J273"/>
  <c r="J163"/>
  <c i="4" r="BK271"/>
  <c i="6" r="BK136"/>
  <c r="J129"/>
  <c i="7" r="J186"/>
  <c i="8" r="J163"/>
  <c i="2" l="1" r="P95"/>
  <c r="P189"/>
  <c i="3" r="R144"/>
  <c r="BK178"/>
  <c r="J178"/>
  <c r="J63"/>
  <c r="P242"/>
  <c r="R675"/>
  <c r="BK733"/>
  <c r="J733"/>
  <c r="J82"/>
  <c i="4" r="BK181"/>
  <c r="J181"/>
  <c r="J64"/>
  <c r="R231"/>
  <c i="2" r="R189"/>
  <c i="3" r="BK144"/>
  <c r="J144"/>
  <c r="J62"/>
  <c r="P178"/>
  <c r="BK242"/>
  <c r="J242"/>
  <c r="J64"/>
  <c r="R395"/>
  <c r="BK480"/>
  <c r="J480"/>
  <c r="J71"/>
  <c r="BK539"/>
  <c r="J539"/>
  <c r="J73"/>
  <c r="R703"/>
  <c i="4" r="T181"/>
  <c r="R256"/>
  <c i="5" r="P93"/>
  <c i="8" r="P91"/>
  <c i="2" r="BK141"/>
  <c r="J141"/>
  <c r="J63"/>
  <c r="P170"/>
  <c r="P164"/>
  <c i="5" r="BK96"/>
  <c r="J96"/>
  <c r="J62"/>
  <c i="6" r="T96"/>
  <c r="R125"/>
  <c r="P128"/>
  <c r="BK143"/>
  <c r="J143"/>
  <c r="J70"/>
  <c r="T143"/>
  <c r="T146"/>
  <c r="BK177"/>
  <c r="J177"/>
  <c r="J74"/>
  <c i="7" r="BK114"/>
  <c r="J114"/>
  <c r="J61"/>
  <c r="P125"/>
  <c r="P143"/>
  <c r="BK160"/>
  <c r="J160"/>
  <c r="J82"/>
  <c r="R181"/>
  <c i="8" r="T134"/>
  <c i="3" r="R104"/>
  <c r="BK268"/>
  <c r="J268"/>
  <c r="J66"/>
  <c r="T395"/>
  <c r="R499"/>
  <c r="BK559"/>
  <c r="J559"/>
  <c r="J74"/>
  <c r="P589"/>
  <c r="P597"/>
  <c r="P625"/>
  <c r="R637"/>
  <c r="T703"/>
  <c i="4" r="T92"/>
  <c r="BK161"/>
  <c r="J161"/>
  <c r="J63"/>
  <c r="T205"/>
  <c r="T231"/>
  <c i="5" r="P83"/>
  <c r="R93"/>
  <c i="6" r="R96"/>
  <c r="P125"/>
  <c r="P131"/>
  <c r="T149"/>
  <c r="T177"/>
  <c i="7" r="T114"/>
  <c r="T125"/>
  <c r="BK138"/>
  <c r="J138"/>
  <c r="J72"/>
  <c r="R143"/>
  <c r="T156"/>
  <c r="T166"/>
  <c r="R173"/>
  <c r="T181"/>
  <c i="8" r="T114"/>
  <c r="P148"/>
  <c r="BK176"/>
  <c r="J176"/>
  <c r="J68"/>
  <c i="2" r="T95"/>
  <c r="BK189"/>
  <c r="J189"/>
  <c r="J69"/>
  <c i="3" r="T144"/>
  <c r="R178"/>
  <c r="T242"/>
  <c r="P395"/>
  <c r="P499"/>
  <c r="P559"/>
  <c r="R589"/>
  <c r="T589"/>
  <c r="BK637"/>
  <c r="J637"/>
  <c r="J78"/>
  <c r="BK703"/>
  <c r="J703"/>
  <c r="J80"/>
  <c i="4" r="P205"/>
  <c r="BK231"/>
  <c r="J231"/>
  <c r="J69"/>
  <c i="5" r="BK93"/>
  <c r="J93"/>
  <c r="J61"/>
  <c i="6" r="T109"/>
  <c r="R131"/>
  <c r="P143"/>
  <c r="BK146"/>
  <c r="J146"/>
  <c r="J71"/>
  <c r="R146"/>
  <c r="R171"/>
  <c i="8" r="BK91"/>
  <c r="J91"/>
  <c r="J62"/>
  <c r="R134"/>
  <c r="R148"/>
  <c r="R176"/>
  <c i="2" r="BK95"/>
  <c r="J95"/>
  <c r="J62"/>
  <c r="BK170"/>
  <c r="J170"/>
  <c r="J66"/>
  <c i="3" r="R439"/>
  <c r="P480"/>
  <c r="P539"/>
  <c r="T539"/>
  <c r="BK589"/>
  <c r="J589"/>
  <c r="J75"/>
  <c r="R597"/>
  <c r="R625"/>
  <c r="T625"/>
  <c r="BK675"/>
  <c r="J675"/>
  <c r="J79"/>
  <c r="R733"/>
  <c i="4" r="BK92"/>
  <c r="J92"/>
  <c r="J61"/>
  <c r="R181"/>
  <c r="BK256"/>
  <c r="J256"/>
  <c r="J70"/>
  <c i="5" r="T93"/>
  <c i="6" r="P109"/>
  <c r="BK125"/>
  <c r="J125"/>
  <c r="J65"/>
  <c r="T131"/>
  <c r="R143"/>
  <c r="P146"/>
  <c r="P171"/>
  <c i="7" r="BK121"/>
  <c r="J121"/>
  <c r="J64"/>
  <c r="P131"/>
  <c r="P160"/>
  <c r="BK173"/>
  <c r="J173"/>
  <c r="J88"/>
  <c i="8" r="R114"/>
  <c r="BK160"/>
  <c r="J160"/>
  <c r="J67"/>
  <c r="T176"/>
  <c i="2" r="P141"/>
  <c i="3" r="P104"/>
  <c r="P268"/>
  <c r="T439"/>
  <c r="BK499"/>
  <c r="J499"/>
  <c r="J72"/>
  <c r="R539"/>
  <c r="P675"/>
  <c r="T733"/>
  <c i="4" r="T161"/>
  <c r="P256"/>
  <c i="5" r="BK83"/>
  <c r="J83"/>
  <c r="J60"/>
  <c r="R96"/>
  <c i="6" r="P96"/>
  <c r="P95"/>
  <c r="BK128"/>
  <c r="J128"/>
  <c r="J66"/>
  <c r="T128"/>
  <c r="P149"/>
  <c r="BK171"/>
  <c r="J171"/>
  <c r="J73"/>
  <c r="R177"/>
  <c i="7" r="R114"/>
  <c r="BK125"/>
  <c r="J125"/>
  <c r="J66"/>
  <c r="R131"/>
  <c r="BK143"/>
  <c r="J143"/>
  <c r="J74"/>
  <c r="T149"/>
  <c r="T148"/>
  <c r="T160"/>
  <c r="T173"/>
  <c i="8" r="T91"/>
  <c r="P134"/>
  <c r="BK148"/>
  <c r="J148"/>
  <c r="J66"/>
  <c r="T160"/>
  <c i="9" r="T94"/>
  <c i="2" r="T141"/>
  <c r="R170"/>
  <c r="R164"/>
  <c i="3" r="P144"/>
  <c r="T178"/>
  <c r="R242"/>
  <c r="BK395"/>
  <c r="J395"/>
  <c r="J67"/>
  <c r="T499"/>
  <c r="T675"/>
  <c i="4" r="BK205"/>
  <c r="J205"/>
  <c r="J68"/>
  <c i="9" r="BK97"/>
  <c r="J97"/>
  <c r="J63"/>
  <c i="2" r="R95"/>
  <c r="T170"/>
  <c i="3" r="BK104"/>
  <c r="T268"/>
  <c r="P439"/>
  <c r="R480"/>
  <c r="R559"/>
  <c r="BK597"/>
  <c r="J597"/>
  <c r="J76"/>
  <c r="BK625"/>
  <c r="J625"/>
  <c r="J77"/>
  <c r="T637"/>
  <c r="P733"/>
  <c i="4" r="R161"/>
  <c i="7" r="P121"/>
  <c r="R138"/>
  <c r="P149"/>
  <c r="R160"/>
  <c r="P173"/>
  <c i="8" r="R91"/>
  <c r="BK134"/>
  <c r="J134"/>
  <c r="J64"/>
  <c r="T148"/>
  <c r="P176"/>
  <c i="9" r="R89"/>
  <c r="R94"/>
  <c r="BK108"/>
  <c r="J108"/>
  <c r="J65"/>
  <c i="2" r="R141"/>
  <c i="4" r="P92"/>
  <c r="P181"/>
  <c r="T256"/>
  <c i="5" r="T83"/>
  <c r="T82"/>
  <c r="T96"/>
  <c i="6" r="BK109"/>
  <c r="J109"/>
  <c r="J63"/>
  <c r="T125"/>
  <c r="R128"/>
  <c r="BK149"/>
  <c r="T171"/>
  <c i="7" r="R121"/>
  <c r="BK131"/>
  <c r="J131"/>
  <c r="J69"/>
  <c r="T143"/>
  <c r="R156"/>
  <c r="R166"/>
  <c r="R165"/>
  <c r="P181"/>
  <c i="8" r="BK114"/>
  <c r="J114"/>
  <c r="J63"/>
  <c r="P145"/>
  <c r="R145"/>
  <c r="P160"/>
  <c i="9" r="BK94"/>
  <c r="J94"/>
  <c r="J62"/>
  <c r="P97"/>
  <c r="T108"/>
  <c r="P114"/>
  <c i="6" r="BK96"/>
  <c r="J96"/>
  <c r="J61"/>
  <c i="7" r="T121"/>
  <c r="P138"/>
  <c r="BK149"/>
  <c r="J149"/>
  <c r="J77"/>
  <c r="P156"/>
  <c r="BK166"/>
  <c r="J166"/>
  <c r="J85"/>
  <c r="BK181"/>
  <c r="J181"/>
  <c r="J92"/>
  <c i="9" r="P89"/>
  <c r="P88"/>
  <c r="P87"/>
  <c i="1" r="AU62"/>
  <c i="9" r="P94"/>
  <c r="R97"/>
  <c r="P108"/>
  <c r="R114"/>
  <c i="2" r="T189"/>
  <c i="3" r="T104"/>
  <c r="R268"/>
  <c r="BK439"/>
  <c r="T480"/>
  <c r="T559"/>
  <c r="T597"/>
  <c r="P637"/>
  <c r="P703"/>
  <c i="4" r="R92"/>
  <c r="R91"/>
  <c r="R90"/>
  <c r="P161"/>
  <c r="R205"/>
  <c r="R204"/>
  <c r="P231"/>
  <c i="5" r="R83"/>
  <c r="R82"/>
  <c r="P96"/>
  <c i="6" r="R109"/>
  <c r="BK131"/>
  <c r="J131"/>
  <c r="J67"/>
  <c r="R149"/>
  <c r="P177"/>
  <c i="7" r="P114"/>
  <c r="P113"/>
  <c r="R125"/>
  <c r="T131"/>
  <c r="T130"/>
  <c r="T138"/>
  <c r="R149"/>
  <c r="R148"/>
  <c r="BK156"/>
  <c r="J156"/>
  <c r="J80"/>
  <c r="P166"/>
  <c r="P165"/>
  <c i="8" r="P114"/>
  <c r="BK145"/>
  <c r="J145"/>
  <c r="J65"/>
  <c r="T145"/>
  <c r="R160"/>
  <c i="9" r="BK89"/>
  <c r="J89"/>
  <c r="J61"/>
  <c r="T89"/>
  <c r="T88"/>
  <c r="T87"/>
  <c r="T97"/>
  <c r="R108"/>
  <c r="BK114"/>
  <c r="J114"/>
  <c r="J67"/>
  <c r="T114"/>
  <c i="4" r="BK200"/>
  <c r="J200"/>
  <c r="J65"/>
  <c r="BK202"/>
  <c r="J202"/>
  <c r="J66"/>
  <c i="3" r="BK261"/>
  <c r="J261"/>
  <c r="J65"/>
  <c i="2" r="BK210"/>
  <c r="J210"/>
  <c r="J70"/>
  <c i="7" r="BK169"/>
  <c r="J169"/>
  <c r="J86"/>
  <c i="3" r="BK729"/>
  <c r="J729"/>
  <c r="J81"/>
  <c i="7" r="BK136"/>
  <c r="J136"/>
  <c r="J71"/>
  <c r="BK146"/>
  <c r="J146"/>
  <c r="J75"/>
  <c r="BK152"/>
  <c r="J152"/>
  <c r="J78"/>
  <c r="BK163"/>
  <c r="J163"/>
  <c r="J83"/>
  <c i="2" r="BK179"/>
  <c r="J179"/>
  <c r="J67"/>
  <c i="4" r="BK150"/>
  <c r="J150"/>
  <c r="J62"/>
  <c i="6" r="BK123"/>
  <c r="J123"/>
  <c r="J64"/>
  <c r="BK141"/>
  <c r="J141"/>
  <c r="J69"/>
  <c i="7" r="BK154"/>
  <c r="J154"/>
  <c r="J79"/>
  <c r="BK177"/>
  <c r="J177"/>
  <c r="J90"/>
  <c i="9" r="BK106"/>
  <c r="J106"/>
  <c r="J64"/>
  <c i="2" r="BK184"/>
  <c r="J184"/>
  <c r="J68"/>
  <c i="3" r="BK435"/>
  <c r="J435"/>
  <c r="J68"/>
  <c i="7" r="BK117"/>
  <c r="J117"/>
  <c r="J62"/>
  <c r="BK128"/>
  <c r="J128"/>
  <c r="J67"/>
  <c i="6" r="BK107"/>
  <c r="J107"/>
  <c r="J62"/>
  <c i="7" r="BK119"/>
  <c r="J119"/>
  <c r="J63"/>
  <c r="BK134"/>
  <c r="J134"/>
  <c r="J70"/>
  <c i="9" r="BK112"/>
  <c r="J112"/>
  <c r="J66"/>
  <c i="2" r="BK92"/>
  <c r="J92"/>
  <c r="J61"/>
  <c r="BK165"/>
  <c r="J165"/>
  <c r="J65"/>
  <c i="7" r="BK171"/>
  <c r="J171"/>
  <c r="J87"/>
  <c r="BK179"/>
  <c r="J179"/>
  <c r="J91"/>
  <c i="9" r="E48"/>
  <c r="BE93"/>
  <c r="BE100"/>
  <c r="BE113"/>
  <c r="BE90"/>
  <c r="BE99"/>
  <c r="BE104"/>
  <c i="8" r="BK90"/>
  <c r="BK89"/>
  <c r="BK88"/>
  <c r="J88"/>
  <c r="J59"/>
  <c i="9" r="F55"/>
  <c r="BE96"/>
  <c r="BE115"/>
  <c r="BE116"/>
  <c r="BE109"/>
  <c r="BE111"/>
  <c r="BE92"/>
  <c r="BE103"/>
  <c r="BE102"/>
  <c r="J52"/>
  <c r="BE95"/>
  <c r="BE98"/>
  <c r="BE101"/>
  <c r="BE105"/>
  <c r="BE110"/>
  <c r="BE107"/>
  <c i="7" r="BK130"/>
  <c r="J130"/>
  <c r="J68"/>
  <c i="8" r="BE130"/>
  <c i="7" r="BK165"/>
  <c r="J165"/>
  <c r="J84"/>
  <c i="8" r="F55"/>
  <c r="BE106"/>
  <c r="BE123"/>
  <c r="BE141"/>
  <c r="BE152"/>
  <c r="BE159"/>
  <c r="BE166"/>
  <c r="E78"/>
  <c r="BE96"/>
  <c r="BE135"/>
  <c r="BE142"/>
  <c r="BE156"/>
  <c r="BE158"/>
  <c r="BE167"/>
  <c r="BE185"/>
  <c r="BE187"/>
  <c r="BE137"/>
  <c r="BE170"/>
  <c r="BE172"/>
  <c r="BE175"/>
  <c r="J52"/>
  <c r="BE94"/>
  <c r="BE102"/>
  <c r="BE110"/>
  <c r="BE112"/>
  <c r="BE118"/>
  <c r="BE124"/>
  <c r="BE126"/>
  <c r="BE147"/>
  <c r="BE164"/>
  <c r="BE177"/>
  <c r="BE189"/>
  <c r="BE108"/>
  <c r="BE120"/>
  <c r="BE121"/>
  <c r="BE133"/>
  <c r="BE139"/>
  <c r="BE151"/>
  <c r="BE161"/>
  <c r="BE128"/>
  <c r="BE138"/>
  <c r="BE144"/>
  <c r="BE146"/>
  <c r="BE100"/>
  <c r="BE115"/>
  <c r="BE104"/>
  <c r="BE169"/>
  <c r="BE173"/>
  <c r="BE183"/>
  <c r="BE149"/>
  <c r="BE163"/>
  <c r="BE174"/>
  <c r="BE181"/>
  <c r="BE92"/>
  <c r="BE98"/>
  <c r="BE117"/>
  <c r="BE131"/>
  <c r="BE140"/>
  <c r="BE154"/>
  <c r="BE179"/>
  <c i="7" r="BE158"/>
  <c r="BE161"/>
  <c r="BE168"/>
  <c r="BE133"/>
  <c r="BE126"/>
  <c r="BE151"/>
  <c r="BE167"/>
  <c r="BE184"/>
  <c r="J106"/>
  <c r="BE115"/>
  <c r="BE122"/>
  <c r="BE147"/>
  <c r="BE150"/>
  <c r="BE172"/>
  <c i="6" r="J149"/>
  <c r="J72"/>
  <c i="7" r="BE123"/>
  <c r="BE135"/>
  <c r="BE153"/>
  <c r="BE164"/>
  <c r="BE180"/>
  <c r="E48"/>
  <c r="BE127"/>
  <c r="BE129"/>
  <c r="BE132"/>
  <c r="BE140"/>
  <c r="BE188"/>
  <c r="F109"/>
  <c r="BE141"/>
  <c r="BE145"/>
  <c r="BE157"/>
  <c r="BE174"/>
  <c r="BE178"/>
  <c r="BE182"/>
  <c i="6" r="BK95"/>
  <c i="7" r="BE118"/>
  <c r="BE137"/>
  <c r="BE139"/>
  <c r="BE162"/>
  <c r="BE170"/>
  <c r="BE185"/>
  <c r="BE186"/>
  <c r="BE187"/>
  <c r="BE120"/>
  <c r="BE144"/>
  <c r="BE155"/>
  <c r="BE175"/>
  <c r="BE116"/>
  <c r="BE183"/>
  <c i="6" r="J88"/>
  <c r="BE100"/>
  <c r="BE102"/>
  <c r="BE104"/>
  <c r="BE108"/>
  <c r="BE137"/>
  <c r="BE118"/>
  <c r="BE127"/>
  <c r="BE133"/>
  <c r="BE134"/>
  <c r="BE154"/>
  <c r="BE157"/>
  <c i="5" r="BK82"/>
  <c r="J82"/>
  <c i="6" r="BE115"/>
  <c r="BE126"/>
  <c r="BE142"/>
  <c r="BE155"/>
  <c r="BE163"/>
  <c r="BE164"/>
  <c r="BE169"/>
  <c r="BE110"/>
  <c r="BE135"/>
  <c r="BE144"/>
  <c r="BE161"/>
  <c r="BE162"/>
  <c r="BE165"/>
  <c r="BE176"/>
  <c r="BE178"/>
  <c r="BE179"/>
  <c r="BE180"/>
  <c r="BE181"/>
  <c r="F55"/>
  <c r="BE114"/>
  <c r="BE117"/>
  <c r="BE101"/>
  <c r="BE113"/>
  <c r="BE121"/>
  <c r="BE151"/>
  <c r="BE152"/>
  <c r="BE153"/>
  <c r="BE158"/>
  <c r="BE168"/>
  <c r="BE173"/>
  <c r="BE182"/>
  <c r="E84"/>
  <c r="BE103"/>
  <c r="BE147"/>
  <c r="BE148"/>
  <c r="BE167"/>
  <c r="BE106"/>
  <c r="BE112"/>
  <c r="BE129"/>
  <c r="BE111"/>
  <c r="BE132"/>
  <c r="BE136"/>
  <c r="BE145"/>
  <c r="BE156"/>
  <c r="BE170"/>
  <c r="BE172"/>
  <c r="BE98"/>
  <c r="BE99"/>
  <c r="BE105"/>
  <c r="BE116"/>
  <c r="BE119"/>
  <c r="BE138"/>
  <c r="BE150"/>
  <c r="BE159"/>
  <c r="BE160"/>
  <c r="BE166"/>
  <c r="BE175"/>
  <c r="BE97"/>
  <c r="BE120"/>
  <c r="BE122"/>
  <c r="BE124"/>
  <c r="BE130"/>
  <c r="BE139"/>
  <c r="BE174"/>
  <c i="5" r="E48"/>
  <c r="BE87"/>
  <c r="F55"/>
  <c r="BE86"/>
  <c r="BE102"/>
  <c r="BE103"/>
  <c r="J52"/>
  <c r="BE89"/>
  <c i="4" r="BK91"/>
  <c r="J91"/>
  <c r="J60"/>
  <c i="5" r="BE88"/>
  <c i="4" r="BK204"/>
  <c r="J204"/>
  <c r="J67"/>
  <c i="5" r="BE98"/>
  <c r="BE91"/>
  <c r="BE95"/>
  <c r="BE84"/>
  <c r="BE90"/>
  <c r="BE94"/>
  <c r="BE97"/>
  <c r="BE99"/>
  <c r="BE100"/>
  <c r="BE85"/>
  <c r="BE92"/>
  <c r="BE101"/>
  <c i="4" r="BE185"/>
  <c r="BE206"/>
  <c r="BE251"/>
  <c i="3" r="J104"/>
  <c r="J61"/>
  <c i="4" r="E80"/>
  <c r="BE97"/>
  <c r="BE174"/>
  <c r="BE180"/>
  <c r="BE223"/>
  <c r="BE244"/>
  <c r="BE268"/>
  <c r="BE283"/>
  <c r="BE285"/>
  <c r="BE288"/>
  <c r="J84"/>
  <c r="BE188"/>
  <c r="BE191"/>
  <c r="BE252"/>
  <c r="BE261"/>
  <c r="BE284"/>
  <c r="BE291"/>
  <c r="BE293"/>
  <c r="BE121"/>
  <c r="BE127"/>
  <c r="BE192"/>
  <c r="BE221"/>
  <c r="BE270"/>
  <c r="F55"/>
  <c r="BE93"/>
  <c r="BE130"/>
  <c r="BE162"/>
  <c r="BE179"/>
  <c r="BE184"/>
  <c r="BE195"/>
  <c r="BE215"/>
  <c r="BE239"/>
  <c r="BE257"/>
  <c r="BE271"/>
  <c r="BE275"/>
  <c r="BE132"/>
  <c r="BE182"/>
  <c r="BE217"/>
  <c r="BE253"/>
  <c r="BE101"/>
  <c r="BE178"/>
  <c r="BE189"/>
  <c r="BE208"/>
  <c r="BE213"/>
  <c r="BE227"/>
  <c r="BE229"/>
  <c r="BE232"/>
  <c r="BE241"/>
  <c r="BE263"/>
  <c r="BE281"/>
  <c i="3" r="J439"/>
  <c r="J70"/>
  <c i="4" r="BE124"/>
  <c r="BE164"/>
  <c r="BE194"/>
  <c r="BE197"/>
  <c r="BE225"/>
  <c r="BE234"/>
  <c r="BE264"/>
  <c r="BE274"/>
  <c r="BE280"/>
  <c r="BE287"/>
  <c r="BE289"/>
  <c r="BE295"/>
  <c r="BE119"/>
  <c r="BE166"/>
  <c r="BE172"/>
  <c r="BE176"/>
  <c r="BE198"/>
  <c r="BE201"/>
  <c r="BE203"/>
  <c r="BE236"/>
  <c r="BE259"/>
  <c r="BE278"/>
  <c r="BE110"/>
  <c r="BE138"/>
  <c r="BE148"/>
  <c r="BE151"/>
  <c r="BE170"/>
  <c r="BE210"/>
  <c r="BE219"/>
  <c r="BE249"/>
  <c r="BE254"/>
  <c r="BE272"/>
  <c r="BE247"/>
  <c r="BE266"/>
  <c r="BE277"/>
  <c i="3" r="BE321"/>
  <c r="BE332"/>
  <c r="BE363"/>
  <c r="BE429"/>
  <c r="BE481"/>
  <c r="BE695"/>
  <c r="BE704"/>
  <c r="BE710"/>
  <c r="BE716"/>
  <c r="BE721"/>
  <c r="BE490"/>
  <c r="BE578"/>
  <c r="BE583"/>
  <c r="BE599"/>
  <c r="BE600"/>
  <c r="BE607"/>
  <c r="BE609"/>
  <c r="BE699"/>
  <c r="BE727"/>
  <c r="BE153"/>
  <c r="BE165"/>
  <c r="BE187"/>
  <c r="BE229"/>
  <c r="BE357"/>
  <c r="BE374"/>
  <c r="BE415"/>
  <c r="BE431"/>
  <c r="BE449"/>
  <c r="BE492"/>
  <c r="BE508"/>
  <c r="BE511"/>
  <c r="BE565"/>
  <c r="BE567"/>
  <c r="BE622"/>
  <c r="BE685"/>
  <c r="BE688"/>
  <c r="BE693"/>
  <c r="BE713"/>
  <c r="BE718"/>
  <c r="BE723"/>
  <c r="BE725"/>
  <c r="BE737"/>
  <c r="BE743"/>
  <c r="E48"/>
  <c r="F55"/>
  <c r="BE163"/>
  <c r="BE185"/>
  <c r="BE277"/>
  <c r="BE305"/>
  <c r="BE310"/>
  <c r="BE327"/>
  <c r="BE349"/>
  <c r="BE478"/>
  <c r="BE542"/>
  <c r="BE557"/>
  <c r="BE590"/>
  <c r="BE603"/>
  <c r="BE626"/>
  <c r="BE630"/>
  <c r="BE673"/>
  <c r="BE679"/>
  <c r="BE697"/>
  <c r="BE730"/>
  <c r="BE734"/>
  <c r="J52"/>
  <c r="BE105"/>
  <c r="BE109"/>
  <c r="BE113"/>
  <c r="BE137"/>
  <c r="BE140"/>
  <c r="BE255"/>
  <c r="BE287"/>
  <c r="BE293"/>
  <c r="BE302"/>
  <c r="BE405"/>
  <c r="BE410"/>
  <c r="BE425"/>
  <c r="BE436"/>
  <c r="BE455"/>
  <c r="BE460"/>
  <c r="BE462"/>
  <c r="BE467"/>
  <c r="BE495"/>
  <c r="BE506"/>
  <c r="BE518"/>
  <c r="BE545"/>
  <c r="BE653"/>
  <c r="BE658"/>
  <c r="BE664"/>
  <c r="BE701"/>
  <c r="BE707"/>
  <c r="BE739"/>
  <c r="BE746"/>
  <c r="BE157"/>
  <c r="BE179"/>
  <c r="BE222"/>
  <c r="BE269"/>
  <c r="BE273"/>
  <c r="BE290"/>
  <c r="BE296"/>
  <c r="BE307"/>
  <c r="BE324"/>
  <c r="BE423"/>
  <c r="BE446"/>
  <c r="BE465"/>
  <c r="BE471"/>
  <c r="BE520"/>
  <c r="BE537"/>
  <c r="BE540"/>
  <c r="BE593"/>
  <c r="BE602"/>
  <c r="BE606"/>
  <c r="BE638"/>
  <c r="BE647"/>
  <c r="BE369"/>
  <c r="BE380"/>
  <c r="BE417"/>
  <c r="BE420"/>
  <c r="BE426"/>
  <c r="BE440"/>
  <c r="BE451"/>
  <c r="BE457"/>
  <c r="BE485"/>
  <c r="BE604"/>
  <c r="BE635"/>
  <c r="BE660"/>
  <c r="BE670"/>
  <c r="BE129"/>
  <c r="BE132"/>
  <c r="BE145"/>
  <c r="BE194"/>
  <c r="BE212"/>
  <c r="BE216"/>
  <c r="BE257"/>
  <c r="BE319"/>
  <c r="BE342"/>
  <c r="BE382"/>
  <c r="BE389"/>
  <c r="BE434"/>
  <c r="BE476"/>
  <c r="BE497"/>
  <c r="BE500"/>
  <c r="BE503"/>
  <c r="BE563"/>
  <c r="BE571"/>
  <c r="BE605"/>
  <c r="BE608"/>
  <c r="BE618"/>
  <c r="BE641"/>
  <c r="BE644"/>
  <c r="BE655"/>
  <c r="BE208"/>
  <c r="BE227"/>
  <c r="BE232"/>
  <c r="BE312"/>
  <c r="BE384"/>
  <c r="BE387"/>
  <c r="BE396"/>
  <c r="BE400"/>
  <c r="BE408"/>
  <c r="BE149"/>
  <c r="BE169"/>
  <c r="BE514"/>
  <c r="BE555"/>
  <c r="BE573"/>
  <c r="BE580"/>
  <c r="BE620"/>
  <c r="BE629"/>
  <c r="BE632"/>
  <c r="BE666"/>
  <c r="BE682"/>
  <c r="BE119"/>
  <c r="BE174"/>
  <c r="BE218"/>
  <c r="BE243"/>
  <c r="BE249"/>
  <c r="BE262"/>
  <c r="BE275"/>
  <c r="BE360"/>
  <c r="BE392"/>
  <c r="BE412"/>
  <c r="BE444"/>
  <c r="BE473"/>
  <c r="BE487"/>
  <c r="BE523"/>
  <c r="BE530"/>
  <c r="BE548"/>
  <c r="BE551"/>
  <c r="BE560"/>
  <c r="BE569"/>
  <c r="BE585"/>
  <c r="BE587"/>
  <c r="BE595"/>
  <c r="BE598"/>
  <c r="BE601"/>
  <c r="BE623"/>
  <c r="BE650"/>
  <c r="BE676"/>
  <c r="BE691"/>
  <c r="BE134"/>
  <c r="BE214"/>
  <c r="BE224"/>
  <c r="BE281"/>
  <c r="BE329"/>
  <c i="2" r="E48"/>
  <c r="J52"/>
  <c r="F55"/>
  <c r="BE93"/>
  <c r="BE96"/>
  <c r="BE171"/>
  <c r="BE175"/>
  <c r="BE190"/>
  <c r="BE194"/>
  <c r="BE198"/>
  <c r="BE202"/>
  <c r="BE98"/>
  <c r="BE100"/>
  <c r="BE112"/>
  <c r="BE118"/>
  <c r="BE122"/>
  <c r="BE126"/>
  <c r="BE130"/>
  <c r="BE137"/>
  <c r="BE139"/>
  <c r="BE140"/>
  <c r="BE142"/>
  <c r="BE144"/>
  <c r="BE146"/>
  <c r="BE148"/>
  <c r="BE151"/>
  <c r="BE154"/>
  <c r="BE156"/>
  <c r="BE159"/>
  <c r="BE161"/>
  <c r="BE166"/>
  <c i="1" r="BA55"/>
  <c r="BB55"/>
  <c i="2" r="BE180"/>
  <c r="BE185"/>
  <c r="BE206"/>
  <c i="1" r="AW55"/>
  <c r="BC55"/>
  <c i="2" r="BE211"/>
  <c i="1" r="BD55"/>
  <c i="4" r="F37"/>
  <c i="1" r="BD57"/>
  <c i="9" r="J34"/>
  <c i="1" r="AW62"/>
  <c i="7" r="F36"/>
  <c i="1" r="BC60"/>
  <c i="5" r="F34"/>
  <c i="1" r="BA58"/>
  <c i="5" r="F35"/>
  <c i="1" r="BB58"/>
  <c i="3" r="F37"/>
  <c i="1" r="BD56"/>
  <c i="6" r="F36"/>
  <c i="1" r="BC59"/>
  <c i="5" r="F37"/>
  <c i="1" r="BD58"/>
  <c i="9" r="F34"/>
  <c i="1" r="BA62"/>
  <c i="6" r="F35"/>
  <c i="1" r="BB59"/>
  <c i="8" r="F35"/>
  <c i="1" r="BB61"/>
  <c i="8" r="F37"/>
  <c i="1" r="BD61"/>
  <c i="7" r="F37"/>
  <c i="1" r="BD60"/>
  <c i="4" r="F36"/>
  <c i="1" r="BC57"/>
  <c i="4" r="F34"/>
  <c i="1" r="BA57"/>
  <c i="8" r="F36"/>
  <c i="1" r="BC61"/>
  <c i="4" r="J34"/>
  <c i="1" r="AW57"/>
  <c i="8" r="F34"/>
  <c i="1" r="BA61"/>
  <c i="4" r="F35"/>
  <c i="1" r="BB57"/>
  <c i="7" r="F34"/>
  <c i="1" r="BA60"/>
  <c i="5" r="J34"/>
  <c i="1" r="AW58"/>
  <c i="9" r="F37"/>
  <c i="1" r="BD62"/>
  <c i="3" r="F35"/>
  <c i="1" r="BB56"/>
  <c i="9" r="F36"/>
  <c i="1" r="BC62"/>
  <c i="3" r="F36"/>
  <c i="1" r="BC56"/>
  <c i="5" r="J30"/>
  <c i="8" r="J34"/>
  <c i="1" r="AW61"/>
  <c i="9" r="F35"/>
  <c i="1" r="BB62"/>
  <c i="3" r="F34"/>
  <c i="1" r="BA56"/>
  <c i="7" r="F35"/>
  <c i="1" r="BB60"/>
  <c i="5" r="F36"/>
  <c i="1" r="BC58"/>
  <c i="6" r="F37"/>
  <c i="1" r="BD59"/>
  <c i="6" r="F34"/>
  <c i="1" r="BA59"/>
  <c i="6" r="J34"/>
  <c i="1" r="AW59"/>
  <c i="7" r="J34"/>
  <c i="1" r="AW60"/>
  <c i="3" r="J34"/>
  <c i="1" r="AW56"/>
  <c i="3" l="1" r="T103"/>
  <c i="6" r="T140"/>
  <c r="R140"/>
  <c r="P140"/>
  <c i="2" r="P91"/>
  <c r="P90"/>
  <c i="1" r="AU55"/>
  <c i="6" r="P94"/>
  <c i="1" r="AU59"/>
  <c i="3" r="R438"/>
  <c i="2" r="R91"/>
  <c r="R90"/>
  <c i="7" r="R130"/>
  <c i="4" r="P204"/>
  <c i="3" r="R103"/>
  <c r="R102"/>
  <c r="BK438"/>
  <c r="J438"/>
  <c r="J69"/>
  <c i="6" r="R95"/>
  <c r="R94"/>
  <c i="7" r="R113"/>
  <c r="R112"/>
  <c i="3" r="T438"/>
  <c r="T102"/>
  <c i="7" r="P130"/>
  <c i="4" r="P91"/>
  <c r="P90"/>
  <c i="1" r="AU57"/>
  <c i="7" r="P148"/>
  <c i="4" r="T91"/>
  <c i="3" r="BK103"/>
  <c r="BK102"/>
  <c r="J102"/>
  <c i="7" r="T165"/>
  <c i="6" r="BK140"/>
  <c r="J140"/>
  <c r="J68"/>
  <c i="9" r="R88"/>
  <c r="R87"/>
  <c i="2" r="T91"/>
  <c i="7" r="T113"/>
  <c r="T112"/>
  <c i="3" r="P438"/>
  <c i="8" r="T90"/>
  <c r="T89"/>
  <c r="T88"/>
  <c i="4" r="T204"/>
  <c i="8" r="P90"/>
  <c r="P89"/>
  <c r="P88"/>
  <c i="1" r="AU61"/>
  <c i="5" r="P82"/>
  <c i="1" r="AU58"/>
  <c i="8" r="R90"/>
  <c r="R89"/>
  <c r="R88"/>
  <c i="2" r="T164"/>
  <c i="3" r="P103"/>
  <c r="P102"/>
  <c i="1" r="AU56"/>
  <c i="6" r="T95"/>
  <c r="T94"/>
  <c i="7" r="BK148"/>
  <c r="J148"/>
  <c r="J76"/>
  <c r="BK113"/>
  <c r="J113"/>
  <c r="J60"/>
  <c i="2" r="BK91"/>
  <c r="J91"/>
  <c r="J60"/>
  <c i="9" r="BK88"/>
  <c r="J88"/>
  <c r="J60"/>
  <c i="2" r="BK164"/>
  <c r="J164"/>
  <c r="J64"/>
  <c i="8" r="J89"/>
  <c r="J60"/>
  <c r="J90"/>
  <c r="J61"/>
  <c i="7" r="BK112"/>
  <c r="J112"/>
  <c i="6" r="J95"/>
  <c r="J60"/>
  <c i="1" r="AG58"/>
  <c i="5" r="J59"/>
  <c i="4" r="BK90"/>
  <c r="J90"/>
  <c r="J59"/>
  <c i="5" r="F33"/>
  <c i="1" r="AZ58"/>
  <c i="3" r="J30"/>
  <c i="1" r="AG56"/>
  <c i="3" r="F33"/>
  <c i="1" r="AZ56"/>
  <c i="8" r="F33"/>
  <c i="1" r="AZ61"/>
  <c r="BB54"/>
  <c r="W31"/>
  <c r="BD54"/>
  <c r="W33"/>
  <c i="9" r="F33"/>
  <c i="1" r="AZ62"/>
  <c i="2" r="J33"/>
  <c i="1" r="AV55"/>
  <c r="AT55"/>
  <c r="BA54"/>
  <c r="W30"/>
  <c i="2" r="F33"/>
  <c i="1" r="AZ55"/>
  <c i="7" r="F33"/>
  <c i="1" r="AZ60"/>
  <c i="6" r="J33"/>
  <c i="1" r="AV59"/>
  <c r="AT59"/>
  <c i="5" r="J33"/>
  <c i="1" r="AV58"/>
  <c r="AT58"/>
  <c r="AN58"/>
  <c i="7" r="J30"/>
  <c i="1" r="AG60"/>
  <c r="BC54"/>
  <c r="W32"/>
  <c i="7" r="J33"/>
  <c i="1" r="AV60"/>
  <c r="AT60"/>
  <c i="3" r="J33"/>
  <c i="1" r="AV56"/>
  <c r="AT56"/>
  <c r="AN56"/>
  <c i="4" r="F33"/>
  <c i="1" r="AZ57"/>
  <c i="6" r="F33"/>
  <c i="1" r="AZ59"/>
  <c i="9" r="J33"/>
  <c i="1" r="AV62"/>
  <c r="AT62"/>
  <c i="8" r="J33"/>
  <c i="1" r="AV61"/>
  <c r="AT61"/>
  <c i="4" r="J33"/>
  <c i="1" r="AV57"/>
  <c r="AT57"/>
  <c i="8" r="J30"/>
  <c i="1" r="AG61"/>
  <c i="7" l="1" r="P112"/>
  <c i="1" r="AU60"/>
  <c i="4" r="T90"/>
  <c i="2" r="T90"/>
  <c i="3" r="J103"/>
  <c r="J60"/>
  <c r="J59"/>
  <c i="6" r="BK94"/>
  <c r="J94"/>
  <c r="J59"/>
  <c i="2" r="BK90"/>
  <c r="J90"/>
  <c r="J59"/>
  <c i="9" r="BK87"/>
  <c r="J87"/>
  <c i="1" r="AN61"/>
  <c r="AN60"/>
  <c i="8" r="J39"/>
  <c i="7" r="J59"/>
  <c r="J39"/>
  <c i="5" r="J39"/>
  <c i="3" r="J39"/>
  <c i="9" r="J30"/>
  <c i="1" r="AG62"/>
  <c i="4" r="J30"/>
  <c i="1" r="AG57"/>
  <c r="AW54"/>
  <c r="AK30"/>
  <c r="AZ54"/>
  <c r="W29"/>
  <c r="AX54"/>
  <c r="AY54"/>
  <c r="AU54"/>
  <c i="9" l="1" r="J39"/>
  <c r="J59"/>
  <c i="4" r="J39"/>
  <c i="1" r="AN57"/>
  <c r="AN62"/>
  <c i="6" r="J30"/>
  <c i="1" r="AG59"/>
  <c r="AN59"/>
  <c i="2" r="J30"/>
  <c i="1" r="AG55"/>
  <c r="AV54"/>
  <c r="AK29"/>
  <c i="6" l="1" r="J39"/>
  <c i="2" r="J39"/>
  <c i="1" r="AN55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<sst xmlns="http://schemas.openxmlformats.org/spreadsheetml/2006/main">
  <si>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</si>
  <si>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</si>
  <si>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</si>
  <si>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</si>
  <si>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</si>
  <si>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{c130cfc2-b33a-4738-9e23-da1811b27b2d}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</si>
  <si>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</si>
  <si>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</si>
  <si>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</si>
  <si>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</si>
  <si>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</si>
  <si>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</si>
  <si>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</si>
  <si>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</si>
  <si>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25-01a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</si>
  <si>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</si>
  <si>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</si>
  <si>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CENTRUM SLUŽEB PRO S PAS</t>
  </si>
  <si>
    <t>KSO:</t>
  </si>
  <si>
    <t/>
  </si>
  <si>
    <t>CC-CZ:</t>
  </si>
  <si>
    <t>Místo:</t>
  </si>
  <si>
    <t>Most</t>
  </si>
  <si>
    <t>Datum:</t>
  </si>
  <si>
    <t>6. 2. 2025</t>
  </si>
  <si>
    <t>Zadavatel:</t>
  </si>
  <si>
    <t>IČ:</t>
  </si>
  <si>
    <t>MOSŤÁČEK.CZ Z.S.</t>
  </si>
  <si>
    <t>DIČ:</t>
  </si>
  <si>
    <t>Účastník:</t>
  </si>
  <si>
    <t>Vyplň údaj</t>
  </si>
  <si>
    <t>Projektant:</t>
  </si>
  <si>
    <t>ISONOE INVEST a.s.</t>
  </si>
  <si>
    <t>True</t>
  </si>
  <si>
    <t>Zpracovatel:</t>
  </si>
  <si>
    <t>Lukáš Novák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</si>
  <si>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</si>
  <si>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Kalkulace a stanovení rozpočtu ceny díla budou prováděny v souladu se specifikací. Specifikaci tvoří (i) dokumentace pro provádění stavby ve smyslu příslušné vyhlášky o dokumentaci staveb, (ii) souhrnný technický koncept řešení a standardů vybavení, včetně případně projektu interiéru a knihy povrchových materiálů a prvků, a (iii) dokumentace k územnímu rozhodnutí a stavebnímu povolení (případně společnému povolení), vše sestávající z výkresů, dokumentů, rozhodnutí, souhlasů, stanovisek a vyjádření vztahující se k projektu, které byly zpracovateli cenové nabídky předány před a/nebo v průběhu výběru zhotovitele díla. Při kalkulaci a stanovení rozpočtu ceny díla bude zpracovatel cenové nabídky postupovat dle položek a popisu prací a konstrukčního řešení, jež jsou předmětem díla, a jejich číselného kódu příslušné cenové soustavy, a to vše na základě specifikace, zejména v souladu s technickými, technologickými a materiálovými charakteristikami uvedenými ve specifikaci. Tam, kde položky a jejich číselné kódy příslušné cenové soustavy obsahují v popisu odkaz na dokumentaci pro provádění stavby, bude zpracovatel cenové nabídky při kalkulaci a stanovení rozpočtu ceny díla postupovat dle a v souladu se specifikací uvedenou v dokumentaci pro provádění stavby. V případě jakéhokoliv nesouladu v obsahu jednotlivých shora uvedených dokumentů, které jsou součástí specifikace, je zpracovatel cenové nabídky povinen upozornit zpracovatele dokumentace a vyžádat si upřesnění, který ze shora uvedených dokumentů bude v daném případě rozhodným. Zároveň platí, že zpracovatel cenové nabídky stanoví cenu díla s ohledem na minimálně stejnou kvalitu, provedení, standardy a parametry jako ty uvedené v knize povrchových materiálů_x000d_
_x000d_
Zpracovatel cenové nabídky připraví rozpočet ceny díla a cenovou nabídku za zhotovení díla tak, aby dílo mohlo být dokončeno v kvalitě uvedené ve specifikaci a hodilo se k účelu v souladu se specifikací. Zpracovatel cenové nabídky je povinen jednat s odbornou péči a prověřit správnost a úplnost specifikace a soulad jednotlivých dokumentů, jež jsou součástí specifikace, a nejpozději před předložením finální cenové nabídky upozornit zpracovatele dokumentace na všechny její nejasnosti, chyby, rozpory, nepřesnosti nebo jiné vady. V opačném případě bude specifikace považována za prostou jakýchkoliv nejasností, chyb, rozporů, nepřesností nebo jiných vad a zpracovatel cenové nabídky a/nebo následně zhotovitel díla nebude oprávněn vznášet jakékoliv požadavky nad rámec specifikace (zejména ohledně zvýšení ceny díla) v případě, že některé nejasnosti, chyby, rozpory, nepřesnosti nebo jiné vady budou zjištěny později._x000d_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</si>
  <si>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</si>
  <si>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</si>
  <si>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</si>
  <si>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</si>
  <si>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</si>
  <si>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</si>
  <si>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</si>
  <si>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</si>
  <si>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</si>
  <si>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</si>
  <si>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</si>
  <si>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</si>
  <si>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</si>
  <si>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</si>
  <si>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</si>
  <si>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</si>
  <si>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</si>
  <si>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</si>
  <si>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</si>
  <si>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</si>
  <si>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</si>
  <si>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</si>
  <si>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</si>
  <si>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</si>
  <si>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</si>
  <si>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</si>
  <si>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</si>
  <si>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</si>
  <si>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</si>
  <si>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</si>
  <si>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</si>
  <si>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</si>
  <si>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</si>
  <si>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</si>
  <si>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</si>
  <si>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</si>
  <si>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</si>
  <si>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</si>
  <si>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</si>
  <si>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</si>
  <si>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Bourací část</t>
  </si>
  <si>
    <t>STA</t>
  </si>
  <si>
    <t>1</t>
  </si>
  <si>
    <t>{e4aaf618-8628-43f5-802d-57dc5fc09360}</t>
  </si>
  <si>
    <t>2</t>
  </si>
  <si>
    <t>SO 02</t>
  </si>
  <si>
    <t>Stavební část</t>
  </si>
  <si>
    <t>{3ad1c50c-b465-4d9a-b5e7-9884afe9662c}</t>
  </si>
  <si>
    <t>SO 03</t>
  </si>
  <si>
    <t>ZTI</t>
  </si>
  <si>
    <t>{17ee4bcc-7750-4829-ad31-da48965c2df2}</t>
  </si>
  <si>
    <t>SO 04</t>
  </si>
  <si>
    <t>Chlazení</t>
  </si>
  <si>
    <t>{9087c8a0-a0ab-4f94-89b8-3c973e67315d}</t>
  </si>
  <si>
    <t>SO 05</t>
  </si>
  <si>
    <t>Vytápění</t>
  </si>
  <si>
    <t>{f393e0d7-9048-40b8-9ae1-268cf75a2f2b}</t>
  </si>
  <si>
    <t>SO 06</t>
  </si>
  <si>
    <t>Vzduchotechnika</t>
  </si>
  <si>
    <t>{8242a768-b426-474e-8ad8-a498ea131770}</t>
  </si>
  <si>
    <t>SO 07</t>
  </si>
  <si>
    <t>Elektroinstalace</t>
  </si>
  <si>
    <t>{a11a6817-164a-48d5-865f-1de1fd62f69b}</t>
  </si>
  <si>
    <t>VRN</t>
  </si>
  <si>
    <t>Vedlejší rozpočtové náklady</t>
  </si>
  <si>
    <t>{09da251c-f6ab-4afc-bde9-b0db0ca06124}</t>
  </si>
  <si>
    <t>KRYCÍ LIST SOUPISU PRACÍ</t>
  </si>
  <si>
    <t>Objekt:</t>
  </si>
  <si>
    <t>SO 01 - Bourací část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</si>
  <si>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Kalkulace a stanovení rozpočtu ceny díla budou prováděny v souladu se specifikací. Specifikaci tvoří (i) dokumentace pro provádění stavby ve smyslu příslušné vyhlášky o dokumentaci staveb, (ii) souhrnný technický koncept řešení a standardů vybavení, včetně případně projektu interiéru a knihy povrchových materiálů a prvků, a (iii) dokumentace k územnímu rozhodnutí a stavebnímu povolení (případně společnému povolení), vše sestávající z výkresů, dokumentů, rozhodnutí, souhlasů, stanovisek a vyjádření vztahující se k projektu, které byly zpracovateli cenové nabídky předány před a/nebo v průběhu výběru zhotovitele díla. Při kalkulaci a stanovení rozpočtu ceny díla bude zpracovatel cenové nabídky postupovat dle položek a popisu prací a konstrukčního řešení, jež jsou předmětem díla, a jejich číselného kódu příslušné cenové soustavy, a to vše na základě specifikace, zejména v souladu s technickými, technologickými a materiálovými charakteristikami uvedenými ve specifikaci. Tam, kde položky a jejich číselné kódy příslušné cenové soustavy obsahují v popisu odkaz na dokumentaci pro provádění stavby, bude zpracovatel cenové nabídky při kalkulaci a stanovení rozpočtu ceny díla postupovat dle a v souladu se specifikací uvedenou v dokumentaci pro provádění stavby. V případě jakéhokoliv nesouladu v obsahu jednotlivých shora uvedených dokumentů, které jsou součástí specifikace, je zpracovatel cenové nabídky povinen upozornit zpracovatele dokumentace a vyžádat si upřesnění, který ze shora uvedených dokumentů bude v daném případě rozhodným. Zároveň platí, že zpracovatel cenové nabídky stanoví cenu díla s ohledem na minimálně stejnou kvalitu, provedení, standardy a parametry jako ty uvedené v knize povrchových materiálů  Zpracovatel cenové nabídky připraví rozpočet ceny díla a cenovou nabídku za zhotovení díla tak, aby dílo mohlo být dokončeno v kvalitě uvedené ve specifikaci a hodilo se k účelu v souladu se specifikací. Zpracovatel cenové nabídky je povinen jednat s odbornou péči a prověřit správnost a úplnost specifikace a soulad jednotlivých dokumentů, jež jsou součástí specifikace, a nejpozději před předložením finální cenové nabídky upozornit zpracovatele dokumentace na všechny její nejasnosti, chyby, rozpory, nepřesnosti nebo jiné vady. V opačném případě bude specifikace považována za prostou jakýchkoliv nejasností, chyb, rozporů, nepřesností nebo jiných vad a zpracovatel cenové nabídky a/nebo následně zhotovitel díla nebude oprávněn vznášet jakékoliv požadavky nad rámec specifikace (zejména ohledně zvýšení ceny díla) v případě, že některé nejasnosti, chyby, rozpory, nepřesnosti nebo jiné vady budou zjištěny později.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</si>
  <si>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</si>
  <si>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</si>
  <si>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</si>
  <si>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</si>
  <si>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</si>
  <si>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</si>
  <si>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</si>
  <si>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</si>
  <si>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</si>
  <si>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</si>
  <si>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</si>
  <si>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</si>
  <si>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</si>
  <si>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</si>
  <si>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</si>
  <si>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</si>
  <si>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</si>
  <si>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</si>
  <si>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</si>
  <si>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</si>
  <si>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</si>
  <si>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</si>
  <si>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</si>
  <si>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</si>
  <si>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</si>
  <si>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</si>
  <si>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</si>
  <si>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</si>
  <si>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</si>
  <si>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</si>
  <si>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</si>
  <si>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</si>
  <si>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</si>
  <si>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</si>
  <si>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</si>
  <si>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m2</t>
  </si>
  <si>
    <t>CS ÚRS 2025 01</t>
  </si>
  <si>
    <t>4</t>
  </si>
  <si>
    <t>-832438088</t>
  </si>
  <si>
    <t>Online PSC</t>
  </si>
  <si>
    <t>https://podminky.urs.cz/item/CS_URS_2025_01/113107143</t>
  </si>
  <si>
    <t>9</t>
  </si>
  <si>
    <t>Ostatní konstrukce a práce, bourání</t>
  </si>
  <si>
    <t>919121122</t>
  </si>
  <si>
    <t>Utěsnění dilatačních spár zálivkou za studena v cementobetonovém nebo živičném krytu včetně adhezního nátěru s těsnicím profilem pod zálivkou, pro komůrky šířky 15 mm, hloubky 30 mm</t>
  </si>
  <si>
    <t>m</t>
  </si>
  <si>
    <t>-1621638282</t>
  </si>
  <si>
    <t>https://podminky.urs.cz/item/CS_URS_2025_01/919121122</t>
  </si>
  <si>
    <t>3</t>
  </si>
  <si>
    <t>919735113</t>
  </si>
  <si>
    <t>Řezání stávajícího živičného krytu nebo podkladu hloubky přes 100 do 150 mm</t>
  </si>
  <si>
    <t>665287362</t>
  </si>
  <si>
    <t>https://podminky.urs.cz/item/CS_URS_2025_01/919735113</t>
  </si>
  <si>
    <t>962032231</t>
  </si>
  <si>
    <t>Bourání zdiva nadzákladového z cihel pálených plných nebo lícových nebo vápenopískových na maltu vápennou nebo vápenocementovou, objemu přes 1 m3</t>
  </si>
  <si>
    <t>m3</t>
  </si>
  <si>
    <t>-1254075240</t>
  </si>
  <si>
    <t>https://podminky.urs.cz/item/CS_URS_2025_01/962032231</t>
  </si>
  <si>
    <t>VV</t>
  </si>
  <si>
    <t>Bourání zdiva</t>
  </si>
  <si>
    <t>11,8*5,6*0,52</t>
  </si>
  <si>
    <t>(27,3+27,3)*3,9*0,3</t>
  </si>
  <si>
    <t>59,3*0,3</t>
  </si>
  <si>
    <t>12,1*2*0,3</t>
  </si>
  <si>
    <t>-2*1,4*0,3*5</t>
  </si>
  <si>
    <t>-1,1*2,15*0,3</t>
  </si>
  <si>
    <t>-3,45*3,84*0,3*4</t>
  </si>
  <si>
    <t>-1,9*3,4*0,52</t>
  </si>
  <si>
    <t>Součet</t>
  </si>
  <si>
    <t>5</t>
  </si>
  <si>
    <t>962052211</t>
  </si>
  <si>
    <t>Bourání zdiva železobetonového nadzákladového, objemu přes 1 m3</t>
  </si>
  <si>
    <t>379168583</t>
  </si>
  <si>
    <t>https://podminky.urs.cz/item/CS_URS_2025_01/962052211</t>
  </si>
  <si>
    <t>Bourání věnec</t>
  </si>
  <si>
    <t>80*0,16*0,3</t>
  </si>
  <si>
    <t>12*0,2*0,52</t>
  </si>
  <si>
    <t>6</t>
  </si>
  <si>
    <t>962081131</t>
  </si>
  <si>
    <t>Bourání příček nebo přizdívek ze skleněných tvárnic, tl. do 100 mm</t>
  </si>
  <si>
    <t>-914608235</t>
  </si>
  <si>
    <t>https://podminky.urs.cz/item/CS_URS_2025_01/962081131</t>
  </si>
  <si>
    <t>bourání luxfery</t>
  </si>
  <si>
    <t>2*1,4*5</t>
  </si>
  <si>
    <t>7</t>
  </si>
  <si>
    <t>965042141</t>
  </si>
  <si>
    <t>Bourání mazanin betonových nebo z litého asfaltu tl. do 100 mm, plochy přes 4 m2</t>
  </si>
  <si>
    <t>1469541992</t>
  </si>
  <si>
    <t>https://podminky.urs.cz/item/CS_URS_2025_01/965042141</t>
  </si>
  <si>
    <t>vybourání souvrství podlahy</t>
  </si>
  <si>
    <t>315*0,1</t>
  </si>
  <si>
    <t>8</t>
  </si>
  <si>
    <t>965042221</t>
  </si>
  <si>
    <t>Bourání mazanin betonových nebo z litého asfaltu tl. přes 100 mm, plochy do 1 m2</t>
  </si>
  <si>
    <t>-1320844972</t>
  </si>
  <si>
    <t>https://podminky.urs.cz/item/CS_URS_2025_01/965042221</t>
  </si>
  <si>
    <t>vybourání desky</t>
  </si>
  <si>
    <t>6,26</t>
  </si>
  <si>
    <t>965049112</t>
  </si>
  <si>
    <t>Bourání mazanin Příplatek k cenám za bourání mazanin betonových se svařovanou sítí, tl. přes 100 mm</t>
  </si>
  <si>
    <t>1974522009</t>
  </si>
  <si>
    <t>https://podminky.urs.cz/item/CS_URS_2025_01/965049112</t>
  </si>
  <si>
    <t>10</t>
  </si>
  <si>
    <t>977211111</t>
  </si>
  <si>
    <t>Řezání konstrukcí stěnovou pilou betonových nebo železobetonových průměru řezané výztuže do 16 mm hloubka řezu do 200 mm</t>
  </si>
  <si>
    <t>1002700642</t>
  </si>
  <si>
    <t>https://podminky.urs.cz/item/CS_URS_2025_01/977211111</t>
  </si>
  <si>
    <t>11</t>
  </si>
  <si>
    <t>K001</t>
  </si>
  <si>
    <t>Vybourání stávajících dveří, včetně zárubní, odvoz a likvidace</t>
  </si>
  <si>
    <t>kus</t>
  </si>
  <si>
    <t>-551841771</t>
  </si>
  <si>
    <t>K002</t>
  </si>
  <si>
    <t>Vybourání stávajících vrat, včetně odvozu a likvidace</t>
  </si>
  <si>
    <t>1556270120</t>
  </si>
  <si>
    <t>997</t>
  </si>
  <si>
    <t>Doprava suti a vybouraných hmot</t>
  </si>
  <si>
    <t>997013501</t>
  </si>
  <si>
    <t>Odvoz suti a vybouraných hmot na skládku nebo meziskládku se složením, na vzdálenost do 1 km</t>
  </si>
  <si>
    <t>t</t>
  </si>
  <si>
    <t>-833706450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</si>
  <si>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</si>
  <si>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</si>
  <si>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</si>
  <si>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2103962325</t>
  </si>
  <si>
    <t>https://podminky.urs.cz/item/CS_URS_2025_01/997013509</t>
  </si>
  <si>
    <t>13</t>
  </si>
  <si>
    <t>997013511</t>
  </si>
  <si>
    <t>Odvoz suti a vybouraných hmot z meziskládky na skládku s naložením a se složením, na vzdálenost do 1 km</t>
  </si>
  <si>
    <t>1426700402</t>
  </si>
  <si>
    <t>https://podminky.urs.cz/item/CS_URS_2025_01/997013511</t>
  </si>
  <si>
    <t>14</t>
  </si>
  <si>
    <t>997013602</t>
  </si>
  <si>
    <t>Poplatek za uložení stavebního odpadu na skládce (skládkovné) z armovaného betonu zatříděného do Katalogu odpadů pod kódem 17 01 01</t>
  </si>
  <si>
    <t>-1910677279</t>
  </si>
  <si>
    <t>https://podminky.urs.cz/item/CS_URS_2025_01/997013602</t>
  </si>
  <si>
    <t>12,211+13,772+1,095+69,3</t>
  </si>
  <si>
    <t>15</t>
  </si>
  <si>
    <t>997013603</t>
  </si>
  <si>
    <t>Poplatek za uložení stavebního odpadu na skládce (skládkovné) cihelného zatříděného do Katalogu odpadů pod kódem 17 01 02</t>
  </si>
  <si>
    <t>-1231260255</t>
  </si>
  <si>
    <t>https://podminky.urs.cz/item/CS_URS_2025_01/997013603</t>
  </si>
  <si>
    <t>178,429</t>
  </si>
  <si>
    <t>16</t>
  </si>
  <si>
    <t>997013607</t>
  </si>
  <si>
    <t>Poplatek za uložení stavebního odpadu na skládce (skládkovné) z tašek a keramických výrobků zatříděného do Katalogu odpadů pod kódem 17 01 03</t>
  </si>
  <si>
    <t>-150220913</t>
  </si>
  <si>
    <t>https://podminky.urs.cz/item/CS_URS_2025_01/997013607</t>
  </si>
  <si>
    <t>17</t>
  </si>
  <si>
    <t>997013631</t>
  </si>
  <si>
    <t>Poplatek za uložení stavebního odpadu na skládce (skládkovné) směsného stavebního a demoličního zatříděného do Katalogu odpadů pod kódem 17 09 04</t>
  </si>
  <si>
    <t>-1462919025</t>
  </si>
  <si>
    <t>https://podminky.urs.cz/item/CS_URS_2025_01/997013631</t>
  </si>
  <si>
    <t>9,968</t>
  </si>
  <si>
    <t>18</t>
  </si>
  <si>
    <t>997013814</t>
  </si>
  <si>
    <t>Poplatek za uložení stavebního odpadu na skládce (skládkovné) z izolačních materiálů zatříděného do Katalogu odpadů pod kódem 17 06 04</t>
  </si>
  <si>
    <t>-580999283</t>
  </si>
  <si>
    <t>https://podminky.urs.cz/item/CS_URS_2025_01/997013814</t>
  </si>
  <si>
    <t>19</t>
  </si>
  <si>
    <t>997221645</t>
  </si>
  <si>
    <t>Poplatek za uložení stavebního odpadu na skládce (skládkovné) asfaltového bez obsahu dehtu zatříděného do Katalogu odpadů pod kódem 17 03 02</t>
  </si>
  <si>
    <t>850203201</t>
  </si>
  <si>
    <t>https://podminky.urs.cz/item/CS_URS_2025_01/997221645</t>
  </si>
  <si>
    <t>17,38</t>
  </si>
  <si>
    <t>PSV</t>
  </si>
  <si>
    <t>Práce a dodávky PSV</t>
  </si>
  <si>
    <t>712</t>
  </si>
  <si>
    <t>Povlakové krytiny</t>
  </si>
  <si>
    <t>20</t>
  </si>
  <si>
    <t>712361801</t>
  </si>
  <si>
    <t>Odstranění povlakové krytiny střech plochých do 10° z fólií položenou volně se svařovanými nebo lepenými spoji</t>
  </si>
  <si>
    <t>1055693936</t>
  </si>
  <si>
    <t>https://podminky.urs.cz/item/CS_URS_2025_01/712361801</t>
  </si>
  <si>
    <t>odstranění střechy</t>
  </si>
  <si>
    <t>28*14*2</t>
  </si>
  <si>
    <t>713</t>
  </si>
  <si>
    <t>Izolace tepelné</t>
  </si>
  <si>
    <t>713120821</t>
  </si>
  <si>
    <t>Odstranění tepelné izolace podlah z rohoží, pásů, dílců, desek, bloků podlah volně kladených nebo mezi trámy z polystyrenu, tloušťka izolace suchého, tloušťka izolace do 100 mm</t>
  </si>
  <si>
    <t>1449727129</t>
  </si>
  <si>
    <t>https://podminky.urs.cz/item/CS_URS_2025_01/713120821</t>
  </si>
  <si>
    <t>315</t>
  </si>
  <si>
    <t>22</t>
  </si>
  <si>
    <t>713151811</t>
  </si>
  <si>
    <t>Odstranění tepelné izolace střech šikmých nebo nadstřešních částí z rohoží, pásů, dílců, desek, bloků mezi krokve nebo pod krokve volně položených z vláknitých materiálů suchých, tloušťka izolace do 100 mm</t>
  </si>
  <si>
    <t>-1011375659</t>
  </si>
  <si>
    <t>https://podminky.urs.cz/item/CS_URS_2025_01/713151811</t>
  </si>
  <si>
    <t>odstranění střechy - izolace tl. 100mm</t>
  </si>
  <si>
    <t>28*14</t>
  </si>
  <si>
    <t>762</t>
  </si>
  <si>
    <t>Konstrukce tesařské</t>
  </si>
  <si>
    <t>23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</si>
  <si>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</si>
  <si>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</si>
  <si>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-560417404</t>
  </si>
  <si>
    <t>https://podminky.urs.cz/item/CS_URS_2025_01/762342812</t>
  </si>
  <si>
    <t>odstranění střechy - latě / kontralatě</t>
  </si>
  <si>
    <t>763</t>
  </si>
  <si>
    <t>Konstrukce suché výstavby</t>
  </si>
  <si>
    <t>24</t>
  </si>
  <si>
    <t>763732812</t>
  </si>
  <si>
    <t>Demontáž střešní konstrukce vazníků příhradových, konstrukční délky přes 9,0 do 12,5 m</t>
  </si>
  <si>
    <t>1453864387</t>
  </si>
  <si>
    <t>https://podminky.urs.cz/item/CS_URS_2025_01/763732812</t>
  </si>
  <si>
    <t>vynourání stávajícího ocelového vazníku</t>
  </si>
  <si>
    <t>10*12,8</t>
  </si>
  <si>
    <t>764</t>
  </si>
  <si>
    <t>Konstrukce klempířské</t>
  </si>
  <si>
    <t>25</t>
  </si>
  <si>
    <t>764001831</t>
  </si>
  <si>
    <t>Demontáž klempířských konstrukcí krytiny z taškových tabulí do suti</t>
  </si>
  <si>
    <t>986511773</t>
  </si>
  <si>
    <t>https://podminky.urs.cz/item/CS_URS_2025_01/764001831</t>
  </si>
  <si>
    <t>26</t>
  </si>
  <si>
    <t>764001851</t>
  </si>
  <si>
    <t>Demontáž klempířských konstrukcí oplechování hřebene s větrací mřížkou nebo podkladním plechem do suti</t>
  </si>
  <si>
    <t>-2013577855</t>
  </si>
  <si>
    <t>https://podminky.urs.cz/item/CS_URS_2025_01/764001851</t>
  </si>
  <si>
    <t>28</t>
  </si>
  <si>
    <t>27</t>
  </si>
  <si>
    <t>764002801</t>
  </si>
  <si>
    <t>Demontáž klempířských konstrukcí závětrné lišty do suti</t>
  </si>
  <si>
    <t>-788157431</t>
  </si>
  <si>
    <t>https://podminky.urs.cz/item/CS_URS_2025_01/764002801</t>
  </si>
  <si>
    <t>764004801</t>
  </si>
  <si>
    <t>Demontáž klempířských konstrukcí žlabu podokapního do suti</t>
  </si>
  <si>
    <t>-399443992</t>
  </si>
  <si>
    <t>https://podminky.urs.cz/item/CS_URS_2025_01/764004801</t>
  </si>
  <si>
    <t>28*2</t>
  </si>
  <si>
    <t>29</t>
  </si>
  <si>
    <t>764004861</t>
  </si>
  <si>
    <t>Demontáž klempířských konstrukcí svodu do suti</t>
  </si>
  <si>
    <t>363014072</t>
  </si>
  <si>
    <t>https://podminky.urs.cz/item/CS_URS_2025_01/764004861</t>
  </si>
  <si>
    <t>3,9*4</t>
  </si>
  <si>
    <t>771</t>
  </si>
  <si>
    <t>Podlahy z dlaždic</t>
  </si>
  <si>
    <t>34</t>
  </si>
  <si>
    <t>771571810</t>
  </si>
  <si>
    <t>Demontáž podlah z dlaždic keramických kladených do malty</t>
  </si>
  <si>
    <t>905082823</t>
  </si>
  <si>
    <t>https://podminky.urs.cz/item/CS_URS_2025_01/771571810</t>
  </si>
  <si>
    <t>S1</t>
  </si>
  <si>
    <t>S1 - SKLADBA DLAŽBA</t>
  </si>
  <si>
    <t>111,85</t>
  </si>
  <si>
    <t>S2</t>
  </si>
  <si>
    <t>S2 - SKLADBA PVC</t>
  </si>
  <si>
    <t>172,07</t>
  </si>
  <si>
    <t>P1</t>
  </si>
  <si>
    <t>Podhled P1</t>
  </si>
  <si>
    <t>251,47</t>
  </si>
  <si>
    <t>P2</t>
  </si>
  <si>
    <t>Podhled P2</t>
  </si>
  <si>
    <t>32,45</t>
  </si>
  <si>
    <t>S3</t>
  </si>
  <si>
    <t xml:space="preserve">Skladba střechy </t>
  </si>
  <si>
    <t>379,5</t>
  </si>
  <si>
    <t>F1</t>
  </si>
  <si>
    <t>zateplení základu</t>
  </si>
  <si>
    <t>61,065</t>
  </si>
  <si>
    <t>F2</t>
  </si>
  <si>
    <t>Zateplení soklu</t>
  </si>
  <si>
    <t>56,387</t>
  </si>
  <si>
    <t>SO 02 - Stavební část</t>
  </si>
  <si>
    <t>F3</t>
  </si>
  <si>
    <t>Zateplení fasády</t>
  </si>
  <si>
    <t>214,016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</si>
  <si>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</si>
  <si>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</si>
  <si>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</si>
  <si>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</si>
  <si>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</si>
  <si>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</si>
  <si>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</si>
  <si>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</si>
  <si>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</si>
  <si>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</si>
  <si>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</si>
  <si>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</si>
  <si>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</si>
  <si>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</si>
  <si>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122251101</t>
  </si>
  <si>
    <t>Odkopávky a prokopávky nezapažené strojně v hornině třídy těžitelnosti I skupiny 3 do 20 m3</t>
  </si>
  <si>
    <t>227125291</t>
  </si>
  <si>
    <t>https://podminky.urs.cz/item/CS_URS_2025_01/122251101</t>
  </si>
  <si>
    <t>Odkopávka pro založení přístupové rampy</t>
  </si>
  <si>
    <t>1,7*9*0,3*2</t>
  </si>
  <si>
    <t>132212131</t>
  </si>
  <si>
    <t>Hloubení nezapažených rýh šířky do 800 mm ručně s urovnáním dna do předepsaného profilu a spádu v hornině třídy těžitelnosti I skupiny 3 soudržných</t>
  </si>
  <si>
    <t>-999651090</t>
  </si>
  <si>
    <t>https://podminky.urs.cz/item/CS_URS_2025_01/132212131</t>
  </si>
  <si>
    <t>základové pasy</t>
  </si>
  <si>
    <t>11,8*1,1*0,5*2</t>
  </si>
  <si>
    <t>132251253</t>
  </si>
  <si>
    <t>Hloubení nezapažených rýh šířky přes 800 do 2 000 mm strojně s urovnáním dna do předepsaného profilu a spádu v hornině třídy těžitelnosti I skupiny 3 přes 50 do 100 m3</t>
  </si>
  <si>
    <t>1054712941</t>
  </si>
  <si>
    <t>https://podminky.urs.cz/item/CS_URS_2025_01/132251253</t>
  </si>
  <si>
    <t>odkopání objektu</t>
  </si>
  <si>
    <t>28*1*1,1*2</t>
  </si>
  <si>
    <t>13*1*1,1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</si>
  <si>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</si>
  <si>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</si>
  <si>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1014666702</t>
  </si>
  <si>
    <t>https://podminky.urs.cz/item/CS_URS_2025_01/162751117</t>
  </si>
  <si>
    <t>9,18</t>
  </si>
  <si>
    <t>12,98</t>
  </si>
  <si>
    <t>75,9</t>
  </si>
  <si>
    <t>zásyp</t>
  </si>
  <si>
    <t>-75,9</t>
  </si>
  <si>
    <t>předpoklad odvozu zásypu na skládku 20%</t>
  </si>
  <si>
    <t>75,9*0,2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</si>
  <si>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</si>
  <si>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</si>
  <si>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-96282000</t>
  </si>
  <si>
    <t>https://podminky.urs.cz/item/CS_URS_2025_01/162751119</t>
  </si>
  <si>
    <t>37,37*5</t>
  </si>
  <si>
    <t>167111101</t>
  </si>
  <si>
    <t>Nakládání, skládání a překládání neulehlého výkopku nebo sypaniny ručně nakládání, z hornin třídy těžitelnosti I, skupiny 1 až 3</t>
  </si>
  <si>
    <t>-188628733</t>
  </si>
  <si>
    <t>https://podminky.urs.cz/item/CS_URS_2025_01/167111101</t>
  </si>
  <si>
    <t>171201221</t>
  </si>
  <si>
    <t>Poplatek za uložení stavebního odpadu na skládce (skládkovné) zeminy a kamení zatříděného do Katalogu odpadů pod kódem 17 05 04</t>
  </si>
  <si>
    <t>1028645510</t>
  </si>
  <si>
    <t>https://podminky.urs.cz/item/CS_URS_2025_01/171201221</t>
  </si>
  <si>
    <t>37,34*1,8</t>
  </si>
  <si>
    <t>171251201</t>
  </si>
  <si>
    <t>Uložení sypaniny na skládky nebo meziskládky bez hutnění s upravením uložené sypaniny do předepsaného tvaru</t>
  </si>
  <si>
    <t>-1848756825</t>
  </si>
  <si>
    <t>https://podminky.urs.cz/item/CS_URS_2025_01/171251201</t>
  </si>
  <si>
    <t>37,34</t>
  </si>
  <si>
    <t>174151101</t>
  </si>
  <si>
    <t>Zásyp sypaninou z jakékoliv horniny strojně s uložením výkopku ve vrstvách se zhutněním jam, šachet, rýh nebo kolem objektů v těchto vykopávkách</t>
  </si>
  <si>
    <t>753238646</t>
  </si>
  <si>
    <t>https://podminky.urs.cz/item/CS_URS_2025_01/174151101</t>
  </si>
  <si>
    <t>zpětný zásyp po odkopání objektu</t>
  </si>
  <si>
    <t>Zakládání</t>
  </si>
  <si>
    <t>271532212</t>
  </si>
  <si>
    <t>Podsyp pod základové konstrukce se zhutněním a urovnáním povrchu z kameniva hrubého, frakce 16 - 32 mm</t>
  </si>
  <si>
    <t>-240497974</t>
  </si>
  <si>
    <t>https://podminky.urs.cz/item/CS_URS_2025_01/271532212</t>
  </si>
  <si>
    <t>11,8*0,2*0,5*2</t>
  </si>
  <si>
    <t>273321411</t>
  </si>
  <si>
    <t>Základy z betonu železového (bez výztuže) desky z betonu bez zvláštních nároků na prostředí tř. C 20/25</t>
  </si>
  <si>
    <t>143425478</t>
  </si>
  <si>
    <t>https://podminky.urs.cz/item/CS_URS_2025_01/273321411</t>
  </si>
  <si>
    <t>Skladba S1+S2 - zakladová deska</t>
  </si>
  <si>
    <t>26,98*12,35*0,2</t>
  </si>
  <si>
    <t>273321511</t>
  </si>
  <si>
    <t>Základy z betonu železového (bez výztuže) desky z betonu bez zvláštních nároků na prostředí tř. C 25/30</t>
  </si>
  <si>
    <t>1289809109</t>
  </si>
  <si>
    <t>https://podminky.urs.cz/item/CS_URS_2025_01/273321511</t>
  </si>
  <si>
    <t>dobetonování stávající desky</t>
  </si>
  <si>
    <t>273351121</t>
  </si>
  <si>
    <t>Bednění základů desek zřízení</t>
  </si>
  <si>
    <t>-477632395</t>
  </si>
  <si>
    <t>https://podminky.urs.cz/item/CS_URS_2025_01/273351121</t>
  </si>
  <si>
    <t>26,98*0,3*2</t>
  </si>
  <si>
    <t>12,35*0,3*2</t>
  </si>
  <si>
    <t>273351122</t>
  </si>
  <si>
    <t>Bednění základů desek odstranění</t>
  </si>
  <si>
    <t>636486500</t>
  </si>
  <si>
    <t>https://podminky.urs.cz/item/CS_URS_2025_01/273351122</t>
  </si>
  <si>
    <t>273361821</t>
  </si>
  <si>
    <t>Výztuž základů desek z betonářské oceli 10 505 (R) nebo BSt 500</t>
  </si>
  <si>
    <t>1755358457</t>
  </si>
  <si>
    <t>https://podminky.urs.cz/item/CS_URS_2025_01/273361821</t>
  </si>
  <si>
    <t>dobetonování stávající desky (předpoklad 150 kg/m3)</t>
  </si>
  <si>
    <t>6,26*0,15</t>
  </si>
  <si>
    <t>273362021</t>
  </si>
  <si>
    <t>Výztuž základů desek ze svařovaných sítí z drátů typu KARI</t>
  </si>
  <si>
    <t>1690249510</t>
  </si>
  <si>
    <t>https://podminky.urs.cz/item/CS_URS_2025_01/273362021</t>
  </si>
  <si>
    <t>KARI 150/150/8 ... 5,36 kg/m2</t>
  </si>
  <si>
    <t>26,98*12,35*0,00536*1,25*2</t>
  </si>
  <si>
    <t>274313711</t>
  </si>
  <si>
    <t>Základy z betonu prostého pasy betonu kamenem neprokládaného tř. C 20/25</t>
  </si>
  <si>
    <t>1269530429</t>
  </si>
  <si>
    <t>https://podminky.urs.cz/item/CS_URS_2025_01/274313711</t>
  </si>
  <si>
    <t>Svislé a kompletní konstrukce</t>
  </si>
  <si>
    <t>311236221</t>
  </si>
  <si>
    <t>Zdivo jednovrstvé zvukově izolační z cihel děrovaných spojených na pero a drážku na maltu cementovou M10 s plně promaltovanými svislými kapsami, pevnost cihel přes P15 do P20, tl. zdiva 250 mm</t>
  </si>
  <si>
    <t>-720306732</t>
  </si>
  <si>
    <t>https://podminky.urs.cz/item/CS_URS_2025_01/311236221</t>
  </si>
  <si>
    <t>11,8*3,425*2</t>
  </si>
  <si>
    <t>-1,5*3,425*2</t>
  </si>
  <si>
    <t>-0,8*1,97</t>
  </si>
  <si>
    <t>311236243</t>
  </si>
  <si>
    <t>Zdivo jednovrstvé zvukově izolační z cihel děrovaných spojených na pero a drážku na maltu cementovou M10 s plně promaltovanými svislými kapsami, pevnost cihel přes P15 do P20, tl. zdiva 365 mm</t>
  </si>
  <si>
    <t>-196276057</t>
  </si>
  <si>
    <t>https://podminky.urs.cz/item/CS_URS_2025_01/311236243</t>
  </si>
  <si>
    <t>311272030</t>
  </si>
  <si>
    <t>Zdivo z pórobetonových tvárnic na tenké maltové lože, tl. zdiva 200 mm pevnost tvárnic do P2, objemová hmotnost přes 450 do 600 kg/m3 hladkých</t>
  </si>
  <si>
    <t>1458569071</t>
  </si>
  <si>
    <t>https://podminky.urs.cz/item/CS_URS_2025_01/311272030</t>
  </si>
  <si>
    <t>2,8*3,652</t>
  </si>
  <si>
    <t>2,9*3,652</t>
  </si>
  <si>
    <t>-0,9*1,97</t>
  </si>
  <si>
    <t>311272221</t>
  </si>
  <si>
    <t>Zdivo z pórobetonových tvárnic na tenké maltové lože, tl. zdiva 300 mm pevnost tvárnic do P2, objemová hmotnost do 450 kg/m3 na pero a drážku</t>
  </si>
  <si>
    <t>-1391517715</t>
  </si>
  <si>
    <t>https://podminky.urs.cz/item/CS_URS_2025_01/311272221</t>
  </si>
  <si>
    <t>obvodové zdivo</t>
  </si>
  <si>
    <t>26,98*3,15</t>
  </si>
  <si>
    <t>-1,35*1,7*8</t>
  </si>
  <si>
    <t>-1,35*1,7*5</t>
  </si>
  <si>
    <t>-1*0,7*3</t>
  </si>
  <si>
    <t>-1,16*2,6</t>
  </si>
  <si>
    <t>11,8*3,15</t>
  </si>
  <si>
    <t>požádní předěl</t>
  </si>
  <si>
    <t>311273903</t>
  </si>
  <si>
    <t>Zakládací vrstva pórobetonového zdiva z hydrofobizovaných tvárnic ze zakládacích tvárnic, pevnost tvárnic do P4, objemová hmotnost do 550 kg/m3, výšky 124 mm, tloušťka zdiva 300 mm</t>
  </si>
  <si>
    <t>569916981</t>
  </si>
  <si>
    <t>https://podminky.urs.cz/item/CS_URS_2025_01/311273903</t>
  </si>
  <si>
    <t>26,98+26,98+11,8</t>
  </si>
  <si>
    <t>317142422</t>
  </si>
  <si>
    <t>Překlady nenosné z pórobetonu osazené do tenkého maltového lože, výšky do 250 mm, šířky překladu 100 mm, délky překladu přes 1000 do 1250 mm</t>
  </si>
  <si>
    <t>-1284732482</t>
  </si>
  <si>
    <t>https://podminky.urs.cz/item/CS_URS_2025_01/317142422</t>
  </si>
  <si>
    <t>317142442</t>
  </si>
  <si>
    <t>Překlady nenosné z pórobetonu osazené do tenkého maltového lože, výšky do 250 mm, šířky překladu 150 mm, délky překladu přes 1000 do 1250 mm</t>
  </si>
  <si>
    <t>2118277919</t>
  </si>
  <si>
    <t>https://podminky.urs.cz/item/CS_URS_2025_01/317142442</t>
  </si>
  <si>
    <t>317143431</t>
  </si>
  <si>
    <t>Překlady nosné z pórobetonu osazené do tenkého maltového lože, pro zdi tl. 200 mm, délky překladu do 1300 mm</t>
  </si>
  <si>
    <t>-695446312</t>
  </si>
  <si>
    <t>https://podminky.urs.cz/item/CS_URS_2025_01/317143431</t>
  </si>
  <si>
    <t>317143453</t>
  </si>
  <si>
    <t>Překlady nosné z pórobetonu osazené do tenkého maltového lože, pro zdi tl. 300 mm, délky překladu přes 1500 do 1800 mm</t>
  </si>
  <si>
    <t>-1947017023</t>
  </si>
  <si>
    <t>https://podminky.urs.cz/item/CS_URS_2025_01/317143453</t>
  </si>
  <si>
    <t>NP1</t>
  </si>
  <si>
    <t>317168052</t>
  </si>
  <si>
    <t>Překlady keramické vysoké osazené do maltového lože, šířky překladu 70 mm výšky 238 mm, délky 1250 mm</t>
  </si>
  <si>
    <t>-1395478176</t>
  </si>
  <si>
    <t>https://podminky.urs.cz/item/CS_URS_2025_01/317168052</t>
  </si>
  <si>
    <t>339921133</t>
  </si>
  <si>
    <t>Osazování palisád betonových v řadě se zabetonováním výšky palisády přes 1000 do 1500 mm</t>
  </si>
  <si>
    <t>-402432673</t>
  </si>
  <si>
    <t>https://podminky.urs.cz/item/CS_URS_2025_01/339921133</t>
  </si>
  <si>
    <t>10,2+10,2</t>
  </si>
  <si>
    <t>M</t>
  </si>
  <si>
    <t>59229008</t>
  </si>
  <si>
    <t>palisáda hranatá betonová 160x160mm v 1200mm přírodní</t>
  </si>
  <si>
    <t>294126158</t>
  </si>
  <si>
    <t>20,4*5,715 "Přepočtené koeficientem množství</t>
  </si>
  <si>
    <t>30</t>
  </si>
  <si>
    <t>342272225</t>
  </si>
  <si>
    <t>Příčky z pórobetonových tvárnic hladkých na tenké maltové lože objemová hmotnost do 500 kg/m3, tloušťka příčky 100 mm</t>
  </si>
  <si>
    <t>-1882522442</t>
  </si>
  <si>
    <t>https://podminky.urs.cz/item/CS_URS_2025_01/342272225</t>
  </si>
  <si>
    <t>100,36</t>
  </si>
  <si>
    <t>31</t>
  </si>
  <si>
    <t>342272245</t>
  </si>
  <si>
    <t>Příčky z pórobetonových tvárnic hladkých na tenké maltové lože objemová hmotnost do 500 kg/m3, tloušťka příčky 150 mm</t>
  </si>
  <si>
    <t>-469434195</t>
  </si>
  <si>
    <t>https://podminky.urs.cz/item/CS_URS_2025_01/342272245</t>
  </si>
  <si>
    <t>4,95*3,652</t>
  </si>
  <si>
    <t>(1,75+4,415+2,75+6,46)*3,652</t>
  </si>
  <si>
    <t>-0,8*1,97*4</t>
  </si>
  <si>
    <t>(5+0,99+2,85+2,33+3,78)*3,652</t>
  </si>
  <si>
    <t>(6,46+9,96+6,11+5,15+3,57+2,23+5)*3,652</t>
  </si>
  <si>
    <t>-0,8*1,97*7</t>
  </si>
  <si>
    <t>5*3,652*3</t>
  </si>
  <si>
    <t>Vodorovné konstrukce</t>
  </si>
  <si>
    <t>32</t>
  </si>
  <si>
    <t>417321616</t>
  </si>
  <si>
    <t>Ztužující pásy a věnce z betonu železového (bez výztuže) tř. C 30/37</t>
  </si>
  <si>
    <t>704274320</t>
  </si>
  <si>
    <t>https://podminky.urs.cz/item/CS_URS_2025_01/417321616</t>
  </si>
  <si>
    <t>27,51*0,3*0,25*2</t>
  </si>
  <si>
    <t>12,4*0,3*0,25</t>
  </si>
  <si>
    <t>11,8*0,3*0,25*2</t>
  </si>
  <si>
    <t>33</t>
  </si>
  <si>
    <t>417351115</t>
  </si>
  <si>
    <t>Bednění bočnic ztužujících pásů a věnců včetně vzpěr zřízení</t>
  </si>
  <si>
    <t>515706107</t>
  </si>
  <si>
    <t>https://podminky.urs.cz/item/CS_URS_2025_01/417351115</t>
  </si>
  <si>
    <t>27,51*0,5*2*2</t>
  </si>
  <si>
    <t>12,4*0,5*2</t>
  </si>
  <si>
    <t>11,8*0,5*2*2</t>
  </si>
  <si>
    <t>417351116</t>
  </si>
  <si>
    <t>Bednění bočnic ztužujících pásů a věnců včetně vzpěr odstranění</t>
  </si>
  <si>
    <t>1845116301</t>
  </si>
  <si>
    <t>https://podminky.urs.cz/item/CS_URS_2025_01/417351116</t>
  </si>
  <si>
    <t>35</t>
  </si>
  <si>
    <t>417361821</t>
  </si>
  <si>
    <t>Výztuž ztužujících pásů a věnců z betonářské oceli 10 505 (R) nebo BSt 500</t>
  </si>
  <si>
    <t>161267106</t>
  </si>
  <si>
    <t>https://podminky.urs.cz/item/CS_URS_2025_01/417361821</t>
  </si>
  <si>
    <t>předpoklad 150 kg/m3</t>
  </si>
  <si>
    <t>6,827*0,15</t>
  </si>
  <si>
    <t>Komunikace pozemní</t>
  </si>
  <si>
    <t>36</t>
  </si>
  <si>
    <t>564861011</t>
  </si>
  <si>
    <t>Podklad ze štěrkodrti ŠD s rozprostřením a zhutněním plochy jednotlivě do 100 m2, po zhutnění tl. 200 mm</t>
  </si>
  <si>
    <t>901553937</t>
  </si>
  <si>
    <t>https://podminky.urs.cz/item/CS_URS_2025_01/564861011</t>
  </si>
  <si>
    <t>Podsyp pro založení přístupové rampy</t>
  </si>
  <si>
    <t>1,7*9*0,25*2</t>
  </si>
  <si>
    <t>Úpravy povrchů, podlahy a osazování výplní</t>
  </si>
  <si>
    <t>37</t>
  </si>
  <si>
    <t>612131102</t>
  </si>
  <si>
    <t>Podkladní a spojovací vrstva vnitřních omítaných ploch cementový postřik nanášený ručně síťovitě (pokrytí plochy 50 až 75 %) stěn</t>
  </si>
  <si>
    <t>2092240816</t>
  </si>
  <si>
    <t>https://podminky.urs.cz/item/CS_URS_2025_01/612131102</t>
  </si>
  <si>
    <t>347,9*3</t>
  </si>
  <si>
    <t>38</t>
  </si>
  <si>
    <t>612231015</t>
  </si>
  <si>
    <t>Montáž vnitřního zateplení z kalcium-silikátových desek stěn, tloušťky desek do 140 mm</t>
  </si>
  <si>
    <t>902838556</t>
  </si>
  <si>
    <t>https://podminky.urs.cz/item/CS_URS_2025_01/612231015</t>
  </si>
  <si>
    <t>39</t>
  </si>
  <si>
    <t>63152233</t>
  </si>
  <si>
    <t>deska tepelně izolační minerální kalcium-silikátová λ=0,043 tl 120mm</t>
  </si>
  <si>
    <t>1198711369</t>
  </si>
  <si>
    <t>45*1,05 "Přepočtené koeficientem množství</t>
  </si>
  <si>
    <t>40</t>
  </si>
  <si>
    <t>612321111</t>
  </si>
  <si>
    <t>Omítka vápenocementová vnitřních ploch nanášená ručně jednovrstvá, tloušťky do 10 mm hrubá zatřená svislých konstrukcí stěn</t>
  </si>
  <si>
    <t>1309227849</t>
  </si>
  <si>
    <t>https://podminky.urs.cz/item/CS_URS_2025_01/612321111</t>
  </si>
  <si>
    <t>obkaldy</t>
  </si>
  <si>
    <t>188,5</t>
  </si>
  <si>
    <t>41</t>
  </si>
  <si>
    <t>612321141</t>
  </si>
  <si>
    <t>Omítka vápenocementová vnitřních ploch nanášená ručně dvouvrstvá, tloušťky jádrové omítky do 10 mm a tloušťky štuku do 3 mm štuková svislých konstrukcí stěn</t>
  </si>
  <si>
    <t>917643968</t>
  </si>
  <si>
    <t>https://podminky.urs.cz/item/CS_URS_2025_01/612321141</t>
  </si>
  <si>
    <t>855,2</t>
  </si>
  <si>
    <t>odečet obkaldu</t>
  </si>
  <si>
    <t>-188,5</t>
  </si>
  <si>
    <t>42</t>
  </si>
  <si>
    <t>612321191</t>
  </si>
  <si>
    <t>Omítka vápenocementová vnitřních ploch nanášená ručně Příplatek k cenám za každých dalších i započatých 5 mm tloušťky omítky přes 10 mm stěn</t>
  </si>
  <si>
    <t>-1241094351</t>
  </si>
  <si>
    <t>https://podminky.urs.cz/item/CS_URS_2025_01/612321191</t>
  </si>
  <si>
    <t>43</t>
  </si>
  <si>
    <t>622131121</t>
  </si>
  <si>
    <t>Podkladní a spojovací vrstva vnějších omítaných ploch penetrace nanášená ručně stěn</t>
  </si>
  <si>
    <t>-2042132055</t>
  </si>
  <si>
    <t>https://podminky.urs.cz/item/CS_URS_2025_01/622131121</t>
  </si>
  <si>
    <t>44</t>
  </si>
  <si>
    <t>622151021</t>
  </si>
  <si>
    <t>Penetrační nátěr vnějších pastovitých tenkovrstvých omítek mozaikových akrylátový stěn</t>
  </si>
  <si>
    <t>2124495019</t>
  </si>
  <si>
    <t>https://podminky.urs.cz/item/CS_URS_2025_01/622151021</t>
  </si>
  <si>
    <t>45</t>
  </si>
  <si>
    <t>622151031</t>
  </si>
  <si>
    <t>Penetrační nátěr vnějších pastovitých tenkovrstvých omítek silikonový stěn</t>
  </si>
  <si>
    <t>369563185</t>
  </si>
  <si>
    <t>https://podminky.urs.cz/item/CS_URS_2025_01/622151031</t>
  </si>
  <si>
    <t>špalety</t>
  </si>
  <si>
    <t>29,82</t>
  </si>
  <si>
    <t>46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</si>
  <si>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</si>
  <si>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</si>
  <si>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-2028790826</t>
  </si>
  <si>
    <t>https://podminky.urs.cz/item/CS_URS_2025_01/622211031</t>
  </si>
  <si>
    <t>47</t>
  </si>
  <si>
    <t>28376079</t>
  </si>
  <si>
    <t>deska EPS grafitová fasádní λ=0,030-0,031 tl 160mm</t>
  </si>
  <si>
    <t>-1057511864</t>
  </si>
  <si>
    <t>56,387*1,05 "Přepočtené koeficientem množství</t>
  </si>
  <si>
    <t>48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</si>
  <si>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</si>
  <si>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</si>
  <si>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1351355488</t>
  </si>
  <si>
    <t>https://podminky.urs.cz/item/CS_URS_2025_01/622211041</t>
  </si>
  <si>
    <t>49</t>
  </si>
  <si>
    <t>28375954</t>
  </si>
  <si>
    <t>deska EPS 70 fasádní λ=0,039 tl 200mm</t>
  </si>
  <si>
    <t>712026507</t>
  </si>
  <si>
    <t>214,016*1,05 "Přepočtené koeficientem množství</t>
  </si>
  <si>
    <t>50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</si>
  <si>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</si>
  <si>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</si>
  <si>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-1724710907</t>
  </si>
  <si>
    <t>https://podminky.urs.cz/item/CS_URS_2025_01/622212051</t>
  </si>
  <si>
    <t>(1,35+1,35+1,7+1,7)*13</t>
  </si>
  <si>
    <t>(1+1+0,7+0,7)*3</t>
  </si>
  <si>
    <t>(0,9+2+2)</t>
  </si>
  <si>
    <t>(1+2+2)</t>
  </si>
  <si>
    <t>51</t>
  </si>
  <si>
    <t>28376072</t>
  </si>
  <si>
    <t>deska EPS grafitová fasádní λ=0,030-0,031 tl 40mm</t>
  </si>
  <si>
    <t>-1431143121</t>
  </si>
  <si>
    <t>99,4*0,3 "Přepočtené koeficientem množství</t>
  </si>
  <si>
    <t>52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</si>
  <si>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</si>
  <si>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</si>
  <si>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-1853879854</t>
  </si>
  <si>
    <t>https://podminky.urs.cz/item/CS_URS_2025_01/622251101</t>
  </si>
  <si>
    <t>f3</t>
  </si>
  <si>
    <t>53</t>
  </si>
  <si>
    <t>622252001</t>
  </si>
  <si>
    <t>Montáž profilů kontaktního zateplení zakládacích soklových připevněných hmoždinkami</t>
  </si>
  <si>
    <t>-1879039839</t>
  </si>
  <si>
    <t>https://podminky.urs.cz/item/CS_URS_2025_01/622252001</t>
  </si>
  <si>
    <t>27,6+27,6+12,9</t>
  </si>
  <si>
    <t>54</t>
  </si>
  <si>
    <t>59051657</t>
  </si>
  <si>
    <t>profil zakládací Al tl 0,7mm pro ETICS pro izolant tl 200mm</t>
  </si>
  <si>
    <t>2107738804</t>
  </si>
  <si>
    <t>68,1*1,05 "Přepočtené koeficientem množství</t>
  </si>
  <si>
    <t>55</t>
  </si>
  <si>
    <t>622252002</t>
  </si>
  <si>
    <t>Montáž profilů kontaktního zateplení ostatních stěnových, dilatačních apod. lepených do tmelu</t>
  </si>
  <si>
    <t>-1253464619</t>
  </si>
  <si>
    <t>https://podminky.urs.cz/item/CS_URS_2025_01/622252002</t>
  </si>
  <si>
    <t>72,4+78,85+90,55+22,45</t>
  </si>
  <si>
    <t>56</t>
  </si>
  <si>
    <t>63127414</t>
  </si>
  <si>
    <t>profil rohový PVC s výztužnou tkaninou š 100/150mm</t>
  </si>
  <si>
    <t>129797945</t>
  </si>
  <si>
    <t>ROHY</t>
  </si>
  <si>
    <t>4*4</t>
  </si>
  <si>
    <t>okna + dveře</t>
  </si>
  <si>
    <t>(1,7+1,7)*13</t>
  </si>
  <si>
    <t>(0,7+0,7)*3</t>
  </si>
  <si>
    <t>(2+2)</t>
  </si>
  <si>
    <t>72,4*1,05 "Přepočtené koeficientem množství</t>
  </si>
  <si>
    <t>57</t>
  </si>
  <si>
    <t>59051476</t>
  </si>
  <si>
    <t>profil napojovací okenní PVC s výztužnou tkaninou 9mm</t>
  </si>
  <si>
    <t>-1812715324</t>
  </si>
  <si>
    <t>(1,35+1,7+1,7)*13</t>
  </si>
  <si>
    <t>(1+0,7+0,7)*3</t>
  </si>
  <si>
    <t>78,85*1,05 "Přepočtené koeficientem množství</t>
  </si>
  <si>
    <t>58</t>
  </si>
  <si>
    <t>59051510</t>
  </si>
  <si>
    <t>profil napojovací nadokenní PVC s okapnicí s výztužnou tkaninou</t>
  </si>
  <si>
    <t>-603726455</t>
  </si>
  <si>
    <t>okna</t>
  </si>
  <si>
    <t>(1,35)*13</t>
  </si>
  <si>
    <t>(1)*4</t>
  </si>
  <si>
    <t>(0,9)</t>
  </si>
  <si>
    <t>90,55*1,05 "Přepočtené koeficientem množství</t>
  </si>
  <si>
    <t>59</t>
  </si>
  <si>
    <t>28341022</t>
  </si>
  <si>
    <t>profil napojovací parapetní PVC s výztužnou tkaninou</t>
  </si>
  <si>
    <t>2086881766</t>
  </si>
  <si>
    <t>22,45</t>
  </si>
  <si>
    <t>22,45*1,05 "Přepočtené koeficientem množství</t>
  </si>
  <si>
    <t>60</t>
  </si>
  <si>
    <t>622511112</t>
  </si>
  <si>
    <t>Omítka tenkovrstvá akrylátová vnějších ploch probarvená bez penetrace mozaiková střednězrnná stěn</t>
  </si>
  <si>
    <t>1802972333</t>
  </si>
  <si>
    <t>https://podminky.urs.cz/item/CS_URS_2025_01/622511112</t>
  </si>
  <si>
    <t>61</t>
  </si>
  <si>
    <t>622531032</t>
  </si>
  <si>
    <t>Omítka tenkovrstvá silikonová vnějších ploch probarvená bez penetrace zatíraná (škrábaná), zrnitost 3,0 mm stěn</t>
  </si>
  <si>
    <t>842121643</t>
  </si>
  <si>
    <t>https://podminky.urs.cz/item/CS_URS_2025_01/622531032</t>
  </si>
  <si>
    <t>62</t>
  </si>
  <si>
    <t>631311115</t>
  </si>
  <si>
    <t>Mazanina z betonu prostého bez zvýšených nároků na prostředí tl. přes 50 do 80 mm tř. C 20/25</t>
  </si>
  <si>
    <t>-621915534</t>
  </si>
  <si>
    <t>https://podminky.urs.cz/item/CS_URS_2025_01/631311115</t>
  </si>
  <si>
    <t>S1*0,06</t>
  </si>
  <si>
    <t>S2*0,073</t>
  </si>
  <si>
    <t>63</t>
  </si>
  <si>
    <t>631311214</t>
  </si>
  <si>
    <t>Mazanina z betonu prostého se zvýšenými nároky na prostředí tl. přes 50 do 80 mm tř. C 25/30</t>
  </si>
  <si>
    <t>709048869</t>
  </si>
  <si>
    <t>https://podminky.urs.cz/item/CS_URS_2025_01/631311214</t>
  </si>
  <si>
    <t>přístupové rampy</t>
  </si>
  <si>
    <t>1,7*9*0,06*2</t>
  </si>
  <si>
    <t>64</t>
  </si>
  <si>
    <t>631319021</t>
  </si>
  <si>
    <t>Příplatek k cenám mazanin za úpravu povrchu mazaniny přehlazením s poprášením cementem pro konečnou úpravu, mazanina tl. přes 50 do 80 mm (40 kg/m3)</t>
  </si>
  <si>
    <t>278424601</t>
  </si>
  <si>
    <t>https://podminky.urs.cz/item/CS_URS_2025_01/631319021</t>
  </si>
  <si>
    <t>65</t>
  </si>
  <si>
    <t>631319205</t>
  </si>
  <si>
    <t>Příplatek k cenám betonových mazanin za vyztužení ocelovými vlákny (drátkobeton) objemové vyztužení 35 kg/m3</t>
  </si>
  <si>
    <t>-2039893523</t>
  </si>
  <si>
    <t>https://podminky.urs.cz/item/CS_URS_2025_01/631319205</t>
  </si>
  <si>
    <t>66</t>
  </si>
  <si>
    <t>632481213</t>
  </si>
  <si>
    <t>Separační vrstva k oddělení podlahových vrstev z polyetylénové fólie</t>
  </si>
  <si>
    <t>-1120275807</t>
  </si>
  <si>
    <t>https://podminky.urs.cz/item/CS_URS_2025_01/632481213</t>
  </si>
  <si>
    <t>S1+S2</t>
  </si>
  <si>
    <t>67</t>
  </si>
  <si>
    <t>634112127</t>
  </si>
  <si>
    <t>Obvodová dilatace mezi stěnou a mazaninou nebo potěrem podlahovým páskem z pěnového PE s fólií tl. do 10 mm, výšky 120 mm</t>
  </si>
  <si>
    <t>1571178371</t>
  </si>
  <si>
    <t>https://podminky.urs.cz/item/CS_URS_2025_01/634112127</t>
  </si>
  <si>
    <t>68</t>
  </si>
  <si>
    <t>637111113</t>
  </si>
  <si>
    <t>Okapový chodník z kameniva s udusáním a urovnáním povrchu ze štěrkopísku tl. 200 mm</t>
  </si>
  <si>
    <t>246069509</t>
  </si>
  <si>
    <t>https://podminky.urs.cz/item/CS_URS_2025_01/637111113</t>
  </si>
  <si>
    <t>(3,8+15,15+0,3+4,6+28)*0,4</t>
  </si>
  <si>
    <t>69</t>
  </si>
  <si>
    <t>637311122</t>
  </si>
  <si>
    <t>Okapový chodník z obrubníků betonových chodníkových, se zalitím spár cementovou maltou do lože z betonu prostého, z obrubníků stojatých</t>
  </si>
  <si>
    <t>-910473860</t>
  </si>
  <si>
    <t>https://podminky.urs.cz/item/CS_URS_2025_01/637311122</t>
  </si>
  <si>
    <t>3,8+15,15+0,3+4,6+28</t>
  </si>
  <si>
    <t>70</t>
  </si>
  <si>
    <t>919726122</t>
  </si>
  <si>
    <t>Geotextilie netkaná pro ochranu, separaci nebo filtraci měrná hmotnost přes 200 do 300 g/m2</t>
  </si>
  <si>
    <t>-715129886</t>
  </si>
  <si>
    <t>https://podminky.urs.cz/item/CS_URS_2025_01/919726122</t>
  </si>
  <si>
    <t>okapový chodník</t>
  </si>
  <si>
    <t>(3,8+15,15+0,3+4,6+28)*0,7</t>
  </si>
  <si>
    <t>71</t>
  </si>
  <si>
    <t>941211111</t>
  </si>
  <si>
    <t>Lešení řadové rámové lehké pracovní s podlahami s provozním zatížením tř. 3 do 200 kg/m2 šířky tř. SW06 od 0,6 do 0,9 m výšky do 10 m montáž</t>
  </si>
  <si>
    <t>-1624540160</t>
  </si>
  <si>
    <t>https://podminky.urs.cz/item/CS_URS_2025_01/941211111</t>
  </si>
  <si>
    <t>29*5*2</t>
  </si>
  <si>
    <t>13*7</t>
  </si>
  <si>
    <t>72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</si>
  <si>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</si>
  <si>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</si>
  <si>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-1046257103</t>
  </si>
  <si>
    <t>https://podminky.urs.cz/item/CS_URS_2025_01/941211211</t>
  </si>
  <si>
    <t>381*90</t>
  </si>
  <si>
    <t>73</t>
  </si>
  <si>
    <t>941211811</t>
  </si>
  <si>
    <t>Lešení řadové rámové lehké pracovní s podlahami s provozním zatížením tř. 3 do 200 kg/m2 šířky tř. SW06 od 0,6 do 0,9 m výšky do 10 m demontáž</t>
  </si>
  <si>
    <t>-670512110</t>
  </si>
  <si>
    <t>https://podminky.urs.cz/item/CS_URS_2025_01/941211811</t>
  </si>
  <si>
    <t>74</t>
  </si>
  <si>
    <t>944511111</t>
  </si>
  <si>
    <t>Síť ochranná zavěšená na konstrukci lešení z textilie z umělých vláken montáž</t>
  </si>
  <si>
    <t>203087325</t>
  </si>
  <si>
    <t>https://podminky.urs.cz/item/CS_URS_2025_01/944511111</t>
  </si>
  <si>
    <t>75</t>
  </si>
  <si>
    <t>944511211</t>
  </si>
  <si>
    <t>Síť ochranná zavěšená na konstrukci lešení z textilie z umělých vláken příplatek k ceně za každý den použití</t>
  </si>
  <si>
    <t>-1302113416</t>
  </si>
  <si>
    <t>https://podminky.urs.cz/item/CS_URS_2025_01/944511211</t>
  </si>
  <si>
    <t>381,000*90</t>
  </si>
  <si>
    <t>76</t>
  </si>
  <si>
    <t>944511811</t>
  </si>
  <si>
    <t>Síť ochranná zavěšená na konstrukci lešení z textilie z umělých vláken demontáž</t>
  </si>
  <si>
    <t>2117985659</t>
  </si>
  <si>
    <t>https://podminky.urs.cz/item/CS_URS_2025_01/944511811</t>
  </si>
  <si>
    <t>77</t>
  </si>
  <si>
    <t>949101111</t>
  </si>
  <si>
    <t>Lešení pomocné pracovní pro objekty pozemních staveb pro zatížení do 150 kg/m2, o výšce lešeňové podlahy do 1,9 m</t>
  </si>
  <si>
    <t>1111956453</t>
  </si>
  <si>
    <t>https://podminky.urs.cz/item/CS_URS_2025_01/949101111</t>
  </si>
  <si>
    <t>283,92</t>
  </si>
  <si>
    <t>78</t>
  </si>
  <si>
    <t>952901111</t>
  </si>
  <si>
    <t>Vyčištění budov nebo objektů před předáním do užívání budov bytové nebo občanské výstavby, světlé výšky podlaží do 4 m</t>
  </si>
  <si>
    <t>-212212310</t>
  </si>
  <si>
    <t>https://podminky.urs.cz/item/CS_URS_2025_01/952901111</t>
  </si>
  <si>
    <t>79</t>
  </si>
  <si>
    <t>953943211</t>
  </si>
  <si>
    <t>Osazování drobných kovových předmětů kotvených do stěny hasicího přístroje</t>
  </si>
  <si>
    <t>1413032190</t>
  </si>
  <si>
    <t>https://podminky.urs.cz/item/CS_URS_2025_01/953943211</t>
  </si>
  <si>
    <t>80</t>
  </si>
  <si>
    <t>44932114</t>
  </si>
  <si>
    <t>přístroj hasicí ruční práškový PG 6 LE</t>
  </si>
  <si>
    <t>-1654654293</t>
  </si>
  <si>
    <t>81</t>
  </si>
  <si>
    <t>985131111</t>
  </si>
  <si>
    <t>Očištění ploch stěn, rubu kleneb a podlah tlakovou vodou</t>
  </si>
  <si>
    <t>-94378504</t>
  </si>
  <si>
    <t>https://podminky.urs.cz/item/CS_URS_2025_01/985131111</t>
  </si>
  <si>
    <t>F1+F2+F3</t>
  </si>
  <si>
    <t>82</t>
  </si>
  <si>
    <t>993111111</t>
  </si>
  <si>
    <t>Dovoz a odvoz lešení včetně naložení a složení řadového, na vzdálenost do 10 km</t>
  </si>
  <si>
    <t>-1478317662</t>
  </si>
  <si>
    <t>https://podminky.urs.cz/item/CS_URS_2025_01/993111111</t>
  </si>
  <si>
    <t>83</t>
  </si>
  <si>
    <t>993111119</t>
  </si>
  <si>
    <t>Dovoz a odvoz lešení včetně naložení a složení řadového, na vzdálenost Příplatek k ceně za každých dalších i započatých 10 km přes 10 km</t>
  </si>
  <si>
    <t>-1506449328</t>
  </si>
  <si>
    <t>https://podminky.urs.cz/item/CS_URS_2025_01/993111119</t>
  </si>
  <si>
    <t>381,000*5</t>
  </si>
  <si>
    <t>84</t>
  </si>
  <si>
    <t>R84564</t>
  </si>
  <si>
    <t>M+D Prostupy konstrukcí stěn/stropů - včetně izolací, těsnění, ucpávek a příslušenství - dle tabulky prostupů</t>
  </si>
  <si>
    <t>kpl</t>
  </si>
  <si>
    <t>-1600579535</t>
  </si>
  <si>
    <t>998</t>
  </si>
  <si>
    <t>Přesun hmot</t>
  </si>
  <si>
    <t>85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</si>
  <si>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</si>
  <si>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</si>
  <si>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-214949508</t>
  </si>
  <si>
    <t>https://podminky.urs.cz/item/CS_URS_2025_01/998011008</t>
  </si>
  <si>
    <t>711</t>
  </si>
  <si>
    <t>Izolace proti vodě, vlhkosti a plynům</t>
  </si>
  <si>
    <t>86</t>
  </si>
  <si>
    <t>711111002</t>
  </si>
  <si>
    <t>Provedení izolace proti zemní vlhkosti natěradly a tmely za studena na ploše vodorovné V nátěrem lakem asfaltovým</t>
  </si>
  <si>
    <t>-1193565208</t>
  </si>
  <si>
    <t>https://podminky.urs.cz/item/CS_URS_2025_01/711111002</t>
  </si>
  <si>
    <t>Skladba S1 + S2 - základová deska</t>
  </si>
  <si>
    <t>26,98*12,35</t>
  </si>
  <si>
    <t>87</t>
  </si>
  <si>
    <t>11163150</t>
  </si>
  <si>
    <t>lak penetrační asfaltový</t>
  </si>
  <si>
    <t>-61465291</t>
  </si>
  <si>
    <t>333,203*0,00039 "Přepočtené koeficientem množství</t>
  </si>
  <si>
    <t>88</t>
  </si>
  <si>
    <t>711112002</t>
  </si>
  <si>
    <t>Provedení izolace proti zemní vlhkosti natěradly a tmely za studena na ploše svislé S nátěrem lakem asfaltovým</t>
  </si>
  <si>
    <t>-1888940807</t>
  </si>
  <si>
    <t>https://podminky.urs.cz/item/CS_URS_2025_01/711112002</t>
  </si>
  <si>
    <t>F1+F2</t>
  </si>
  <si>
    <t>89</t>
  </si>
  <si>
    <t>11163152</t>
  </si>
  <si>
    <t>lak hydroizolační asfaltový</t>
  </si>
  <si>
    <t>-360216774</t>
  </si>
  <si>
    <t>117,452*0,00041 "Přepočtené koeficientem množství</t>
  </si>
  <si>
    <t>90</t>
  </si>
  <si>
    <t>711141559</t>
  </si>
  <si>
    <t>Provedení izolace proti zemní vlhkosti pásy přitavením NAIP na ploše vodorovné V</t>
  </si>
  <si>
    <t>783256431</t>
  </si>
  <si>
    <t>https://podminky.urs.cz/item/CS_URS_2025_01/711141559</t>
  </si>
  <si>
    <t>91</t>
  </si>
  <si>
    <t>62853004</t>
  </si>
  <si>
    <t>pás asfaltový natavitelný modifikovaný SBS s vložkou ze skleněné tkaniny a spalitelnou PE fólií nebo jemnozrnným minerálním posypem na horním povrchu tl 4,0mm</t>
  </si>
  <si>
    <t>1281646214</t>
  </si>
  <si>
    <t>333,203*1,1655 "Přepočtené koeficientem množství</t>
  </si>
  <si>
    <t>92</t>
  </si>
  <si>
    <t>711142559</t>
  </si>
  <si>
    <t>Provedení izolace proti zemní vlhkosti pásy přitavením NAIP na ploše svislé S</t>
  </si>
  <si>
    <t>371928615</t>
  </si>
  <si>
    <t>https://podminky.urs.cz/item/CS_URS_2025_01/711142559</t>
  </si>
  <si>
    <t>93</t>
  </si>
  <si>
    <t>162181910</t>
  </si>
  <si>
    <t>117,452*1,221 "Přepočtené koeficientem množství</t>
  </si>
  <si>
    <t>94</t>
  </si>
  <si>
    <t>711161275</t>
  </si>
  <si>
    <t>Provedení izolace proti zemní vlhkosti nopovou fólií na ploše svislé S výška nopu přes 20 do 60 mm</t>
  </si>
  <si>
    <t>-951948968</t>
  </si>
  <si>
    <t>https://podminky.urs.cz/item/CS_URS_2025_01/711161275</t>
  </si>
  <si>
    <t>95</t>
  </si>
  <si>
    <t>28323137</t>
  </si>
  <si>
    <t>fólie profilovaná (nopová) drenážní HDPE s výškou nopů 40mm</t>
  </si>
  <si>
    <t>-543190151</t>
  </si>
  <si>
    <t>61,065*1,221 "Přepočtené koeficientem množství</t>
  </si>
  <si>
    <t>96</t>
  </si>
  <si>
    <t>711491172</t>
  </si>
  <si>
    <t>Provedení doplňků izolace proti vodě textilií na ploše vodorovné V vrstva ochranná</t>
  </si>
  <si>
    <t>-1142960868</t>
  </si>
  <si>
    <t>https://podminky.urs.cz/item/CS_URS_2025_01/711491172</t>
  </si>
  <si>
    <t>97</t>
  </si>
  <si>
    <t>69311199</t>
  </si>
  <si>
    <t>geotextilie netkaná separační, ochranná, filtrační, drenážní PES(70%)+PP(30%) 300g/m2</t>
  </si>
  <si>
    <t>-1535186673</t>
  </si>
  <si>
    <t>333,203*1,25 "Přepočtené koeficientem množství</t>
  </si>
  <si>
    <t>98</t>
  </si>
  <si>
    <t>711491272</t>
  </si>
  <si>
    <t>Provedení doplňků izolace proti vodě textilií na ploše svislé S vrstva ochranná</t>
  </si>
  <si>
    <t>1205536408</t>
  </si>
  <si>
    <t>https://podminky.urs.cz/item/CS_URS_2025_01/711491272</t>
  </si>
  <si>
    <t>99</t>
  </si>
  <si>
    <t>-2126531435</t>
  </si>
  <si>
    <t>61,065*1,05 "Přepočtené koeficientem množství</t>
  </si>
  <si>
    <t>100</t>
  </si>
  <si>
    <t>998711101</t>
  </si>
  <si>
    <t>Přesun hmot pro izolace proti vodě, vlhkosti a plynům stanovený z hmotnosti přesunovaného materiálu vodorovná dopravní vzdálenost do 50 m základní v objektech výšky do 6 m</t>
  </si>
  <si>
    <t>-1773872502</t>
  </si>
  <si>
    <t>https://podminky.urs.cz/item/CS_URS_2025_01/998711101</t>
  </si>
  <si>
    <t>101</t>
  </si>
  <si>
    <t>713111111</t>
  </si>
  <si>
    <t>Montáž tepelné izolace stropů rohožemi, pásy, dílci, deskami, bloky (izolační materiál ve specifikaci) vrchem bez překrytí lepenkou kladenými volně</t>
  </si>
  <si>
    <t>-1177313324</t>
  </si>
  <si>
    <t>https://podminky.urs.cz/item/CS_URS_2025_01/713111111</t>
  </si>
  <si>
    <t>Skladba S3</t>
  </si>
  <si>
    <t>304,63*2</t>
  </si>
  <si>
    <t>102</t>
  </si>
  <si>
    <t>63152150</t>
  </si>
  <si>
    <t>pás tepelně izolační univerzální λ=0,038-0,039 tl 200mm</t>
  </si>
  <si>
    <t>129466237</t>
  </si>
  <si>
    <t>609,26*1,05 "Přepočtené koeficientem množství</t>
  </si>
  <si>
    <t>103</t>
  </si>
  <si>
    <t>713121111</t>
  </si>
  <si>
    <t>Montáž tepelné izolace podlah rohožemi, pásy, deskami, dílci, bloky (izolační materiál ve specifikaci) kladenými volně jednovrstvá</t>
  </si>
  <si>
    <t>-1728261733</t>
  </si>
  <si>
    <t>https://podminky.urs.cz/item/CS_URS_2025_01/713121111</t>
  </si>
  <si>
    <t>104</t>
  </si>
  <si>
    <t>28375915X</t>
  </si>
  <si>
    <t>deska EPS 150 grafitová pro konstrukce s vysokým zatížením λ=0,035 tl 120mm</t>
  </si>
  <si>
    <t>718164841</t>
  </si>
  <si>
    <t>283,92*1,05 "Přepočtené koeficientem množství</t>
  </si>
  <si>
    <t>105</t>
  </si>
  <si>
    <t>713131341</t>
  </si>
  <si>
    <t>Montáž tepelné izolace stěn rohožemi, pásy, deskami, dílci, bloky (izolační materiál ve specifikaci) lepením bodově nízkoexpanzní (PUR) pěnou s mechanickým kotvením, tloušťky izolace do 100 mm</t>
  </si>
  <si>
    <t>720202523</t>
  </si>
  <si>
    <t>https://podminky.urs.cz/item/CS_URS_2025_01/713131341</t>
  </si>
  <si>
    <t>106</t>
  </si>
  <si>
    <t>28376454</t>
  </si>
  <si>
    <t>deska XPS hrana polodrážková a hladký povrch 500kPA λ=0,035 tl 60mm</t>
  </si>
  <si>
    <t>-443253292</t>
  </si>
  <si>
    <t>107</t>
  </si>
  <si>
    <t>998713101</t>
  </si>
  <si>
    <t>Přesun hmot pro izolace tepelné stanovený z hmotnosti přesunovaného materiálu vodorovná dopravní vzdálenost do 50 m s užitím mechanizace v objektech výšky do 6 m</t>
  </si>
  <si>
    <t>538589476</t>
  </si>
  <si>
    <t>https://podminky.urs.cz/item/CS_URS_2025_01/998713101</t>
  </si>
  <si>
    <t>108</t>
  </si>
  <si>
    <t>762083122</t>
  </si>
  <si>
    <t>Impregnace řeziva máčením proti dřevokaznému hmyzu, houbám a plísním, třída ohrožení 3 a 4 (dřevo v exteriéru)</t>
  </si>
  <si>
    <t>1697723424</t>
  </si>
  <si>
    <t>https://podminky.urs.cz/item/CS_URS_2025_01/762083122</t>
  </si>
  <si>
    <t>10,911</t>
  </si>
  <si>
    <t>109</t>
  </si>
  <si>
    <t>762341210</t>
  </si>
  <si>
    <t>Montáž bednění střech rovných a šikmých sklonu do 60° s vyřezáním otvorů z prken hrubých na sraz tl. do 32 mm</t>
  </si>
  <si>
    <t>1231254624</t>
  </si>
  <si>
    <t>https://podminky.urs.cz/item/CS_URS_2025_01/762341210</t>
  </si>
  <si>
    <t>110</t>
  </si>
  <si>
    <t>60515111</t>
  </si>
  <si>
    <t>řezivo jehličnaté boční prkno 20-30mm</t>
  </si>
  <si>
    <t>-1455055082</t>
  </si>
  <si>
    <t>S3*0,025*1,15</t>
  </si>
  <si>
    <t>111</t>
  </si>
  <si>
    <t>762342214</t>
  </si>
  <si>
    <t>Montáž laťování střech jednoduchých sklonu do 60° při osové vzdálenosti latí přes 150 do 360 mm</t>
  </si>
  <si>
    <t>-430626427</t>
  </si>
  <si>
    <t>https://podminky.urs.cz/item/CS_URS_2025_01/762342214</t>
  </si>
  <si>
    <t>112</t>
  </si>
  <si>
    <t>762342511</t>
  </si>
  <si>
    <t>Montáž laťování montáž kontralatí na podklad bez tepelné izolace</t>
  </si>
  <si>
    <t>1377860269</t>
  </si>
  <si>
    <t>https://podminky.urs.cz/item/CS_URS_2025_01/762342511</t>
  </si>
  <si>
    <t>45*6,9*2</t>
  </si>
  <si>
    <t>113</t>
  </si>
  <si>
    <t>60514114</t>
  </si>
  <si>
    <t>řezivo jehličnaté lať impregnovaná dl 4 m</t>
  </si>
  <si>
    <t>-1452293111</t>
  </si>
  <si>
    <t>379,5*3,5*0,06*0,04*1,1</t>
  </si>
  <si>
    <t>621*1,1*0,06*0,04*1,1</t>
  </si>
  <si>
    <t>114</t>
  </si>
  <si>
    <t>762361333</t>
  </si>
  <si>
    <t>Konstrukční vrstva pod klempířské prvky pro oplechování horních ploch zdí a nadezdívek (atik) z vodovzdorné překližky šroubovaných do podkladu, tloušťky desky 24 mm</t>
  </si>
  <si>
    <t>-2059150842</t>
  </si>
  <si>
    <t>https://podminky.urs.cz/item/CS_URS_2025_01/762361333</t>
  </si>
  <si>
    <t>115</t>
  </si>
  <si>
    <t>762395000</t>
  </si>
  <si>
    <t>Spojovací prostředky krovů, bednění a laťování, nadstřešních konstrukcí svorníky, prkna, hřebíky, pásová ocel, vruty</t>
  </si>
  <si>
    <t>-1137980313</t>
  </si>
  <si>
    <t>https://podminky.urs.cz/item/CS_URS_2025_01/762395000</t>
  </si>
  <si>
    <t>10,911+5,31</t>
  </si>
  <si>
    <t>116</t>
  </si>
  <si>
    <t>762430026</t>
  </si>
  <si>
    <t>Obložení stěn z cementotřískových desek šroubovaných na pero a drážku nebroušených, tloušťky desky 22 mm</t>
  </si>
  <si>
    <t>-1406958989</t>
  </si>
  <si>
    <t>https://podminky.urs.cz/item/CS_URS_2025_01/762430026</t>
  </si>
  <si>
    <t>bednění vazníků</t>
  </si>
  <si>
    <t>0,35*28*2</t>
  </si>
  <si>
    <t>0,31*28*2</t>
  </si>
  <si>
    <t>117</t>
  </si>
  <si>
    <t>762810126</t>
  </si>
  <si>
    <t>Záklop stropů z cementotřískových desek jednovrstvých šroubovaných na trámy na pero a drážku, tloušťky desky 22 mm</t>
  </si>
  <si>
    <t>-1404863255</t>
  </si>
  <si>
    <t>https://podminky.urs.cz/item/CS_URS_2025_01/762810126</t>
  </si>
  <si>
    <t>309,4</t>
  </si>
  <si>
    <t>Podbytí střechy</t>
  </si>
  <si>
    <t>118</t>
  </si>
  <si>
    <t>998762101</t>
  </si>
  <si>
    <t>Přesun hmot pro konstrukce tesařské stanovený z hmotnosti přesunovaného materiálu vodorovná dopravní vzdálenost do 50 m základní v objektech výšky do 6 m</t>
  </si>
  <si>
    <t>548635709</t>
  </si>
  <si>
    <t>https://podminky.urs.cz/item/CS_URS_2025_01/998762101</t>
  </si>
  <si>
    <t>119</t>
  </si>
  <si>
    <t>763131443</t>
  </si>
  <si>
    <t>Podhled ze sádrokartonových desek dvouvrstvá zavěšená spodní konstrukce z ocelových profilů CD, UD dvojitě opláštěná deskami protipožárními DF, tl. 2 x 15 mm, bez izolace, REI do 60</t>
  </si>
  <si>
    <t>1867634623</t>
  </si>
  <si>
    <t>https://podminky.urs.cz/item/CS_URS_2025_01/763131443</t>
  </si>
  <si>
    <t>120</t>
  </si>
  <si>
    <t>763431001</t>
  </si>
  <si>
    <t>Montáž podhledu minerálního včetně zavěšeného roštu viditelného s panely vyjímatelnými, velikosti panelů do 0,36 m2</t>
  </si>
  <si>
    <t>-1773030880</t>
  </si>
  <si>
    <t>https://podminky.urs.cz/item/CS_URS_2025_01/763431001</t>
  </si>
  <si>
    <t>P1+P2</t>
  </si>
  <si>
    <t>121</t>
  </si>
  <si>
    <t>59036517</t>
  </si>
  <si>
    <t>deska podhledová minerální rovná bílá jemně texturovaná bez perforace zvuková pohltivá tlumivá 19x600x600mm</t>
  </si>
  <si>
    <t>-1213368703</t>
  </si>
  <si>
    <t>251,47*1,05 "Přepočtené koeficientem množství</t>
  </si>
  <si>
    <t>122</t>
  </si>
  <si>
    <t>63126363</t>
  </si>
  <si>
    <t>panel akustický hygienický povrch skelná tkanina odolná proti mikroorganismům hrana zatřená rovná αw=0,80 viditelný rastr š 24mm bílý tl 20mm</t>
  </si>
  <si>
    <t>876373189</t>
  </si>
  <si>
    <t>32,45*1,05 "Přepočtené koeficientem množství</t>
  </si>
  <si>
    <t>123</t>
  </si>
  <si>
    <t>763732115</t>
  </si>
  <si>
    <t>Montáž střešní konstrukce z vazníků příhradových, konstrukční délky přes 12,5 do 15,0 m</t>
  </si>
  <si>
    <t>-868120221</t>
  </si>
  <si>
    <t>https://podminky.urs.cz/item/CS_URS_2025_01/763732115</t>
  </si>
  <si>
    <t>V01</t>
  </si>
  <si>
    <t>13,4*45</t>
  </si>
  <si>
    <t>124</t>
  </si>
  <si>
    <t>60512202X</t>
  </si>
  <si>
    <t>příhradový vazník sedlový sušený impregnovaný dl do 15m</t>
  </si>
  <si>
    <t>-405597437</t>
  </si>
  <si>
    <t>603*1,02 "Přepočtené koeficientem množství</t>
  </si>
  <si>
    <t>125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</si>
  <si>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</si>
  <si>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</si>
  <si>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1857626609</t>
  </si>
  <si>
    <t>https://podminky.urs.cz/item/CS_URS_2025_01/998763301</t>
  </si>
  <si>
    <t>126</t>
  </si>
  <si>
    <t>764111651</t>
  </si>
  <si>
    <t>Krytina ze svitků, ze šablon nebo taškových tabulí z pozinkovaného plechu s povrchovou úpravou s úpravou u okapů, prostupů a výčnělků střechy rovné z taškových tabulí, sklon střechy do 30°</t>
  </si>
  <si>
    <t>377413655</t>
  </si>
  <si>
    <t>https://podminky.urs.cz/item/CS_URS_2025_01/764111651</t>
  </si>
  <si>
    <t>127</t>
  </si>
  <si>
    <t>764211605</t>
  </si>
  <si>
    <t>Oplechování střešních prvků z pozinkovaného plechu s povrchovou úpravou hřebene větraného z hřebenáčů oblých s větracím pásem rš 400 mm</t>
  </si>
  <si>
    <t>-1306384945</t>
  </si>
  <si>
    <t>https://podminky.urs.cz/item/CS_URS_2025_01/764211605</t>
  </si>
  <si>
    <t>128</t>
  </si>
  <si>
    <t>764212634</t>
  </si>
  <si>
    <t>Oplechování střešních prvků z pozinkovaného plechu s povrchovou úpravou štítu závětrnou lištou rš 330 mm</t>
  </si>
  <si>
    <t>-1647995155</t>
  </si>
  <si>
    <t>https://podminky.urs.cz/item/CS_URS_2025_01/764212634</t>
  </si>
  <si>
    <t>129</t>
  </si>
  <si>
    <t>764212662</t>
  </si>
  <si>
    <t>Oplechování střešních prvků z pozinkovaného plechu s povrchovou úpravou okapu střechy rovné okapovým plechem rš 200 mm</t>
  </si>
  <si>
    <t>2144198513</t>
  </si>
  <si>
    <t>https://podminky.urs.cz/item/CS_URS_2025_01/764212662</t>
  </si>
  <si>
    <t>130</t>
  </si>
  <si>
    <t>764212663</t>
  </si>
  <si>
    <t>Oplechování střešních prvků z pozinkovaného plechu s povrchovou úpravou okapu střechy rovné okapovým plechem rš 250 mm</t>
  </si>
  <si>
    <t>-1201234918</t>
  </si>
  <si>
    <t>https://podminky.urs.cz/item/CS_URS_2025_01/764212663</t>
  </si>
  <si>
    <t>131</t>
  </si>
  <si>
    <t>764215605</t>
  </si>
  <si>
    <t>Oplechování horních ploch zdí a nadezdívek (atik) z pozinkovaného plechu s povrchovou úpravou celoplošně lepené rš 400 mm</t>
  </si>
  <si>
    <t>-2140949071</t>
  </si>
  <si>
    <t>https://podminky.urs.cz/item/CS_URS_2025_01/764215605</t>
  </si>
  <si>
    <t>132</t>
  </si>
  <si>
    <t>764216604</t>
  </si>
  <si>
    <t>Oplechování parapetů z pozinkovaného plechu s povrchovou úpravou rovných mechanicky kotvené, bez rohů rš 330 mm</t>
  </si>
  <si>
    <t>-372583082</t>
  </si>
  <si>
    <t>https://podminky.urs.cz/item/CS_URS_2025_01/764216604</t>
  </si>
  <si>
    <t>1,5*13</t>
  </si>
  <si>
    <t>1*3</t>
  </si>
  <si>
    <t>133</t>
  </si>
  <si>
    <t>764311604</t>
  </si>
  <si>
    <t>Lemování zdí z pozinkovaného plechu s povrchovou úpravou boční nebo horní rovné, střech s krytinou prejzovou nebo vlnitou rš 330 mm</t>
  </si>
  <si>
    <t>1860923944</t>
  </si>
  <si>
    <t>https://podminky.urs.cz/item/CS_URS_2025_01/764311604</t>
  </si>
  <si>
    <t>134</t>
  </si>
  <si>
    <t>764511602</t>
  </si>
  <si>
    <t>Žlab podokapní z pozinkovaného plechu s povrchovou úpravou včetně háků a čel půlkruhový rš 330 mm</t>
  </si>
  <si>
    <t>924468368</t>
  </si>
  <si>
    <t>https://podminky.urs.cz/item/CS_URS_2025_01/764511602</t>
  </si>
  <si>
    <t>27,7*2</t>
  </si>
  <si>
    <t>135</t>
  </si>
  <si>
    <t>764511642</t>
  </si>
  <si>
    <t>Žlab podokapní z pozinkovaného plechu s povrchovou úpravou kotlík oválný (trychtýřový), rš žlabu/průměr svodu 330/100 mm</t>
  </si>
  <si>
    <t>-822983296</t>
  </si>
  <si>
    <t>https://podminky.urs.cz/item/CS_URS_2025_01/764511642</t>
  </si>
  <si>
    <t>136</t>
  </si>
  <si>
    <t>764518622</t>
  </si>
  <si>
    <t>Svod z pozinkovaného plechu s upraveným povrchem včetně objímek, kolen a odskoků kruhový, průměru 100 mm</t>
  </si>
  <si>
    <t>-1682108083</t>
  </si>
  <si>
    <t>https://podminky.urs.cz/item/CS_URS_2025_01/764518622</t>
  </si>
  <si>
    <t>137</t>
  </si>
  <si>
    <t>998764101</t>
  </si>
  <si>
    <t>Přesun hmot pro konstrukce klempířské stanovený z hmotnosti přesunovaného materiálu vodorovná dopravní vzdálenost do 50 m základní v objektech výšky do 6 m</t>
  </si>
  <si>
    <t>-1911321786</t>
  </si>
  <si>
    <t>https://podminky.urs.cz/item/CS_URS_2025_01/998764101</t>
  </si>
  <si>
    <t>765</t>
  </si>
  <si>
    <t>Krytina skládaná</t>
  </si>
  <si>
    <t>138</t>
  </si>
  <si>
    <t>765191001</t>
  </si>
  <si>
    <t>Montáž pojistné hydroizolační nebo parotěsné fólie kladené ve sklonu do 20° lepením (vodotěsné podstřeší) na bednění nebo tepelnou izolaci</t>
  </si>
  <si>
    <t>-246500897</t>
  </si>
  <si>
    <t>https://podminky.urs.cz/item/CS_URS_2025_01/765191001</t>
  </si>
  <si>
    <t>139</t>
  </si>
  <si>
    <t>28329036</t>
  </si>
  <si>
    <t>fólie kontaktní difuzně propustná pro doplňkovou hydroizolační vrstvu, třívrstvá mikroporézní PP 150g/m2 s integrovanou samolepící páskou</t>
  </si>
  <si>
    <t>597242045</t>
  </si>
  <si>
    <t>379,5*1,1 "Přepočtené koeficientem množství</t>
  </si>
  <si>
    <t>140</t>
  </si>
  <si>
    <t>998765111</t>
  </si>
  <si>
    <t>Přesun hmot pro krytiny skládané stanovený z hmotnosti přesunovaného materiálu vodorovná dopravní vzdálenost do 50 m s omezením mechanizace na objektech výšky do 6 m</t>
  </si>
  <si>
    <t>908387244</t>
  </si>
  <si>
    <t>https://podminky.urs.cz/item/CS_URS_2025_01/998765111</t>
  </si>
  <si>
    <t>766</t>
  </si>
  <si>
    <t>Konstrukce truhlářské</t>
  </si>
  <si>
    <t>O1</t>
  </si>
  <si>
    <t>M+D Okno plastové 1350x1700 mm, trojčlené, otevíravé sklopné, izolační trojsklo, včetně kování a příslušenství dle PD - Tabulka Oken</t>
  </si>
  <si>
    <t>669688568</t>
  </si>
  <si>
    <t>O2</t>
  </si>
  <si>
    <t>M+D Okno plastové 1000x700 mm, otevíravé sklopné, izolační trojsklo, včetně kování a příslušenství dle PD - Tabulka Oken</t>
  </si>
  <si>
    <t>1882069551</t>
  </si>
  <si>
    <t>O3</t>
  </si>
  <si>
    <t>M+D Okno plastové 1200x1000 mm, výsuvné, bezpečnostní sklo, včetně kování a příslušenství dle PD - Tabulka Oken</t>
  </si>
  <si>
    <t>-686254825</t>
  </si>
  <si>
    <t>147</t>
  </si>
  <si>
    <t>D1</t>
  </si>
  <si>
    <t>M+D Dveře vnitřní 900x1970 mm, otočné, plné, včetně kování a příslušenství dle PD - Tabulka dveří</t>
  </si>
  <si>
    <t>-764805628</t>
  </si>
  <si>
    <t>148</t>
  </si>
  <si>
    <t>D1P</t>
  </si>
  <si>
    <t>1275780129</t>
  </si>
  <si>
    <t>149</t>
  </si>
  <si>
    <t>D2</t>
  </si>
  <si>
    <t>M+D Dveře vnitřní 800x1970 mm, otočné, plné, včetně kování a příslušenství dle PD - Tabulka dveří</t>
  </si>
  <si>
    <t>78794171</t>
  </si>
  <si>
    <t>150</t>
  </si>
  <si>
    <t>D2P</t>
  </si>
  <si>
    <t>25419186</t>
  </si>
  <si>
    <t>151</t>
  </si>
  <si>
    <t>D3B</t>
  </si>
  <si>
    <t>-834499269</t>
  </si>
  <si>
    <t>152</t>
  </si>
  <si>
    <t>D4</t>
  </si>
  <si>
    <t>M+D Dveře vnitřní 700x1970 mm, otočné, plné, včetně kování a příslušenství dle PD - Tabulka dveří</t>
  </si>
  <si>
    <t>1447733710</t>
  </si>
  <si>
    <t>153</t>
  </si>
  <si>
    <t>D5</t>
  </si>
  <si>
    <t>M+D Dveře vnější 1000x1970 mm, otočné, prosklené, plastové s nadsvětlíkem, včetně kování a příslušenství dle PD - Tabulka dveří</t>
  </si>
  <si>
    <t>1172968782</t>
  </si>
  <si>
    <t>154</t>
  </si>
  <si>
    <t>D6</t>
  </si>
  <si>
    <t>M+D Dveře vnější 900x1970 mm, otočné, plné, plastové, včetně kování a příslušenství dle PD - Tabulka dveří</t>
  </si>
  <si>
    <t>124594272</t>
  </si>
  <si>
    <t>155</t>
  </si>
  <si>
    <t>766694116</t>
  </si>
  <si>
    <t>Montáž ostatních truhlářských konstrukcí parapetních desek dřevěných nebo plastových šířky do 300 mm</t>
  </si>
  <si>
    <t>-1089402466</t>
  </si>
  <si>
    <t>https://podminky.urs.cz/item/CS_URS_2025_01/766694116</t>
  </si>
  <si>
    <t>t1</t>
  </si>
  <si>
    <t>Mezisoučet</t>
  </si>
  <si>
    <t>t2</t>
  </si>
  <si>
    <t>1,2*2</t>
  </si>
  <si>
    <t>156</t>
  </si>
  <si>
    <t>61140080</t>
  </si>
  <si>
    <t>parapet plastový vnitřní š 300mm</t>
  </si>
  <si>
    <t>221441034</t>
  </si>
  <si>
    <t>22,5*1,1 "Přepočtené koeficientem množství</t>
  </si>
  <si>
    <t>157</t>
  </si>
  <si>
    <t>611400R1</t>
  </si>
  <si>
    <t>parapet dubový vnitřní š 300mm</t>
  </si>
  <si>
    <t>537148755</t>
  </si>
  <si>
    <t>2,4*1,1 "Přepočtené koeficientem množství</t>
  </si>
  <si>
    <t>158</t>
  </si>
  <si>
    <t>60794121</t>
  </si>
  <si>
    <t>koncovka PVC k parapetním dřevotřískovým deskám 600mm</t>
  </si>
  <si>
    <t>-1682370521</t>
  </si>
  <si>
    <t>159</t>
  </si>
  <si>
    <t>998766111</t>
  </si>
  <si>
    <t>Přesun hmot pro konstrukce truhlářské stanovený z hmotnosti přesunovaného materiálu vodorovná dopravní vzdálenost do 50 m s omezením mechanizace v objektech výšky do 6 m</t>
  </si>
  <si>
    <t>-234271197</t>
  </si>
  <si>
    <t>https://podminky.urs.cz/item/CS_URS_2025_01/998766111</t>
  </si>
  <si>
    <t>767</t>
  </si>
  <si>
    <t>Konstrukce zámečnické</t>
  </si>
  <si>
    <t>160</t>
  </si>
  <si>
    <t>767163122</t>
  </si>
  <si>
    <t>Montáž zábradlí přímého v exteriéru v rovině (na rovné ploše) kotveného do betonu</t>
  </si>
  <si>
    <t>-1539492191</t>
  </si>
  <si>
    <t>https://podminky.urs.cz/item/CS_URS_2025_01/767163122</t>
  </si>
  <si>
    <t>161</t>
  </si>
  <si>
    <t>55342296</t>
  </si>
  <si>
    <t>zábradlí nerezové s lankovou výplní rovné kotvení vrchní v 900mm</t>
  </si>
  <si>
    <t>-2093790845</t>
  </si>
  <si>
    <t>162</t>
  </si>
  <si>
    <t>767893125</t>
  </si>
  <si>
    <t>Montáž stříšek nad venkovními vstupy z kovových profilů kotvených k nosné konstrukci pomocí konzol, výplň ze skla rovná, šířky do 1,50 m</t>
  </si>
  <si>
    <t>-82969056</t>
  </si>
  <si>
    <t>https://podminky.urs.cz/item/CS_URS_2025_01/767893125</t>
  </si>
  <si>
    <t>163</t>
  </si>
  <si>
    <t>M37000</t>
  </si>
  <si>
    <t>stříška vchodová rovná, kotvená pomocí konzol, nerezový rám, výplň vrstvené bezpečnostní sklo 1500x3250mm</t>
  </si>
  <si>
    <t>-1540060397</t>
  </si>
  <si>
    <t>Z1</t>
  </si>
  <si>
    <t>164</t>
  </si>
  <si>
    <t>998767101</t>
  </si>
  <si>
    <t>Přesun hmot pro zámečnické konstrukce stanovený z hmotnosti přesunovaného materiálu vodorovná dopravní vzdálenost do 50 m základní v objektech výšky do 6 m</t>
  </si>
  <si>
    <t>1257675649</t>
  </si>
  <si>
    <t>https://podminky.urs.cz/item/CS_URS_2025_01/998767101</t>
  </si>
  <si>
    <t>165</t>
  </si>
  <si>
    <t>771111011</t>
  </si>
  <si>
    <t>Příprava podkladu před provedením dlažby vysátí podlah</t>
  </si>
  <si>
    <t>-261878839</t>
  </si>
  <si>
    <t>https://podminky.urs.cz/item/CS_URS_2025_01/771111011</t>
  </si>
  <si>
    <t>s1</t>
  </si>
  <si>
    <t>166</t>
  </si>
  <si>
    <t>771121011</t>
  </si>
  <si>
    <t>Příprava podkladu před provedením dlažby nátěr penetrační na podlahu</t>
  </si>
  <si>
    <t>501139908</t>
  </si>
  <si>
    <t>https://podminky.urs.cz/item/CS_URS_2025_01/771121011</t>
  </si>
  <si>
    <t>167</t>
  </si>
  <si>
    <t>771121022</t>
  </si>
  <si>
    <t>Příprava podkladu před provedením dlažby broušení podlah nového podkladu betonového</t>
  </si>
  <si>
    <t>16819706</t>
  </si>
  <si>
    <t>https://podminky.urs.cz/item/CS_URS_2025_01/771121022</t>
  </si>
  <si>
    <t>168</t>
  </si>
  <si>
    <t>771151014</t>
  </si>
  <si>
    <t>Příprava podkladu před provedením dlažby samonivelační stěrka min. pevnosti 20 MPa, tloušťky přes 8 do 10 mm</t>
  </si>
  <si>
    <t>-365491253</t>
  </si>
  <si>
    <t>https://podminky.urs.cz/item/CS_URS_2025_01/771151014</t>
  </si>
  <si>
    <t>169</t>
  </si>
  <si>
    <t>771474112</t>
  </si>
  <si>
    <t>Montáž soklů z dlaždic keramických lepených cementovým flexibilním lepidlem rovných, výšky přes 65 do 90 mm</t>
  </si>
  <si>
    <t>-1990287719</t>
  </si>
  <si>
    <t>https://podminky.urs.cz/item/CS_URS_2025_01/771474112</t>
  </si>
  <si>
    <t>119,3</t>
  </si>
  <si>
    <t>170</t>
  </si>
  <si>
    <t>59761184</t>
  </si>
  <si>
    <t>sokl keramický mrazuvzdorný povrch hladký/matný tl do 10mm výšky přes 65 do 90mm</t>
  </si>
  <si>
    <t>1710424370</t>
  </si>
  <si>
    <t>119,3*1,1 "Přepočtené koeficientem množství</t>
  </si>
  <si>
    <t>171</t>
  </si>
  <si>
    <t>771574416</t>
  </si>
  <si>
    <t>Montáž podlah z dlaždic keramických lepených cementovým flexibilním lepidlem hladkých, tloušťky do 10 mm přes 9 do 12 ks/m2</t>
  </si>
  <si>
    <t>-353266007</t>
  </si>
  <si>
    <t>https://podminky.urs.cz/item/CS_URS_2025_01/771574416</t>
  </si>
  <si>
    <t>172</t>
  </si>
  <si>
    <t>59761121</t>
  </si>
  <si>
    <t>dlažba keramická slinutá mrazuvzdorná R9 povrch hladký/matný tl do 10mm přes 9 do 12ks/m2</t>
  </si>
  <si>
    <t>-939457659</t>
  </si>
  <si>
    <t>111,85*1,1 "Přepočtené koeficientem množství</t>
  </si>
  <si>
    <t>173</t>
  </si>
  <si>
    <t>771591112</t>
  </si>
  <si>
    <t>Izolace podlahy pod dlažbu nátěrem nebo stěrkou ve dvou vrstvách</t>
  </si>
  <si>
    <t>1447892037</t>
  </si>
  <si>
    <t>https://podminky.urs.cz/item/CS_URS_2025_01/771591112</t>
  </si>
  <si>
    <t>M.Č. 16 + 20</t>
  </si>
  <si>
    <t>16,22</t>
  </si>
  <si>
    <t>174</t>
  </si>
  <si>
    <t>771591115</t>
  </si>
  <si>
    <t>Podlahy - dokončovací práce spárování silikonem</t>
  </si>
  <si>
    <t>425152530</t>
  </si>
  <si>
    <t>https://podminky.urs.cz/item/CS_URS_2025_01/771591115</t>
  </si>
  <si>
    <t>175</t>
  </si>
  <si>
    <t>771591264</t>
  </si>
  <si>
    <t>Izolace podlahy pod dlažbu těsnícími izolačními pásy mezi podlahou a stěnu</t>
  </si>
  <si>
    <t>943344559</t>
  </si>
  <si>
    <t>https://podminky.urs.cz/item/CS_URS_2025_01/771591264</t>
  </si>
  <si>
    <t>28,35</t>
  </si>
  <si>
    <t>176</t>
  </si>
  <si>
    <t>771592011</t>
  </si>
  <si>
    <t>Čištění vnitřních ploch po položení dlažby podlah nebo schodišť chemickými prostředky</t>
  </si>
  <si>
    <t>-1328470755</t>
  </si>
  <si>
    <t>https://podminky.urs.cz/item/CS_URS_2025_01/771592011</t>
  </si>
  <si>
    <t>177</t>
  </si>
  <si>
    <t>998771101</t>
  </si>
  <si>
    <t>Přesun hmot pro podlahy z dlaždic stanovený z hmotnosti přesunovaného materiálu vodorovná dopravní vzdálenost do 50 m základní v objektech výšky do 6 m</t>
  </si>
  <si>
    <t>530129886</t>
  </si>
  <si>
    <t>https://podminky.urs.cz/item/CS_URS_2025_01/998771101</t>
  </si>
  <si>
    <t>776</t>
  </si>
  <si>
    <t>Podlahy povlakové</t>
  </si>
  <si>
    <t>178</t>
  </si>
  <si>
    <t>776111112</t>
  </si>
  <si>
    <t>Příprava podkladu povlakových podlah a stěn broušení podlah nového podkladu betonového</t>
  </si>
  <si>
    <t>91399561</t>
  </si>
  <si>
    <t>https://podminky.urs.cz/item/CS_URS_2025_01/776111112</t>
  </si>
  <si>
    <t>179</t>
  </si>
  <si>
    <t>776111311</t>
  </si>
  <si>
    <t>Příprava podkladu povlakových podlah a stěn vysátí podlah</t>
  </si>
  <si>
    <t>-1073860027</t>
  </si>
  <si>
    <t>https://podminky.urs.cz/item/CS_URS_2025_01/776111311</t>
  </si>
  <si>
    <t>180</t>
  </si>
  <si>
    <t>776121112</t>
  </si>
  <si>
    <t>Příprava podkladu povlakových podlah a stěn penetrace vodou ředitelná podlah</t>
  </si>
  <si>
    <t>-1282970605</t>
  </si>
  <si>
    <t>https://podminky.urs.cz/item/CS_URS_2025_01/776121112</t>
  </si>
  <si>
    <t>181</t>
  </si>
  <si>
    <t>776141114</t>
  </si>
  <si>
    <t>Příprava podkladu povlakových podlah a stěn vyrovnání samonivelační stěrkou podlah min.pevnosti 20 MPa, tloušťky přes 8 do 10 mm</t>
  </si>
  <si>
    <t>583337261</t>
  </si>
  <si>
    <t>https://podminky.urs.cz/item/CS_URS_2025_01/776141114</t>
  </si>
  <si>
    <t>182</t>
  </si>
  <si>
    <t>776221111</t>
  </si>
  <si>
    <t>Montáž podlahovin z PVC lepením standardním lepidlem z pásů</t>
  </si>
  <si>
    <t>-863684713</t>
  </si>
  <si>
    <t>https://podminky.urs.cz/item/CS_URS_2025_01/776221111</t>
  </si>
  <si>
    <t>183</t>
  </si>
  <si>
    <t>28411153</t>
  </si>
  <si>
    <t>podlahovina vinylová heterogenní akustický třída zátěže 34/43, hořlavost Bfl-s1, nášlapná vrstva 0,70mm tl 3,90mm</t>
  </si>
  <si>
    <t>-2035470088</t>
  </si>
  <si>
    <t>172,07*1,1 "Přepočtené koeficientem množství</t>
  </si>
  <si>
    <t>184</t>
  </si>
  <si>
    <t>776411212</t>
  </si>
  <si>
    <t>Montáž soklíků tahaných (fabiony) z PVC obvodových, výšky přes 80 do 100 mm</t>
  </si>
  <si>
    <t>-1410273949</t>
  </si>
  <si>
    <t>https://podminky.urs.cz/item/CS_URS_2025_01/776411212</t>
  </si>
  <si>
    <t>185</t>
  </si>
  <si>
    <t>28411012</t>
  </si>
  <si>
    <t>podlahovina vinylová heterogenní protiskluzná třída zátěže 34/43, hořlavost Bfl S1, nášlapná vrstva 0,70mm tl 2,00mm</t>
  </si>
  <si>
    <t>1939585250</t>
  </si>
  <si>
    <t>176,95*0,115 "Přepočtené koeficientem množství</t>
  </si>
  <si>
    <t>186</t>
  </si>
  <si>
    <t>R76411111</t>
  </si>
  <si>
    <t>Montáž soklíků mechanicky kotvených obvodových</t>
  </si>
  <si>
    <t>365545081</t>
  </si>
  <si>
    <t>176,95</t>
  </si>
  <si>
    <t>187</t>
  </si>
  <si>
    <t>28411010X</t>
  </si>
  <si>
    <t>ukončovací AL lišta pro fabiony, dle PD</t>
  </si>
  <si>
    <t>180726901</t>
  </si>
  <si>
    <t>176,95*1,02 "Přepočtené koeficientem množství</t>
  </si>
  <si>
    <t>188</t>
  </si>
  <si>
    <t>998776101</t>
  </si>
  <si>
    <t>Přesun hmot pro podlahy povlakové stanovený z hmotnosti přesunovaného materiálu vodorovná dopravní vzdálenost do 50 m základní v objektech výšky do 6 m</t>
  </si>
  <si>
    <t>1074105808</t>
  </si>
  <si>
    <t>https://podminky.urs.cz/item/CS_URS_2025_01/998776101</t>
  </si>
  <si>
    <t>781</t>
  </si>
  <si>
    <t>Dokončovací práce - obklady</t>
  </si>
  <si>
    <t>189</t>
  </si>
  <si>
    <t>781121011</t>
  </si>
  <si>
    <t>Příprava podkladu před provedením obkladu nátěr penetrační na stěnu</t>
  </si>
  <si>
    <t>1072977479</t>
  </si>
  <si>
    <t>https://podminky.urs.cz/item/CS_URS_2025_01/781121011</t>
  </si>
  <si>
    <t>72,5*2,6</t>
  </si>
  <si>
    <t>190</t>
  </si>
  <si>
    <t>781131112</t>
  </si>
  <si>
    <t>Izolace stěny pod obklad izolace nátěrem nebo stěrkou ve dvou vrstvách</t>
  </si>
  <si>
    <t>-1252637346</t>
  </si>
  <si>
    <t>https://podminky.urs.cz/item/CS_URS_2025_01/781131112</t>
  </si>
  <si>
    <t>191</t>
  </si>
  <si>
    <t>781131232</t>
  </si>
  <si>
    <t>Izolace stěny pod obklad izolace těsnícími izolačními pásy pro styčné nebo dilatační spáry</t>
  </si>
  <si>
    <t>1185930981</t>
  </si>
  <si>
    <t>https://podminky.urs.cz/item/CS_URS_2025_01/781131232</t>
  </si>
  <si>
    <t>2,6*6</t>
  </si>
  <si>
    <t>192</t>
  </si>
  <si>
    <t>781472216</t>
  </si>
  <si>
    <t>Montáž keramických obkladů stěn lepených cementovým flexibilním lepidlem hladkých přes 9 do 12 ks/m2</t>
  </si>
  <si>
    <t>800883555</t>
  </si>
  <si>
    <t>https://podminky.urs.cz/item/CS_URS_2025_01/781472216</t>
  </si>
  <si>
    <t>193</t>
  </si>
  <si>
    <t>59761151</t>
  </si>
  <si>
    <t>dlažba keramická slinutá mrazuvzdorná R9 povrch reliéfní/matný tl do 10mm přes 9 do 12ks/m2</t>
  </si>
  <si>
    <t>-795623751</t>
  </si>
  <si>
    <t>188,5*1,1 "Přepočtené koeficientem množství</t>
  </si>
  <si>
    <t>194</t>
  </si>
  <si>
    <t>781492211</t>
  </si>
  <si>
    <t>Obklad - dokončující práce montáž profilu lepeného flexibilním cementovým lepidlem rohového</t>
  </si>
  <si>
    <t>589357819</t>
  </si>
  <si>
    <t>https://podminky.urs.cz/item/CS_URS_2025_01/781492211</t>
  </si>
  <si>
    <t>2,6*8</t>
  </si>
  <si>
    <t>195</t>
  </si>
  <si>
    <t>19416012</t>
  </si>
  <si>
    <t>lišta ukončovací nerezová 10mm</t>
  </si>
  <si>
    <t>-1623354779</t>
  </si>
  <si>
    <t>20,8*1,05 "Přepočtené koeficientem množství</t>
  </si>
  <si>
    <t>196</t>
  </si>
  <si>
    <t>781495142</t>
  </si>
  <si>
    <t>Obklad - dokončující práce průnik obkladem kruhový, bez izolace přes DN 30 do DN 90</t>
  </si>
  <si>
    <t>1379152763</t>
  </si>
  <si>
    <t>https://podminky.urs.cz/item/CS_URS_2025_01/781495142</t>
  </si>
  <si>
    <t>197</t>
  </si>
  <si>
    <t>781495211</t>
  </si>
  <si>
    <t>Čištění vnitřních ploch po provedení obkladu stěn chemickými prostředky</t>
  </si>
  <si>
    <t>-982394409</t>
  </si>
  <si>
    <t>https://podminky.urs.cz/item/CS_URS_2025_01/781495211</t>
  </si>
  <si>
    <t>198</t>
  </si>
  <si>
    <t>998781101</t>
  </si>
  <si>
    <t>Přesun hmot pro obklady keramické stanovený z hmotnosti přesunovaného materiálu vodorovná dopravní vzdálenost do 50 m základní v objektech výšky do 6 m</t>
  </si>
  <si>
    <t>-1162727719</t>
  </si>
  <si>
    <t>https://podminky.urs.cz/item/CS_URS_2025_01/998781101</t>
  </si>
  <si>
    <t>783</t>
  </si>
  <si>
    <t>Dokončovací práce - nátěry</t>
  </si>
  <si>
    <t>199</t>
  </si>
  <si>
    <t>783927161X</t>
  </si>
  <si>
    <t>Krycí (uzavírací) nátěr betonových podlah dvojnásobný akrylátový, Uzavírací nátěr betonu</t>
  </si>
  <si>
    <t>-1335527284</t>
  </si>
  <si>
    <t>1,7*9*2</t>
  </si>
  <si>
    <t>784</t>
  </si>
  <si>
    <t>Dokončovací práce - malby a tapety</t>
  </si>
  <si>
    <t>200</t>
  </si>
  <si>
    <t>784171101</t>
  </si>
  <si>
    <t>Zakrytí nemalovaných ploch (materiál ve specifikaci) včetně pozdějšího odkrytí podlah</t>
  </si>
  <si>
    <t>1557270356</t>
  </si>
  <si>
    <t>https://podminky.urs.cz/item/CS_URS_2025_01/784171101</t>
  </si>
  <si>
    <t>201</t>
  </si>
  <si>
    <t>58124842</t>
  </si>
  <si>
    <t>fólie pro malířské potřeby zakrývací tl 7µ 4x5m</t>
  </si>
  <si>
    <t>-1510400274</t>
  </si>
  <si>
    <t>202</t>
  </si>
  <si>
    <t>784181101</t>
  </si>
  <si>
    <t>Penetrace podkladu jednonásobná základní akrylátová bezbarvá v místnostech výšky do 3,80 m</t>
  </si>
  <si>
    <t>440534493</t>
  </si>
  <si>
    <t>https://podminky.urs.cz/item/CS_URS_2025_01/784181101</t>
  </si>
  <si>
    <t>stěny</t>
  </si>
  <si>
    <t>203</t>
  </si>
  <si>
    <t>784191001</t>
  </si>
  <si>
    <t>Čištění vnitřních ploch hrubý úklid po provedení malířských prací omytím oken nebo balkonových dveří jednoduchých</t>
  </si>
  <si>
    <t>-295626560</t>
  </si>
  <si>
    <t>https://podminky.urs.cz/item/CS_URS_2025_01/784191001</t>
  </si>
  <si>
    <t>204</t>
  </si>
  <si>
    <t>784211101</t>
  </si>
  <si>
    <t>Malby z malířských směsí oděruvzdorných za mokra dvojnásobné, bílé za mokra oděruvzdorné výborně v místnostech výšky do 3,80 m</t>
  </si>
  <si>
    <t>-1854104483</t>
  </si>
  <si>
    <t>https://podminky.urs.cz/item/CS_URS_2025_01/784211101</t>
  </si>
  <si>
    <t>viz pol. 784181101</t>
  </si>
  <si>
    <t>SO 03 - ZTI</t>
  </si>
  <si>
    <t xml:space="preserve">    8 - Trubní vedení</t>
  </si>
  <si>
    <t xml:space="preserve">    8a - Šachta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</si>
  <si>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</si>
  <si>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</si>
  <si>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</si>
  <si>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131251100</t>
  </si>
  <si>
    <t>Hloubení nezapažených jam a zářezů strojně s urovnáním dna do předepsaného profilu a spádu v hornině třídy těžitelnosti I skupiny 3 do 20 m3</t>
  </si>
  <si>
    <t>-605206721</t>
  </si>
  <si>
    <t>https://podminky.urs.cz/item/CS_URS_2025_01/131251100</t>
  </si>
  <si>
    <t>šachta</t>
  </si>
  <si>
    <t>1,5*1,5*4</t>
  </si>
  <si>
    <t>413380981</t>
  </si>
  <si>
    <t>kanalizace vnitřní</t>
  </si>
  <si>
    <t>40*1*0,5</t>
  </si>
  <si>
    <t>132251104</t>
  </si>
  <si>
    <t>Hloubení nezapažených rýh šířky do 800 mm strojně s urovnáním dna do předepsaného profilu a spádu v hornině třídy těžitelnosti I skupiny 3 přes 100 m3</t>
  </si>
  <si>
    <t>-38611292</t>
  </si>
  <si>
    <t>https://podminky.urs.cz/item/CS_URS_2025_01/132251104</t>
  </si>
  <si>
    <t>kanalizace splaš</t>
  </si>
  <si>
    <t>30*2*1</t>
  </si>
  <si>
    <t>kanalizace dešť</t>
  </si>
  <si>
    <t>75*1*1</t>
  </si>
  <si>
    <t>vodovod</t>
  </si>
  <si>
    <t>151811131</t>
  </si>
  <si>
    <t>Zřízení pažicích boxů pro pažení a rozepření stěn rýh podzemního vedení hloubka výkopu do 4 m, šířka do 1,2 m</t>
  </si>
  <si>
    <t>1610630914</t>
  </si>
  <si>
    <t>https://podminky.urs.cz/item/CS_URS_2025_01/151811131</t>
  </si>
  <si>
    <t>30*2*2</t>
  </si>
  <si>
    <t>75*1*2</t>
  </si>
  <si>
    <t>151811231</t>
  </si>
  <si>
    <t>Odstranění pažicích boxů pro pažení a rozepření stěn rýh podzemního vedení hloubka výkopu do 4 m, šířka do 1,2 m</t>
  </si>
  <si>
    <t>496256913</t>
  </si>
  <si>
    <t>https://podminky.urs.cz/item/CS_URS_2025_01/151811231</t>
  </si>
  <si>
    <t>1550648227</t>
  </si>
  <si>
    <t>9+62+23,25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</si>
  <si>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</si>
  <si>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-1052895637</t>
  </si>
  <si>
    <t>94,25*5</t>
  </si>
  <si>
    <t>-2113300331</t>
  </si>
  <si>
    <t xml:space="preserve">94,25*1,8 </t>
  </si>
  <si>
    <t>1989779471</t>
  </si>
  <si>
    <t>174101101</t>
  </si>
  <si>
    <t>-1956304040</t>
  </si>
  <si>
    <t>-62</t>
  </si>
  <si>
    <t>-23,25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</si>
  <si>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</si>
  <si>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</si>
  <si>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1681191975</t>
  </si>
  <si>
    <t>30*0,4*1</t>
  </si>
  <si>
    <t>75*0,4*1</t>
  </si>
  <si>
    <t>40*0,4*0,5</t>
  </si>
  <si>
    <t>58331200</t>
  </si>
  <si>
    <t>štěrkopísek netříděný</t>
  </si>
  <si>
    <t>-659165044</t>
  </si>
  <si>
    <t>62*2 "Přepočtené koeficientem množství</t>
  </si>
  <si>
    <t>451572111</t>
  </si>
  <si>
    <t>Lože pod potrubí, stoky a drobné objekty v otevřeném výkopu z kameniva drobného těženého 0 až 4 mm</t>
  </si>
  <si>
    <t>479373685</t>
  </si>
  <si>
    <t>30*0,15*1</t>
  </si>
  <si>
    <t>75*0,15*1</t>
  </si>
  <si>
    <t>40*0,15*0,5</t>
  </si>
  <si>
    <t>Trubní vedení</t>
  </si>
  <si>
    <t>871171211</t>
  </si>
  <si>
    <t>Montáž vodovodního potrubí z polyetylenu PE100 RC v otevřeném výkopu svařovaných elektrotvarovkou SDR 11/PN16 d 40 x 3,7 mm</t>
  </si>
  <si>
    <t>-720740499</t>
  </si>
  <si>
    <t>https://podminky.urs.cz/item/CS_URS_2025_01/871171211</t>
  </si>
  <si>
    <t>28613501</t>
  </si>
  <si>
    <t>potrubí vodovodní dvouvrstvé PE100 RC SDR11 40x3,7mm</t>
  </si>
  <si>
    <t>1082888175</t>
  </si>
  <si>
    <t>30*1,015 "Přepočtené koeficientem množství</t>
  </si>
  <si>
    <t>871310320</t>
  </si>
  <si>
    <t>Montáž kanalizačního potrubí z polypropylenu PP hladkého plnostěnného SN 12 DN 150</t>
  </si>
  <si>
    <t>-1663109006</t>
  </si>
  <si>
    <t>https://podminky.urs.cz/item/CS_URS_2025_01/871310320</t>
  </si>
  <si>
    <t>venkovní splšková kanalizace</t>
  </si>
  <si>
    <t>28617031</t>
  </si>
  <si>
    <t>trubka kanalizační PP plnostěnná třívrstvá DN 150x3000mm SN12</t>
  </si>
  <si>
    <t>2004590943</t>
  </si>
  <si>
    <t>892241111</t>
  </si>
  <si>
    <t>Tlakové zkoušky vodou na potrubí DN do 80</t>
  </si>
  <si>
    <t>-254402801</t>
  </si>
  <si>
    <t>https://podminky.urs.cz/item/CS_URS_2025_01/892241111</t>
  </si>
  <si>
    <t>892351111</t>
  </si>
  <si>
    <t>Tlakové zkoušky vodou na potrubí DN 150 nebo 200</t>
  </si>
  <si>
    <t>-1905259286</t>
  </si>
  <si>
    <t>https://podminky.urs.cz/item/CS_URS_2025_01/892351111</t>
  </si>
  <si>
    <t>899722114</t>
  </si>
  <si>
    <t>Krytí potrubí z plastů výstražnou fólií z PVC šířky přes 34 do 40 cm</t>
  </si>
  <si>
    <t>638472550</t>
  </si>
  <si>
    <t>30+30</t>
  </si>
  <si>
    <t>899914111</t>
  </si>
  <si>
    <t>Montáž ocelové chráničky v otevřeném výkopu vnějšího průměru D 159 x 10 mm</t>
  </si>
  <si>
    <t>-55395988</t>
  </si>
  <si>
    <t>14011098</t>
  </si>
  <si>
    <t>trubka ocelová bezešvá hladká jakost 11 353 159x4,5mm</t>
  </si>
  <si>
    <t>-395128599</t>
  </si>
  <si>
    <t>R8615</t>
  </si>
  <si>
    <t xml:space="preserve">M+D Napojení kanalizace a vodovodu na stávající řad </t>
  </si>
  <si>
    <t>-908612603</t>
  </si>
  <si>
    <t>8a</t>
  </si>
  <si>
    <t>Šachta</t>
  </si>
  <si>
    <t>452112112</t>
  </si>
  <si>
    <t>Osazení betonových dílců prstenců nebo rámů pod poklopy a mříže, výšky do 100 mm</t>
  </si>
  <si>
    <t>673733289</t>
  </si>
  <si>
    <t>https://podminky.urs.cz/item/CS_URS_2025_01/452112112</t>
  </si>
  <si>
    <t>59224011</t>
  </si>
  <si>
    <t>prstenec šachtový vyrovnávací betonový 625x100x60mm</t>
  </si>
  <si>
    <t>-135656364</t>
  </si>
  <si>
    <t>894411311</t>
  </si>
  <si>
    <t>Osazení betonových nebo železobetonových dílců pro šachty skruží rovných</t>
  </si>
  <si>
    <t>1147152367</t>
  </si>
  <si>
    <t>https://podminky.urs.cz/item/CS_URS_2025_01/894411311</t>
  </si>
  <si>
    <t>59224420X</t>
  </si>
  <si>
    <t>skruž betonové šachty DN 1000 kanalizační 100x100x12cm, stupadla poplastovaná</t>
  </si>
  <si>
    <t>605655010</t>
  </si>
  <si>
    <t>894412411</t>
  </si>
  <si>
    <t>Osazení betonových nebo železobetonových dílců pro šachty skruží přechodových</t>
  </si>
  <si>
    <t>-556094260</t>
  </si>
  <si>
    <t>https://podminky.urs.cz/item/CS_URS_2025_01/894412411</t>
  </si>
  <si>
    <t>59224168</t>
  </si>
  <si>
    <t>skruž betonová přechodová 62,5/100x60x12cm stupadla poplastovaná kapsová</t>
  </si>
  <si>
    <t>-1595929281</t>
  </si>
  <si>
    <t>894414111</t>
  </si>
  <si>
    <t>Osazení betonových nebo železobetonových dílců pro šachty skruží základových (dno)</t>
  </si>
  <si>
    <t>-499253065</t>
  </si>
  <si>
    <t>https://podminky.urs.cz/item/CS_URS_2025_01/894414111</t>
  </si>
  <si>
    <t>59224447X</t>
  </si>
  <si>
    <t xml:space="preserve">dno betonové šachty DN 1000 kanalizační výšky 150cm přímé  čedičová výstelka</t>
  </si>
  <si>
    <t>-1659456200</t>
  </si>
  <si>
    <t>899104112</t>
  </si>
  <si>
    <t>Osazení poklopů šachtových litinových, ocelových nebo železobetonových včetně rámů pro třídu zatížení D400, E600</t>
  </si>
  <si>
    <t>-833135175</t>
  </si>
  <si>
    <t>https://podminky.urs.cz/item/CS_URS_2025_01/899104112</t>
  </si>
  <si>
    <t>28661935</t>
  </si>
  <si>
    <t>poklop šachtový litinový DN 600 pro třídu zatížení D400</t>
  </si>
  <si>
    <t>-1313159521</t>
  </si>
  <si>
    <t>899623161X</t>
  </si>
  <si>
    <t>Obetonování dna šachet betonem prostým v otevřeném výkopu, betonem tř. C 20/25</t>
  </si>
  <si>
    <t>165876477</t>
  </si>
  <si>
    <t>1,5*1,5*0,3</t>
  </si>
  <si>
    <t>949101112</t>
  </si>
  <si>
    <t>Lešení pomocné pracovní pro objekty pozemních staveb pro zatížení do 150 kg/m2, o výšce lešeňové podlahy přes 1,9 do 3,5 m</t>
  </si>
  <si>
    <t>-454863017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</si>
  <si>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</si>
  <si>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</si>
  <si>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-1166546063</t>
  </si>
  <si>
    <t>721</t>
  </si>
  <si>
    <t>Zdravotechnika - vnitřní kanalizace</t>
  </si>
  <si>
    <t>721173315</t>
  </si>
  <si>
    <t>Potrubí z trub PVC SN4 dešťové DN 110</t>
  </si>
  <si>
    <t>1575000108</t>
  </si>
  <si>
    <t>https://podminky.urs.cz/item/CS_URS_2025_01/721173315</t>
  </si>
  <si>
    <t>721173401</t>
  </si>
  <si>
    <t>Potrubí z trub PVC SN4 svodné (ležaté) DN 110</t>
  </si>
  <si>
    <t>-1563453504</t>
  </si>
  <si>
    <t>https://podminky.urs.cz/item/CS_URS_2025_01/721173401</t>
  </si>
  <si>
    <t>721173402</t>
  </si>
  <si>
    <t>Potrubí z trub PVC SN4 svodné (ležaté) DN 125</t>
  </si>
  <si>
    <t>-35260373</t>
  </si>
  <si>
    <t>https://podminky.urs.cz/item/CS_URS_2025_01/721173402</t>
  </si>
  <si>
    <t>721175203</t>
  </si>
  <si>
    <t>Plastové potrubí odhlučněné třívrstvé připojovací DN 50</t>
  </si>
  <si>
    <t>34143250</t>
  </si>
  <si>
    <t>https://podminky.urs.cz/item/CS_URS_2025_01/721175203</t>
  </si>
  <si>
    <t>721175205</t>
  </si>
  <si>
    <t>Plastové potrubí odhlučněné třívrstvé připojovací DN 110</t>
  </si>
  <si>
    <t>-251521635</t>
  </si>
  <si>
    <t>https://podminky.urs.cz/item/CS_URS_2025_01/721175205</t>
  </si>
  <si>
    <t>721175212</t>
  </si>
  <si>
    <t>Plastové potrubí odhlučněné třívrstvé odpadní (svislé) DN 110</t>
  </si>
  <si>
    <t>489209902</t>
  </si>
  <si>
    <t>https://podminky.urs.cz/item/CS_URS_2025_01/721175212</t>
  </si>
  <si>
    <t>721211402</t>
  </si>
  <si>
    <t>Podlahové vpusti s vodorovným odtokem DN 40/50 s automatickým vztlakovým uzávěrem, mřížka nerez 115x115</t>
  </si>
  <si>
    <t>1416806770</t>
  </si>
  <si>
    <t>https://podminky.urs.cz/item/CS_URS_2025_01/721211402</t>
  </si>
  <si>
    <t>721242105</t>
  </si>
  <si>
    <t>Lapače střešních splavenin polypropylenové (PP) se svislým odtokem DN 110</t>
  </si>
  <si>
    <t>-1540870933</t>
  </si>
  <si>
    <t>https://podminky.urs.cz/item/CS_URS_2025_01/721242105</t>
  </si>
  <si>
    <t>721273153</t>
  </si>
  <si>
    <t>Ventilační hlavice z polypropylenu (PP) DN 110</t>
  </si>
  <si>
    <t>-1470838398</t>
  </si>
  <si>
    <t>https://podminky.urs.cz/item/CS_URS_2025_01/721273153</t>
  </si>
  <si>
    <t>721290111</t>
  </si>
  <si>
    <t>Zkouška těsnosti kanalizace v objektech vodou do DN 125</t>
  </si>
  <si>
    <t>1597275115</t>
  </si>
  <si>
    <t>75+35+5+20+15+25</t>
  </si>
  <si>
    <t>R92332</t>
  </si>
  <si>
    <t>Revizní a čistící kus, vč. dvířek 150x300mm</t>
  </si>
  <si>
    <t>-518462578</t>
  </si>
  <si>
    <t>998721101</t>
  </si>
  <si>
    <t>Přesun hmot pro vnitřní kanalizaci stanovený z hmotnosti přesunovaného materiálu vodorovná dopravní vzdálenost do 50 m základní v objektech výšky do 6 m</t>
  </si>
  <si>
    <t>-745711243</t>
  </si>
  <si>
    <t>https://podminky.urs.cz/item/CS_URS_2025_01/998721101</t>
  </si>
  <si>
    <t>722</t>
  </si>
  <si>
    <t>Zdravotechnika - vnitřní vodovod</t>
  </si>
  <si>
    <t>722173401</t>
  </si>
  <si>
    <t>Potrubí z plastových trubek z vícevrstvého polyethylenu (PE-Xc/Al/PE-Xc) spojované lisováním PN 10 do 70°C D 16/2,0</t>
  </si>
  <si>
    <t>1112214345</t>
  </si>
  <si>
    <t>https://podminky.urs.cz/item/CS_URS_2025_01/722173401</t>
  </si>
  <si>
    <t>722173402</t>
  </si>
  <si>
    <t>Potrubí z plastových trubek z vícevrstvého polyethylenu (PE-Xc/Al/PE-Xc) spojované lisováním PN 10 do 70°C D 20/2,3</t>
  </si>
  <si>
    <t>849857187</t>
  </si>
  <si>
    <t>https://podminky.urs.cz/item/CS_URS_2025_01/722173402</t>
  </si>
  <si>
    <t>722173403</t>
  </si>
  <si>
    <t>Potrubí z plastových trubek z vícevrstvého polyethylenu (PE-Xc/Al/PE-Xc) spojované lisováním PN 10 do 70°C D 25/2,8</t>
  </si>
  <si>
    <t>1320271587</t>
  </si>
  <si>
    <t>https://podminky.urs.cz/item/CS_URS_2025_01/722173403</t>
  </si>
  <si>
    <t>722173404</t>
  </si>
  <si>
    <t>Potrubí z plastových trubek z vícevrstvého polyethylenu (PE-Xc/Al/PE-Xc) spojované lisováním PN 10 do 70°C D 32/3,2</t>
  </si>
  <si>
    <t>-287167261</t>
  </si>
  <si>
    <t>https://podminky.urs.cz/item/CS_URS_2025_01/722173404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</si>
  <si>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</si>
  <si>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</si>
  <si>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-427710569</t>
  </si>
  <si>
    <t>https://podminky.urs.cz/item/CS_URS_2025_01/722181241</t>
  </si>
  <si>
    <t>75+40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</si>
  <si>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</si>
  <si>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</si>
  <si>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2046710</t>
  </si>
  <si>
    <t>https://podminky.urs.cz/item/CS_URS_2025_01/722181242</t>
  </si>
  <si>
    <t>30+10</t>
  </si>
  <si>
    <t>722270101</t>
  </si>
  <si>
    <t>Vodoměrové sestavy závitové G 3/4"</t>
  </si>
  <si>
    <t>soubor</t>
  </si>
  <si>
    <t>-2088046136</t>
  </si>
  <si>
    <t>https://podminky.urs.cz/item/CS_URS_2025_01/722270101</t>
  </si>
  <si>
    <t>722290215</t>
  </si>
  <si>
    <t>Zkoušky, proplach a desinfekce vodovodního potrubí zkoušky těsnosti vodovodního potrubí hrdlového nebo přírubového do DN 100</t>
  </si>
  <si>
    <t>-1816904621</t>
  </si>
  <si>
    <t>75+40+30+10</t>
  </si>
  <si>
    <t>Výtokový ventil</t>
  </si>
  <si>
    <t>-1853223386</t>
  </si>
  <si>
    <t>K005</t>
  </si>
  <si>
    <t>KK s vypouštěním</t>
  </si>
  <si>
    <t>-719982078</t>
  </si>
  <si>
    <t>K006</t>
  </si>
  <si>
    <t>Kulový ventil</t>
  </si>
  <si>
    <t>-59321915</t>
  </si>
  <si>
    <t>998722101</t>
  </si>
  <si>
    <t>Přesun hmot pro vnitřní vodovod stanovený z hmotnosti přesunovaného materiálu vodorovná dopravní vzdálenost do 50 m základní v objektech výšky do 6 m</t>
  </si>
  <si>
    <t>327541383</t>
  </si>
  <si>
    <t>https://podminky.urs.cz/item/CS_URS_2025_01/998722101</t>
  </si>
  <si>
    <t>725</t>
  </si>
  <si>
    <t>Zdravotechnika - zařizovací předměty</t>
  </si>
  <si>
    <t>725112171</t>
  </si>
  <si>
    <t>Zařízení záchodů kombi klozety s hlubokým splachováním odpad vodorovný</t>
  </si>
  <si>
    <t>1109458648</t>
  </si>
  <si>
    <t>https://podminky.urs.cz/item/CS_URS_2025_01/725112171</t>
  </si>
  <si>
    <t>725112173</t>
  </si>
  <si>
    <t>Zařízení záchodů kombi klozety s hlubokým splachováním pro handicapované odpad svislý</t>
  </si>
  <si>
    <t>-2077828295</t>
  </si>
  <si>
    <t>https://podminky.urs.cz/item/CS_URS_2025_01/725112173</t>
  </si>
  <si>
    <t>725121521</t>
  </si>
  <si>
    <t>Pisoárové záchodky keramické automatické s infračerveným senzorem</t>
  </si>
  <si>
    <t>1082086642</t>
  </si>
  <si>
    <t>https://podminky.urs.cz/item/CS_URS_2025_01/725121521</t>
  </si>
  <si>
    <t>725211617</t>
  </si>
  <si>
    <t>Umyvadla keramická bílá bez výtokových armatur připevněná na stěnu šrouby s krytem na sifon (polosloupem), šířka umyvadla 600 mm</t>
  </si>
  <si>
    <t>462262797</t>
  </si>
  <si>
    <t>725231201</t>
  </si>
  <si>
    <t>Bidety bez výtokových armatur se zápachovou uzávěrkou keramické klasické</t>
  </si>
  <si>
    <t>-446080896</t>
  </si>
  <si>
    <t>https://podminky.urs.cz/item/CS_URS_2025_01/725231201</t>
  </si>
  <si>
    <t>725241112</t>
  </si>
  <si>
    <t>Sprchové vaničky akrylátové čtvercové 900x900 mm</t>
  </si>
  <si>
    <t>-387443048</t>
  </si>
  <si>
    <t>https://podminky.urs.cz/item/CS_URS_2025_01/725241112</t>
  </si>
  <si>
    <t>725244214</t>
  </si>
  <si>
    <t>Sprchové dveře a zástěny zástěny sprchové ke stěně bezdveřové, pevná stěna sklo tl. 8 mm, na vaničku šířky 1000 mm</t>
  </si>
  <si>
    <t>-1399288861</t>
  </si>
  <si>
    <t>https://podminky.urs.cz/item/CS_URS_2025_01/725244214</t>
  </si>
  <si>
    <t>725291621</t>
  </si>
  <si>
    <t>Doplňky zařízení koupelen a záchodů nerezové zásobník toaletních papírů d=300 mm</t>
  </si>
  <si>
    <t>1751024332</t>
  </si>
  <si>
    <t>725291631</t>
  </si>
  <si>
    <t>Doplňky zařízení koupelen a záchodů nerezové zásobník papírových ručníků</t>
  </si>
  <si>
    <t>650957295</t>
  </si>
  <si>
    <t>725291662</t>
  </si>
  <si>
    <t>Montáž doplňků zařízení koupelen a záchodů sedačky do sprchy</t>
  </si>
  <si>
    <t>1675923050</t>
  </si>
  <si>
    <t>https://podminky.urs.cz/item/CS_URS_2025_01/725291662</t>
  </si>
  <si>
    <t>55147081</t>
  </si>
  <si>
    <t>sedátko sklopné do sprchy s opěrnou nohou nerez lesk 440x450x460mm</t>
  </si>
  <si>
    <t>-2077899824</t>
  </si>
  <si>
    <t>725291669</t>
  </si>
  <si>
    <t>Montáž doplňků zařízení koupelen a záchodů madla invalidního krakorcového</t>
  </si>
  <si>
    <t>-1014115503</t>
  </si>
  <si>
    <t>https://podminky.urs.cz/item/CS_URS_2025_01/725291669</t>
  </si>
  <si>
    <t>55147063</t>
  </si>
  <si>
    <t>madlo invalidní krakorcové bílé 900mm</t>
  </si>
  <si>
    <t>874933497</t>
  </si>
  <si>
    <t>725291670</t>
  </si>
  <si>
    <t>Montáž doplňků zařízení koupelen a záchodů madla invalidního krakorcového sklopného</t>
  </si>
  <si>
    <t>-196948388</t>
  </si>
  <si>
    <t>https://podminky.urs.cz/item/CS_URS_2025_01/725291670</t>
  </si>
  <si>
    <t>55147061</t>
  </si>
  <si>
    <t>madlo invalidní krakorcové sklopné bílé 813mm</t>
  </si>
  <si>
    <t>-1727139543</t>
  </si>
  <si>
    <t>725291674</t>
  </si>
  <si>
    <t>Montáž doplňků zařízení koupelen a záchodů madla umyvadlového</t>
  </si>
  <si>
    <t>-1137993333</t>
  </si>
  <si>
    <t>https://podminky.urs.cz/item/CS_URS_2025_01/725291674</t>
  </si>
  <si>
    <t>55147212</t>
  </si>
  <si>
    <t>madlo umyvadlové pravé/levé nerez lesk 500x305mm</t>
  </si>
  <si>
    <t>-1907195541</t>
  </si>
  <si>
    <t>725311121</t>
  </si>
  <si>
    <t>Dřezy bez výtokových armatur jednoduché se zápachovou uzávěrkou nerezové s odkapávací plochou 560x480 mm a miskou</t>
  </si>
  <si>
    <t>-522971482</t>
  </si>
  <si>
    <t>725532342</t>
  </si>
  <si>
    <t>Elektrické ohřívače zásobníkové beztlakové přepadové akumulační s pojistným ventilem stacionární 1,0 MPa objem nádrže (příkon) 500 l (3,0-6,0 kW)</t>
  </si>
  <si>
    <t>1295520050</t>
  </si>
  <si>
    <t>https://podminky.urs.cz/item/CS_URS_2025_01/725532342</t>
  </si>
  <si>
    <t>725821312</t>
  </si>
  <si>
    <t>Baterie dřezové nástěnné pákové s otáčivým kulatým ústím a délkou ramínka 300 mm</t>
  </si>
  <si>
    <t>613418677</t>
  </si>
  <si>
    <t>725822613</t>
  </si>
  <si>
    <t>Baterie umyvadlové stojánkové pákové s výpustí</t>
  </si>
  <si>
    <t>-1828094113</t>
  </si>
  <si>
    <t>725823112</t>
  </si>
  <si>
    <t>Baterie bidetové stojánkové pákové s výpustí</t>
  </si>
  <si>
    <t>-1800843140</t>
  </si>
  <si>
    <t>https://podminky.urs.cz/item/CS_URS_2025_01/725823112</t>
  </si>
  <si>
    <t>725831313</t>
  </si>
  <si>
    <t>Baterie vanové nástěnné pákové s příslušenstvím a pohyblivým držákem</t>
  </si>
  <si>
    <t>-780291782</t>
  </si>
  <si>
    <t>https://podminky.urs.cz/item/CS_URS_2025_01/725831313</t>
  </si>
  <si>
    <t>725841332</t>
  </si>
  <si>
    <t>Baterie sprchové podomítkové (zápustné) s přepínačem a pohyblivým držákem</t>
  </si>
  <si>
    <t>398872733</t>
  </si>
  <si>
    <t>https://podminky.urs.cz/item/CS_URS_2025_01/725841332</t>
  </si>
  <si>
    <t>998725101</t>
  </si>
  <si>
    <t>Přesun hmot pro zařizovací předměty stanovený z hmotnosti přesunovaného materiálu vodorovná dopravní vzdálenost do 50 m základní v objektech výšky do 6 m</t>
  </si>
  <si>
    <t>695792162</t>
  </si>
  <si>
    <t>https://podminky.urs.cz/item/CS_URS_2025_01/998725101</t>
  </si>
  <si>
    <t>SO 04 - Chlazení</t>
  </si>
  <si>
    <t>D1 - Zařízení</t>
  </si>
  <si>
    <t>D2 - Potrubí</t>
  </si>
  <si>
    <t>D3 - Ostatní</t>
  </si>
  <si>
    <t>Zařízení</t>
  </si>
  <si>
    <t>Pol1</t>
  </si>
  <si>
    <t>Kompaktní invertorová klimatizační multi-split venkovní jednotka (systém 2+1), chladící výkon Qc=3,2-6 kW, chladivo R32, převýšení min.5 m, včetně spojovacího a instalačního materiálu, 230V/50Hz, P=1,37 kW, včetně kabeláže</t>
  </si>
  <si>
    <t>ks</t>
  </si>
  <si>
    <t>284596694</t>
  </si>
  <si>
    <t>Pol2</t>
  </si>
  <si>
    <t>Kompaktní invertorová klimatizační multi-split venkovní jednotka (pro systém 6+1), chladící výkon Qc=3,2-7,7 kW, chladivo R32, převýšení min.5 m, včetně spojovacího a instalačního materiálu, 230V/50Hz, P=1,49 kW, včetně kabeláže</t>
  </si>
  <si>
    <t>-2120619220</t>
  </si>
  <si>
    <t>Pol3</t>
  </si>
  <si>
    <t>Vnitřní nástěnná klimatizační multi-split jednotka (pro systém 2+1), chladící výkon Qc=2,0 kW, chladivo R32, včetně spojovacího a instalačního materiálu, 230V/50Hz, Lp=26 dB(A) - stř. otáčky, včetně kabeláže</t>
  </si>
  <si>
    <t>1825671875</t>
  </si>
  <si>
    <t>Pol4</t>
  </si>
  <si>
    <t>Vnitřní nástěnná klimatizační multi-split jednotka (pro systém 6+1), chladící výkon Qc=1,0 kW, chladivo R32, včetně spojovacího a instalačního materiálu, 230V/50Hz, Lp=25 dB(A) - stř. otáčky, včetně kabeláže</t>
  </si>
  <si>
    <t>16134252</t>
  </si>
  <si>
    <t>Pol5</t>
  </si>
  <si>
    <t>Ruční nástěnný regulátor/ovladač nástěnné chladicí jednotky, s integrovaným čidlem prostorové teploty, 230V/50Hz</t>
  </si>
  <si>
    <t>1979376680</t>
  </si>
  <si>
    <t>Pol6</t>
  </si>
  <si>
    <t>Zprovoznění vntřní chladicí jednotky, doplnění chladiva, kabeláže pro ovladač a vnitřní jednotky</t>
  </si>
  <si>
    <t>-10559756</t>
  </si>
  <si>
    <t>Pol7</t>
  </si>
  <si>
    <t>Zprovoznění venkovní chladicí jednotky, doplnění chladiva, kabeláže</t>
  </si>
  <si>
    <t>-1700978520</t>
  </si>
  <si>
    <t>Pol8</t>
  </si>
  <si>
    <t>Instalace venkovní chladicí split jednotky, včetně umístění na betonový základ</t>
  </si>
  <si>
    <t>856150196</t>
  </si>
  <si>
    <t>Pol9</t>
  </si>
  <si>
    <t>Nosná nástěnná konzola pro uložení vnitřní klimatizační split jednotky, materiál pozink</t>
  </si>
  <si>
    <t>-1201340509</t>
  </si>
  <si>
    <t>Potrubí</t>
  </si>
  <si>
    <t>Pol10</t>
  </si>
  <si>
    <t>Systémové měděné potrubí chladírenské, pár potrubí, včetně opláštění tepelné izolace a PE povrchovou vrstvou, pro chladivo R32 (pro multi-split systém 2+1), vč. instalačního a kotvícího materiálu</t>
  </si>
  <si>
    <t>226216935</t>
  </si>
  <si>
    <t>Pol11</t>
  </si>
  <si>
    <t>Systémové měděné potrubí chladírenské, včetně systémové tepelné izolace a PE povrchovou vrstvou, pro chladivo R32 (pro multi-split systém 6+1), vč. instalačního a kotvícího materiálu</t>
  </si>
  <si>
    <t>-114512944</t>
  </si>
  <si>
    <t>D3</t>
  </si>
  <si>
    <t>Ostatní</t>
  </si>
  <si>
    <t>Pol12</t>
  </si>
  <si>
    <t>Zaškolení obsluhy, uvedení systému do provozu</t>
  </si>
  <si>
    <t>921364437</t>
  </si>
  <si>
    <t>Pol13</t>
  </si>
  <si>
    <t>Přesuny hmot technologie CHL (do 0,5t)</t>
  </si>
  <si>
    <t>-280079258</t>
  </si>
  <si>
    <t>Pol14</t>
  </si>
  <si>
    <t>Koordinace CHL s profesemi EI, UT, ZTI, VZT</t>
  </si>
  <si>
    <t>-983982699</t>
  </si>
  <si>
    <t>Pol15</t>
  </si>
  <si>
    <t>Koordinace CHL s investorem</t>
  </si>
  <si>
    <t>745492506</t>
  </si>
  <si>
    <t>Pol16</t>
  </si>
  <si>
    <t>Koordinace CHL se stavbou</t>
  </si>
  <si>
    <t>-414751429</t>
  </si>
  <si>
    <t>Pol17</t>
  </si>
  <si>
    <t>Zkoušky zařízení, nastavení provozních parametrů</t>
  </si>
  <si>
    <t>463484316</t>
  </si>
  <si>
    <t>Pol18</t>
  </si>
  <si>
    <t>Projektová dokumentace pro provedení stavby</t>
  </si>
  <si>
    <t>-1663057277</t>
  </si>
  <si>
    <t>SO 05 - Vytápění</t>
  </si>
  <si>
    <t>D1 - VYTÁPĚNÍ - ZDROJ TEPLA</t>
  </si>
  <si>
    <t xml:space="preserve">    D2 - Zařízení</t>
  </si>
  <si>
    <t xml:space="preserve">    D3 - Oběhová čerpadla</t>
  </si>
  <si>
    <t xml:space="preserve">    D4 - Armatury</t>
  </si>
  <si>
    <t xml:space="preserve">    D5 - Ventily</t>
  </si>
  <si>
    <t xml:space="preserve">    D6 - Potrubí</t>
  </si>
  <si>
    <t xml:space="preserve">    D7 - Tepelné izolace</t>
  </si>
  <si>
    <t xml:space="preserve">    D8 - Ostatní</t>
  </si>
  <si>
    <t>D9 - VYTÁPĚNÍ - OTOPNÁ SOUSTAVA</t>
  </si>
  <si>
    <t xml:space="preserve">    D10 - Tepelná izolace</t>
  </si>
  <si>
    <t xml:space="preserve">    D11 - Podlahové vytápění</t>
  </si>
  <si>
    <t>D12 - Společné položky</t>
  </si>
  <si>
    <t>VYTÁPĚNÍ - ZDROJ TEPLA</t>
  </si>
  <si>
    <t>Pol19</t>
  </si>
  <si>
    <t>Tepelné čerpadlo vzduch-voda s reverzním chodem Qt=3,67 kW, COP=4,32 (při A2/W35), a Qt=7,23kW, COP=2,63 (při A-7W35), max. teplota topné vody +75°C, chladivo R290, rotační kompresor, napájecí napětí 400V- venkovní jednotka, včetně kabeláže a příslušenství</t>
  </si>
  <si>
    <t>-546138274</t>
  </si>
  <si>
    <t>Pol20</t>
  </si>
  <si>
    <t>Vnitřní nástěnný modul TČ pro variantu split zapojení s venkovní jednotkou, s možností řízení vytápění a ohřevu TV, včetně kabeláže a příslušenství</t>
  </si>
  <si>
    <t>1100534102</t>
  </si>
  <si>
    <t>Pol21</t>
  </si>
  <si>
    <t>Regulátor provozu tepelného čerpadla pro nástěnnou montáž s LCD displejem a ovládacím prvkem, funkce: signalizace poruchy TČ, ovládání TČ on/off</t>
  </si>
  <si>
    <t>-25476750</t>
  </si>
  <si>
    <t>Pol22</t>
  </si>
  <si>
    <t>Příslušenství TČ pro jeho instalaci</t>
  </si>
  <si>
    <t>2037523369</t>
  </si>
  <si>
    <t>Pol23</t>
  </si>
  <si>
    <t>Uvedení TČ vzduch/voda do provozu autorizovanou osobou, včetně dopravy osob</t>
  </si>
  <si>
    <t>-149323996</t>
  </si>
  <si>
    <t>Pol24</t>
  </si>
  <si>
    <t>Elektrická topná patrona, P=6kW, 400V/50Hz, včetně příslušenství</t>
  </si>
  <si>
    <t>1659451645</t>
  </si>
  <si>
    <t>Pol25</t>
  </si>
  <si>
    <t>Akumulační nádoba topné vody, akumulační objem 200 litrů, hlavní připojovací hrdla 4ks, návarky pro teplotní čidla</t>
  </si>
  <si>
    <t>702831799</t>
  </si>
  <si>
    <t>Pol26</t>
  </si>
  <si>
    <t>Tepelná izolace akumulační nádoby , příslušenství AKU</t>
  </si>
  <si>
    <t>271429797</t>
  </si>
  <si>
    <t>Pol27</t>
  </si>
  <si>
    <t>Ekvitermní čidlo systému vytápění</t>
  </si>
  <si>
    <t>950594634</t>
  </si>
  <si>
    <t>Pol28</t>
  </si>
  <si>
    <t>Expanzní nádoba okruhu vytápění do objemu 25 l, 6 bar</t>
  </si>
  <si>
    <t>1721801894</t>
  </si>
  <si>
    <t>Oběhová čerpadla</t>
  </si>
  <si>
    <t>Pol29</t>
  </si>
  <si>
    <t>Oběhové čerpadlo elektronické, vel. DN25-40, závitové, vestavěný snímač dif. tlaku, včetně izolačního krytu a protipřírub, 230 V/50Hz</t>
  </si>
  <si>
    <t>2045583997</t>
  </si>
  <si>
    <t>Armatury</t>
  </si>
  <si>
    <t>Pol30</t>
  </si>
  <si>
    <t>Pojistný ventil pružinový, 1/2-3/4", ot. přetlak 3,0 bar</t>
  </si>
  <si>
    <t>-2037530677</t>
  </si>
  <si>
    <t>Pol31</t>
  </si>
  <si>
    <t>Kohout kulový-voda, DN 32, PN16</t>
  </si>
  <si>
    <t>535772874</t>
  </si>
  <si>
    <t>Pol32</t>
  </si>
  <si>
    <t>Kohout kulový-voda, DN 15, PN16</t>
  </si>
  <si>
    <t>343362640</t>
  </si>
  <si>
    <t>Pol33</t>
  </si>
  <si>
    <t>Vypouštěcí kulový kohout DN15, PN16 se zátkou</t>
  </si>
  <si>
    <t>1911551162</t>
  </si>
  <si>
    <t>Pol34</t>
  </si>
  <si>
    <t>Filtr závitový DN 32, PN16</t>
  </si>
  <si>
    <t>-138208931</t>
  </si>
  <si>
    <t>Pol35</t>
  </si>
  <si>
    <t>Filtr závitový DN 15, PN16</t>
  </si>
  <si>
    <t>-934540963</t>
  </si>
  <si>
    <t>Pol36</t>
  </si>
  <si>
    <t>Klapka zpětná pružinová, závitová, DN 32, PN16</t>
  </si>
  <si>
    <t>446808869</t>
  </si>
  <si>
    <t>Pol37</t>
  </si>
  <si>
    <t>Klapka zpětná pružinová, závitová, DN 15, PN16</t>
  </si>
  <si>
    <t>-458401808</t>
  </si>
  <si>
    <t>Pol38</t>
  </si>
  <si>
    <t>Manometr spodní připojení G1/2", pr.100, p=0-600 kPa</t>
  </si>
  <si>
    <t>-1765052862</t>
  </si>
  <si>
    <t>Pol39</t>
  </si>
  <si>
    <t>Sestava pro připojení manometru- uzavírací ventil zkušební se vzorkovací koncovkou, tlakoměrná smyčka varná, těsnění , včetně montáže</t>
  </si>
  <si>
    <t>60643884</t>
  </si>
  <si>
    <t>Pol40</t>
  </si>
  <si>
    <t>Teploměr technický 0 až +120 °C, pr. 100, včetně jímky a návarku</t>
  </si>
  <si>
    <t>176787154</t>
  </si>
  <si>
    <t>Pol41</t>
  </si>
  <si>
    <t>Servisní armatura expanzní nádoby, uzavření, vypouštění, DN15, PN16, pojistka proti uzavření</t>
  </si>
  <si>
    <t>-1157384039</t>
  </si>
  <si>
    <t>Pol42</t>
  </si>
  <si>
    <t>Automatický odvzdušňovací ventil DN15</t>
  </si>
  <si>
    <t>-1351481232</t>
  </si>
  <si>
    <t>Ventily</t>
  </si>
  <si>
    <t>Pol43</t>
  </si>
  <si>
    <t>Trojcestný směšovací ventil se servopohonem 230V, DN20-25, PN10 vnitřní závit</t>
  </si>
  <si>
    <t>105852217</t>
  </si>
  <si>
    <t>Pol44</t>
  </si>
  <si>
    <t>Potrubí z měděných trub hladkých, spojovaných měkkým pájením rozměr 35x1,5, včetně tvarovek, spojovacího materiálu, konzol, kluzných podpěr a závěsů</t>
  </si>
  <si>
    <t>bm</t>
  </si>
  <si>
    <t>-1475078837</t>
  </si>
  <si>
    <t>Pol45</t>
  </si>
  <si>
    <t>dtto 15x1</t>
  </si>
  <si>
    <t>-930239684</t>
  </si>
  <si>
    <t>D7</t>
  </si>
  <si>
    <t>Tepelné izolace</t>
  </si>
  <si>
    <t>Pol46</t>
  </si>
  <si>
    <t>Tep. izolace z minerálního vlákna, kašírovaná vyztuženou Al folií, vnitřní pr./tl. 35/30 mm</t>
  </si>
  <si>
    <t>1783910310</t>
  </si>
  <si>
    <t>Pol47</t>
  </si>
  <si>
    <t>dtto Al folií, vnitřní pr./tl. 15/15 mm</t>
  </si>
  <si>
    <t>-247209102</t>
  </si>
  <si>
    <t>D8</t>
  </si>
  <si>
    <t>Pol48</t>
  </si>
  <si>
    <t>Propláchnutí systému- objem do 1 m3</t>
  </si>
  <si>
    <t>-1431980518</t>
  </si>
  <si>
    <t>Pol49</t>
  </si>
  <si>
    <t>Napuštění otopné soustavy vodou o předepsaných parametrech - objem do 1 m3</t>
  </si>
  <si>
    <t>-1431010206</t>
  </si>
  <si>
    <t>Pol50</t>
  </si>
  <si>
    <t>Odvzdušnění otopné soustavy</t>
  </si>
  <si>
    <t>599857107</t>
  </si>
  <si>
    <t>Pol51</t>
  </si>
  <si>
    <t>Topná a tlaková zkouška dle ČSN 060310</t>
  </si>
  <si>
    <t>168246173</t>
  </si>
  <si>
    <t>Pol52</t>
  </si>
  <si>
    <t>561580385</t>
  </si>
  <si>
    <t>Pol53</t>
  </si>
  <si>
    <t>Vyregulování otopné soustavy během zkušebního provozu- nastavení ekvitermních křivek, časových programů jednotlivých topných okruhů, parametrů oběhových čerpadel, včetně dopravy osob</t>
  </si>
  <si>
    <t>1036249396</t>
  </si>
  <si>
    <t>Pol54</t>
  </si>
  <si>
    <t>Označovací štítky na potrubí</t>
  </si>
  <si>
    <t>-564603140</t>
  </si>
  <si>
    <t>Pol55</t>
  </si>
  <si>
    <t>Přesuny hmot technologie ÚT do technické místnosti</t>
  </si>
  <si>
    <t>1140723348</t>
  </si>
  <si>
    <t>D9</t>
  </si>
  <si>
    <t>VYTÁPĚNÍ - OTOPNÁ SOUSTAVA</t>
  </si>
  <si>
    <t>Pol56</t>
  </si>
  <si>
    <t>Dvoucestný regulační ventil vyvažovací, ruční s uzavírací a měřicí fukncí, DN20-25, PN16</t>
  </si>
  <si>
    <t>-64942960</t>
  </si>
  <si>
    <t>Pol57</t>
  </si>
  <si>
    <t>Potrubí z měděných trub hladkých, spojovaných měkkým pájením rozměr 35x1,5, včetvě tvarovek, spojovacího materiálu, konzol, kluzných podpěr a závěsů</t>
  </si>
  <si>
    <t>-605984731</t>
  </si>
  <si>
    <t>Pol58</t>
  </si>
  <si>
    <t>dtto 28x1,5</t>
  </si>
  <si>
    <t>-1121557809</t>
  </si>
  <si>
    <t>D10</t>
  </si>
  <si>
    <t>Tepelná izolace</t>
  </si>
  <si>
    <t>Pol59</t>
  </si>
  <si>
    <t>Tep. izolace z PE trubic spojovaných lepením, vniřní pr./tl. 35/30 mm (DN32, včetně spojovacího materiálu)</t>
  </si>
  <si>
    <t>-797997692</t>
  </si>
  <si>
    <t>Pol60</t>
  </si>
  <si>
    <t>Tep. izolace z PE trubic spojovaných lepením, vniřní pr./tl. 28/25 mm (DN25, včetně spojovacího materiálu)</t>
  </si>
  <si>
    <t>5232077</t>
  </si>
  <si>
    <t>D11</t>
  </si>
  <si>
    <t>Podlahové vytápění</t>
  </si>
  <si>
    <t>Pol61</t>
  </si>
  <si>
    <t>Sestava rozdělovač-sběrač pro okruhy podlahového vytápění 10-cestná, osazena uzavíracími ventily a regulačním šroubením s průtokoměrem, konzolou, držáky, kulovými uzávěry se šroubením, průchozím kusem s automatickým odvzdušňovacím ventilem, otočným vypouštěcím ventilem a teploměry</t>
  </si>
  <si>
    <t>-1383880711</t>
  </si>
  <si>
    <t>Pol62</t>
  </si>
  <si>
    <t>Sestava rozdělovač-sběrač pro okruhy podlahového vytápění 11-cestná, osazena uzavíracími ventily a regulačním šroubením s průtokoměrem, konzolou, držáky, kulovými uzávěry se šroubením, průchozím kusem s automatickým odvzdušňovacím ventilem, otočným vypouštěcím ventilem a teploměry</t>
  </si>
  <si>
    <t>-1733619667</t>
  </si>
  <si>
    <t>Pol63</t>
  </si>
  <si>
    <t>Příslušenství pro instalaci systémového podlahového vytápění - středový dilatační pás samolepicí s folií, ochranná hadice - chránička)</t>
  </si>
  <si>
    <t>36743352</t>
  </si>
  <si>
    <t>Pol64</t>
  </si>
  <si>
    <t>Polyethylenové potrubí PeX-a, dimenze 16x1,5mm, zesítěný polyetylén s kyslíkovou bariérou, kladení do systémové desky s výstupky</t>
  </si>
  <si>
    <t>157891813</t>
  </si>
  <si>
    <t>Pol65</t>
  </si>
  <si>
    <t>Systémová deska podlahového vytápění, pokládací rozteč 50/100/150/200/250/300 mm, pochúzná tvrzená krycí fólie s montážními výstupky pro potrubí 16 - 18 mm, bez tepelné izolace, tl. folie 1 mm, výška celková 51 mm</t>
  </si>
  <si>
    <t>-1696504818</t>
  </si>
  <si>
    <t>Pol66</t>
  </si>
  <si>
    <t>Polyethylenové tepelně izolační návleky, pro plastové potrubí, včetně spojovacího a instalačního materiálu, vnitřní průměr 16mm, tl. 9-15 mm</t>
  </si>
  <si>
    <t>-995440956</t>
  </si>
  <si>
    <t>Pol67</t>
  </si>
  <si>
    <t>Ochranná trubka pro trubku 16x1,5mm</t>
  </si>
  <si>
    <t>1541200764</t>
  </si>
  <si>
    <t>Pol68</t>
  </si>
  <si>
    <t>Skříň podomítková pro 10-cestnou sestavu rozdělovač-sběrač podlahového vytápění, pro montáž pod omítku, povrchová úprava bílý lak, uzamykatelná, povrchová barva RAL</t>
  </si>
  <si>
    <t>-591668057</t>
  </si>
  <si>
    <t>Pol69</t>
  </si>
  <si>
    <t>Skříň podomítková pro 11-cestnou sestavu rozdělovač-sběrač podlahového vytápění, pro montáž pod omítku, povrchová úprava bílý lak, uzamykatelná, povrchová barva RAL</t>
  </si>
  <si>
    <t>-1954482803</t>
  </si>
  <si>
    <t>Pol70</t>
  </si>
  <si>
    <t>Svěrné šroubení pro napojení potrubí Pex-a 16x1,5 na rozdělovač, sběrač podlahového vytápění</t>
  </si>
  <si>
    <t>-877327986</t>
  </si>
  <si>
    <t>Pol71</t>
  </si>
  <si>
    <t>Prostorový termostat - prostor, teplota, kabeláž, nástěnný bílý</t>
  </si>
  <si>
    <t>1894885046</t>
  </si>
  <si>
    <t>Pol72</t>
  </si>
  <si>
    <t>Rozvaděč pro regulaci, včetně kabeláže a příslušenství</t>
  </si>
  <si>
    <t>307627716</t>
  </si>
  <si>
    <t>Pol73</t>
  </si>
  <si>
    <t>Termopohon pro okruh podlahového topení 24V</t>
  </si>
  <si>
    <t>1922560865</t>
  </si>
  <si>
    <t>Pol74</t>
  </si>
  <si>
    <t>Okrajová dilatanční páska PE s folií 8/150mm</t>
  </si>
  <si>
    <t>1050109018</t>
  </si>
  <si>
    <t>Pol75</t>
  </si>
  <si>
    <t>Spojovací pás 0,04ks na m2 desky</t>
  </si>
  <si>
    <t>-1751751086</t>
  </si>
  <si>
    <t>Pol76</t>
  </si>
  <si>
    <t>Ukončovací pás 0,18 ks na m2 desky</t>
  </si>
  <si>
    <t>-1990440378</t>
  </si>
  <si>
    <t>Pol77</t>
  </si>
  <si>
    <t>Upevňovací skoba</t>
  </si>
  <si>
    <t>1306624641</t>
  </si>
  <si>
    <t>Pol78</t>
  </si>
  <si>
    <t>Koordinace se zhotovitelem stavební části před zalitím podlahového vytápění betonovou mazaninou</t>
  </si>
  <si>
    <t>919953334</t>
  </si>
  <si>
    <t>Pol79</t>
  </si>
  <si>
    <t>Propláchnutí systému podlahového vytápění jednotlivých okruhů</t>
  </si>
  <si>
    <t>1991744050</t>
  </si>
  <si>
    <t>Pol80</t>
  </si>
  <si>
    <t>Tlaková zkouška systému podlahového vytápění</t>
  </si>
  <si>
    <t>886421123</t>
  </si>
  <si>
    <t>Pol81</t>
  </si>
  <si>
    <t>Vyregulování okruhu podlahového vytápění- nastavení průtoku</t>
  </si>
  <si>
    <t>-1207705244</t>
  </si>
  <si>
    <t>Pol82</t>
  </si>
  <si>
    <t>Napuštění otopné soustavy vodou o předepsaných parametrech viz. parametry tepelného čerpadla- objem do 1 m3</t>
  </si>
  <si>
    <t>-152869972</t>
  </si>
  <si>
    <t>Pol83</t>
  </si>
  <si>
    <t>-2013469785</t>
  </si>
  <si>
    <t>433421177</t>
  </si>
  <si>
    <t>Pol84</t>
  </si>
  <si>
    <t>1980770450</t>
  </si>
  <si>
    <t>335954226</t>
  </si>
  <si>
    <t>D12</t>
  </si>
  <si>
    <t>Společné položky</t>
  </si>
  <si>
    <t>Pol85</t>
  </si>
  <si>
    <t>Koordinace ÚT s profesemi EI, CHL, ZTI, VZT</t>
  </si>
  <si>
    <t>-1503961937</t>
  </si>
  <si>
    <t>Pol86</t>
  </si>
  <si>
    <t>Koordinace ÚT s investorem</t>
  </si>
  <si>
    <t>59410699</t>
  </si>
  <si>
    <t>Pol87</t>
  </si>
  <si>
    <t>Koordinace ÚT se stavbou</t>
  </si>
  <si>
    <t>2019687444</t>
  </si>
  <si>
    <t>Pol88</t>
  </si>
  <si>
    <t>-1133576653</t>
  </si>
  <si>
    <t>Pol89</t>
  </si>
  <si>
    <t>1189219574</t>
  </si>
  <si>
    <t>SO 06 - Vzduchotechnika</t>
  </si>
  <si>
    <t>D1 - Zař. č. 1 - Odvětrání WC invalidé a úklidu</t>
  </si>
  <si>
    <t xml:space="preserve">    D2 - VZT zařízení</t>
  </si>
  <si>
    <t xml:space="preserve">    D3 - Zpětné klapky</t>
  </si>
  <si>
    <t xml:space="preserve">    D4 - Tlumiče hluku</t>
  </si>
  <si>
    <t xml:space="preserve">    D5 - Distribuční elementy</t>
  </si>
  <si>
    <t xml:space="preserve">    D7 - Potrubí a tvarovky kruhové třída těsnosti C</t>
  </si>
  <si>
    <t xml:space="preserve">    D8 - Izolace</t>
  </si>
  <si>
    <t>D9 - Zař. č. 2 - Odvětrání skladů</t>
  </si>
  <si>
    <t>D10 - Zař. č. 3 - Odvětrání WC a sprchy zaměstnanců</t>
  </si>
  <si>
    <t>D11 - Zař. č. 4 - Odvětrání technické místnosti</t>
  </si>
  <si>
    <t>Zař. č. 1 - Odvětrání WC invalidé a úklidu</t>
  </si>
  <si>
    <t>VZT zařízení</t>
  </si>
  <si>
    <t>Pol90</t>
  </si>
  <si>
    <t>Axiální ventilátor do potrubí s doběhem, tříotáčkový, skříň z plastu, montáž pod strop - kruhové připojení DN125, příkon do 50 W, odvod vzduchu Vo=150m3/h při dpex=150Pa, EC motor s tepelnou a elektronickou ochranou proti přetížení, krytí IP44. Regulace otáček s řídícím napětím 0-10V DC.</t>
  </si>
  <si>
    <t>-1847643895</t>
  </si>
  <si>
    <t>Pol91</t>
  </si>
  <si>
    <t>Uvedení ventilátoru do provozu včetně nastavení parametrů</t>
  </si>
  <si>
    <t>-160914939</t>
  </si>
  <si>
    <t>Zpětné klapky</t>
  </si>
  <si>
    <t>Pol92</t>
  </si>
  <si>
    <t>Zpětná klapka kruhová, rozměr dxL = 160x250 mm</t>
  </si>
  <si>
    <t>-1401917617</t>
  </si>
  <si>
    <t>Tlumiče hluku</t>
  </si>
  <si>
    <t>Pol93</t>
  </si>
  <si>
    <t>Tlumič hluku kruhový do potrubí Ø160x600 mm (ØxD), tl.izolace 50 mm, materiál pozink</t>
  </si>
  <si>
    <t>-35088094</t>
  </si>
  <si>
    <t>Distribuční elementy</t>
  </si>
  <si>
    <t>Pol94</t>
  </si>
  <si>
    <t>Talířový ventil odvodní Ø 125 mm</t>
  </si>
  <si>
    <t>1381903729</t>
  </si>
  <si>
    <t>Pol95</t>
  </si>
  <si>
    <t>Větrací výfuková hlavice s protidešťovou stříškou, klempířský prvek, DN160</t>
  </si>
  <si>
    <t>-1465795815</t>
  </si>
  <si>
    <t>Potrubí a tvarovky kruhové třída těsnosti C</t>
  </si>
  <si>
    <t>Pol96</t>
  </si>
  <si>
    <t>Kruhové potrubí Ø 125 mm; včetně tvarovek</t>
  </si>
  <si>
    <t>-1722171211</t>
  </si>
  <si>
    <t>Pol97</t>
  </si>
  <si>
    <t>Kruhové potrubí Ø 160 mm; včetně tvarovek</t>
  </si>
  <si>
    <t>-1228346319</t>
  </si>
  <si>
    <t>Izolace</t>
  </si>
  <si>
    <t>Pol98</t>
  </si>
  <si>
    <t>Tepelné izolace z minerální vaty tl.20 mm a Al polepem, včetně těsnících pásek, trnů a dalšího příslušentsví</t>
  </si>
  <si>
    <t>1282910393</t>
  </si>
  <si>
    <t>Zař. č. 2 - Odvětrání skladů</t>
  </si>
  <si>
    <t>Pol99</t>
  </si>
  <si>
    <t>Axiální ventilátor do potrubí s doběhem, tříotáčkový, skříň z plastu, montáž pod strop - kruhové připojení DN100, výkon do 50 W, odvod vzduchu Vo=50m3/h při dpex=150Pa, EC motor s tepelnou a elektronickou ochranou proti přetížení, krytí IP44. Regulace otáček s řídícím napětím 0-10V DC.</t>
  </si>
  <si>
    <t>-1855265694</t>
  </si>
  <si>
    <t>Pol100</t>
  </si>
  <si>
    <t>-1852405133</t>
  </si>
  <si>
    <t>Pol101</t>
  </si>
  <si>
    <t>Zpětná klapka kruhová: dxL=125x250 mm</t>
  </si>
  <si>
    <t>-1998821279</t>
  </si>
  <si>
    <t>Pol102</t>
  </si>
  <si>
    <t>Tlumič hluku kruhový do potrubí Ø125x600 mm (ØxD), tl.izolace 50 mm, materiál pozink</t>
  </si>
  <si>
    <t>1548001481</t>
  </si>
  <si>
    <t>Pol103</t>
  </si>
  <si>
    <t>Talířový ventil odvodní Ø 100 mm</t>
  </si>
  <si>
    <t>-1295080234</t>
  </si>
  <si>
    <t>Pol104</t>
  </si>
  <si>
    <t>Stěnová mřížka 500x150 mm</t>
  </si>
  <si>
    <t>-1911857240</t>
  </si>
  <si>
    <t>Pol105</t>
  </si>
  <si>
    <t>Větrací výfuková hlavice s protidešťovou stříškou, klempířský prvek, DN125</t>
  </si>
  <si>
    <t>703940895</t>
  </si>
  <si>
    <t>Pol106</t>
  </si>
  <si>
    <t>Kruhové potrubí Ø 100 mm; včetně tvarovek</t>
  </si>
  <si>
    <t>252861584</t>
  </si>
  <si>
    <t>-439281347</t>
  </si>
  <si>
    <t>-1080075875</t>
  </si>
  <si>
    <t>Zař. č. 3 - Odvětrání WC a sprchy zaměstnanců</t>
  </si>
  <si>
    <t>Pol107</t>
  </si>
  <si>
    <t>Axiální ventilátor do potrubí s doběhem, tříotáčkový, skříň z plastu, montáž pod strop - kruhové připojení DN160, příkon do 50 W, odvod vzduchu Vo=275m3/h při dpex=150Pa, EC motor s tepelnou a elektronickou ochranou proti přetížení, krytí IP44. Regulace otáček s řídícím napětím 0-10V DC.</t>
  </si>
  <si>
    <t>-795494556</t>
  </si>
  <si>
    <t>250886058</t>
  </si>
  <si>
    <t>307561053</t>
  </si>
  <si>
    <t>-800285748</t>
  </si>
  <si>
    <t>605059650</t>
  </si>
  <si>
    <t>966290566</t>
  </si>
  <si>
    <t>Pol108</t>
  </si>
  <si>
    <t>Kruhové potrubí Ø 125 mm; včetně tvarovek a instalačního materiálu</t>
  </si>
  <si>
    <t>-2095177694</t>
  </si>
  <si>
    <t>Pol109</t>
  </si>
  <si>
    <t>Kruhové potrubí Ø 160 mm; včetně tvarovek a instalačního materiálu</t>
  </si>
  <si>
    <t>-1625730612</t>
  </si>
  <si>
    <t>-1631803472</t>
  </si>
  <si>
    <t>Zař. č. 4 - Odvětrání technické místnosti</t>
  </si>
  <si>
    <t>872843671</t>
  </si>
  <si>
    <t>-1408625851</t>
  </si>
  <si>
    <t>Pol110</t>
  </si>
  <si>
    <t>Zpětná klapka kruhová: dxL=100x250 mm</t>
  </si>
  <si>
    <t>1380933692</t>
  </si>
  <si>
    <t>Pol111</t>
  </si>
  <si>
    <t>Tlumič hluku kruhový do potrubí Ø100x600 mm (ØxD), tl.izolace 50 mm, materiál pozink</t>
  </si>
  <si>
    <t>1107101322</t>
  </si>
  <si>
    <t>Pol112</t>
  </si>
  <si>
    <t>Odvodní větrací mřížka do kruhového potrubí 225x75mm, jednořadá</t>
  </si>
  <si>
    <t>1917638459</t>
  </si>
  <si>
    <t>Pol113</t>
  </si>
  <si>
    <t>Větrací výfuková hlavice s protidešťovou stříškou, klempířský prvek, DN100</t>
  </si>
  <si>
    <t>1304787361</t>
  </si>
  <si>
    <t>-675575448</t>
  </si>
  <si>
    <t>1115355792</t>
  </si>
  <si>
    <t>Pol114</t>
  </si>
  <si>
    <t>Koordinace VZT s profesemi EI, UT, ZTI, CHL</t>
  </si>
  <si>
    <t>837000969</t>
  </si>
  <si>
    <t>Pol115</t>
  </si>
  <si>
    <t>Koordinace VZT s investorem</t>
  </si>
  <si>
    <t>1065662828</t>
  </si>
  <si>
    <t>Pol116</t>
  </si>
  <si>
    <t>Koordinace VZT se stavbou</t>
  </si>
  <si>
    <t>475070856</t>
  </si>
  <si>
    <t>Pol117</t>
  </si>
  <si>
    <t>357760991</t>
  </si>
  <si>
    <t>Pol118</t>
  </si>
  <si>
    <t>Zkoušky zařízení, zaregulování potrubního rozvodu VZT</t>
  </si>
  <si>
    <t>1154010829</t>
  </si>
  <si>
    <t>Pol119</t>
  </si>
  <si>
    <t>Měření množstí vzduchu včetně vyhotovení protokolu</t>
  </si>
  <si>
    <t>-150841322</t>
  </si>
  <si>
    <t>Pol120</t>
  </si>
  <si>
    <t>-1084473267</t>
  </si>
  <si>
    <t>SO 07 - Elektroinstalace</t>
  </si>
  <si>
    <t xml:space="preserve">    741 - Elektroinstalace - silnoproud</t>
  </si>
  <si>
    <t xml:space="preserve">      KAB - Kabelové trasy</t>
  </si>
  <si>
    <t xml:space="preserve">      KOM - Kompletační přístroje</t>
  </si>
  <si>
    <t xml:space="preserve">      OSV - Osvětlení</t>
  </si>
  <si>
    <t xml:space="preserve">      ROV - Rozvaděče</t>
  </si>
  <si>
    <t xml:space="preserve">    742 - Elektroinstalace - slaboproud</t>
  </si>
  <si>
    <t xml:space="preserve">    FVE - Fotovoltaická elektrárna</t>
  </si>
  <si>
    <t>OST - Ostatní</t>
  </si>
  <si>
    <t>741</t>
  </si>
  <si>
    <t>Elektroinstalace - silnoproud</t>
  </si>
  <si>
    <t>KAB</t>
  </si>
  <si>
    <t>Kabelové trasy</t>
  </si>
  <si>
    <t>741120001</t>
  </si>
  <si>
    <t>Montáž vodičů izolovaných měděných bez ukončení uložených pod omítku plných a laněných (např. CY), průřezu žíly 0,35 až 6 mm2</t>
  </si>
  <si>
    <t>1818761315</t>
  </si>
  <si>
    <t>https://podminky.urs.cz/item/CS_URS_2025_01/741120001</t>
  </si>
  <si>
    <t>34141043</t>
  </si>
  <si>
    <t>vodič propojovací jádro Cu plné dvojitá izolace PVC 450/750V (CYY) 1x4mm2</t>
  </si>
  <si>
    <t>1654694014</t>
  </si>
  <si>
    <t>P</t>
  </si>
  <si>
    <t>Poznámka k položce:_x000d_
CYY, průměr vodiče 4,75mm</t>
  </si>
  <si>
    <t>741122015</t>
  </si>
  <si>
    <t>Montáž kabelů měděných bez ukončení uložených pod omítku plných kulatých (např. CYKY), počtu a průřezu žil 3x1,5 mm2</t>
  </si>
  <si>
    <t>-718245524</t>
  </si>
  <si>
    <t>https://podminky.urs.cz/item/CS_URS_2025_01/741122015</t>
  </si>
  <si>
    <t>34111030</t>
  </si>
  <si>
    <t>kabel instalační jádro Cu plné izolace PVC plášť PVC 450/750V (CYKY) 3x1,5mm2</t>
  </si>
  <si>
    <t>2019139925</t>
  </si>
  <si>
    <t>Poznámka k položce:_x000d_
CYKY, průměr kabelu 8,6mm</t>
  </si>
  <si>
    <t>741122016</t>
  </si>
  <si>
    <t>Montáž kabelů měděných bez ukončení uložených pod omítku plných kulatých (např. CYKY), počtu a průřezu žil 3x2,5 až 6 mm2</t>
  </si>
  <si>
    <t>-494127752</t>
  </si>
  <si>
    <t>https://podminky.urs.cz/item/CS_URS_2025_01/741122016</t>
  </si>
  <si>
    <t>34111036</t>
  </si>
  <si>
    <t>kabel instalační jádro Cu plné izolace PVC plášť PVC 450/750V (CYKY) 3x2,5mm2</t>
  </si>
  <si>
    <t>133082371</t>
  </si>
  <si>
    <t>Poznámka k položce:_x000d_
CYKY, průměr kabelu 9,5mm</t>
  </si>
  <si>
    <t>741122031</t>
  </si>
  <si>
    <t>Montáž kabelů měděných bez ukončení uložených pod omítku plných kulatých (např. CYKY), počtu a průřezu žil 5x1,5 až 2,5 mm2</t>
  </si>
  <si>
    <t>-1013075286</t>
  </si>
  <si>
    <t>https://podminky.urs.cz/item/CS_URS_2025_01/741122031</t>
  </si>
  <si>
    <t>34111090</t>
  </si>
  <si>
    <t>kabel instalační jádro Cu plné izolace PVC plášť PVC 450/750V (CYKY) 5x1,5mm2</t>
  </si>
  <si>
    <t>-1242090945</t>
  </si>
  <si>
    <t>Poznámka k položce:_x000d_
CYKY, průměr kabelu 10,1mm</t>
  </si>
  <si>
    <t>34111094</t>
  </si>
  <si>
    <t>kabel instalační jádro Cu plné izolace PVC plášť PVC 450/750V (CYKY) 5x2,5mm2</t>
  </si>
  <si>
    <t>-440032388</t>
  </si>
  <si>
    <t>Poznámka k položce:_x000d_
CYKY, průměr kabelu 11,2mm</t>
  </si>
  <si>
    <t>741122033</t>
  </si>
  <si>
    <t>Montáž kabelů měděných bez ukončení uložených pod omítku plných kulatých (např. CYKY), počtu a průřezu žil 5x10 mm2</t>
  </si>
  <si>
    <t>358085606</t>
  </si>
  <si>
    <t>https://podminky.urs.cz/item/CS_URS_2025_01/741122033</t>
  </si>
  <si>
    <t>34113034</t>
  </si>
  <si>
    <t>kabel instalační jádro Cu plné izolace PVC plášť PVC 450/750V (CYKY) 5x10mm2</t>
  </si>
  <si>
    <t>-1454382703</t>
  </si>
  <si>
    <t>Poznámka k položce:_x000d_
CYKY, průměr kabelu 18mm</t>
  </si>
  <si>
    <t>KOM</t>
  </si>
  <si>
    <t>Kompletační přístroje</t>
  </si>
  <si>
    <t>741310101</t>
  </si>
  <si>
    <t>Montáž spínačů jedno nebo dvoupólových polozapuštěných nebo zapuštěných se zapojením vodičů bezšroubové připojení spínačů, řazení 1-jednopólových</t>
  </si>
  <si>
    <t>1629780591</t>
  </si>
  <si>
    <t>https://podminky.urs.cz/item/CS_URS_2025_01/741310101</t>
  </si>
  <si>
    <t>34535000</t>
  </si>
  <si>
    <t>spínač kompletní, zapuštěný, jednopólový, řazení 1, šroubové svorky</t>
  </si>
  <si>
    <t>85481724</t>
  </si>
  <si>
    <t>741310121</t>
  </si>
  <si>
    <t>Montáž spínačů jedno nebo dvoupólových polozapuštěných nebo zapuštěných se zapojením vodičů bezšroubové připojení přepínačů, řazení 5-sériových</t>
  </si>
  <si>
    <t>1878322754</t>
  </si>
  <si>
    <t>https://podminky.urs.cz/item/CS_URS_2025_01/741310121</t>
  </si>
  <si>
    <t>34535002</t>
  </si>
  <si>
    <t>přepínač sériový kompletní, zapuštěný, řazení 5, šroubové svorky</t>
  </si>
  <si>
    <t>1552952451</t>
  </si>
  <si>
    <t>741310122</t>
  </si>
  <si>
    <t>Montáž spínačů jedno nebo dvoupólových polozapuštěných nebo zapuštěných se zapojením vodičů bezšroubové připojení přepínačů, řazení 6-střídavých</t>
  </si>
  <si>
    <t>900997648</t>
  </si>
  <si>
    <t>https://podminky.urs.cz/item/CS_URS_2025_01/741310122</t>
  </si>
  <si>
    <t>34535003</t>
  </si>
  <si>
    <t>přepínač střídavý kompletní, zapuštěný, řazení 6, šroubové svorky</t>
  </si>
  <si>
    <t>-616444239</t>
  </si>
  <si>
    <t>741311004</t>
  </si>
  <si>
    <t>Montáž spínačů speciálních se zapojením vodičů čidla pohybu nástěnného</t>
  </si>
  <si>
    <t>-1978004442</t>
  </si>
  <si>
    <t>https://podminky.urs.cz/item/CS_URS_2025_01/741311004</t>
  </si>
  <si>
    <t>ABB.3299AA02180S</t>
  </si>
  <si>
    <t>Snímač spínače automatického (rovina, úhel 180°) Tango®</t>
  </si>
  <si>
    <t>656902258</t>
  </si>
  <si>
    <t>Poznámka k položce:_x000d_
šedá</t>
  </si>
  <si>
    <t>741311014</t>
  </si>
  <si>
    <t>Montáž spínačů speciálních se zapojením vodičů s dálkovým ovládáním aktoru včetně nastavení</t>
  </si>
  <si>
    <t>1377927740</t>
  </si>
  <si>
    <t>https://podminky.urs.cz/item/CS_URS_2025_01/741311014</t>
  </si>
  <si>
    <t>DALI</t>
  </si>
  <si>
    <t>Ovladač DALI autonomní pro jednu místnost a 2 až 4 sekce</t>
  </si>
  <si>
    <t>1953035233</t>
  </si>
  <si>
    <t>742360162</t>
  </si>
  <si>
    <t>Montáž systému pacient-sestra signalizačních prvků táhla nouzového volání s tlačítkem</t>
  </si>
  <si>
    <t>-462168649</t>
  </si>
  <si>
    <t>https://podminky.urs.cz/item/CS_URS_2025_01/742360162</t>
  </si>
  <si>
    <t>34535107</t>
  </si>
  <si>
    <t>sada pro nouzovou signalizaci s modulem s opticko-akustickým alarmem tlačítko signální tahové resetovací tlačítko transformátor včetně rámečků 230V IP20</t>
  </si>
  <si>
    <t>-618216357</t>
  </si>
  <si>
    <t>OSV</t>
  </si>
  <si>
    <t>Osvětlení</t>
  </si>
  <si>
    <t>741372022</t>
  </si>
  <si>
    <t>Montáž svítidel s integrovaným zdrojem LED se zapojením vodičů interiérových přisazených nástěnných hranatých nebo kruhových, plochy přes 0,09 do 0,36 m2</t>
  </si>
  <si>
    <t>-1565924728</t>
  </si>
  <si>
    <t>https://podminky.urs.cz/item/CS_URS_2025_01/741372022</t>
  </si>
  <si>
    <t>A1</t>
  </si>
  <si>
    <t>Nouzové, LED, vestavné do rastru, Optický systém -Čirý plast, elektronický předřadník s nouzovým zdrojem, 2W, 270lm, IP65, doba svícení 3hod</t>
  </si>
  <si>
    <t>-1866002509</t>
  </si>
  <si>
    <t>A2</t>
  </si>
  <si>
    <t>LED, Vestavné do rastru, Optický systém - Nanoprizma plast, elektronický předřadník s regulovatelným stmíváním, 28W, 3000lm, I</t>
  </si>
  <si>
    <t>-1793123424</t>
  </si>
  <si>
    <t>A3</t>
  </si>
  <si>
    <t>1402127307</t>
  </si>
  <si>
    <t>B1</t>
  </si>
  <si>
    <t>LED, Vestavné do rastru, Optický systém - Nanoprizma plast, elektronický předřadník, 38W, 3850lm, IP40</t>
  </si>
  <si>
    <t>639858602</t>
  </si>
  <si>
    <t>B2</t>
  </si>
  <si>
    <t>LED, Vestavné do rastru, Optický systém - Nanoprizma plast, elektronický předřadník, 13W, 1450lm, IP54</t>
  </si>
  <si>
    <t>1627003659</t>
  </si>
  <si>
    <t>741372031</t>
  </si>
  <si>
    <t>Montáž svítidel s integrovaným zdrojem LED se zapojením vodičů interiérových přisazených nástěnných nouzových bez piktogramu</t>
  </si>
  <si>
    <t>1564148718</t>
  </si>
  <si>
    <t>https://podminky.urs.cz/item/CS_URS_2025_01/741372031</t>
  </si>
  <si>
    <t>N</t>
  </si>
  <si>
    <t>-603889065</t>
  </si>
  <si>
    <t>ROV</t>
  </si>
  <si>
    <t>Rozvaděče</t>
  </si>
  <si>
    <t>ER</t>
  </si>
  <si>
    <t xml:space="preserve">Doplnění rozvaděče elektroměrového </t>
  </si>
  <si>
    <t>395202564</t>
  </si>
  <si>
    <t>RP</t>
  </si>
  <si>
    <t>Rozvaděče podružný - 59 jístících prvjků, SPD T1+2, hlavní vypínač In-40A - dodávka i montáž</t>
  </si>
  <si>
    <t>959593326</t>
  </si>
  <si>
    <t>742</t>
  </si>
  <si>
    <t>Elektroinstalace - slaboproud</t>
  </si>
  <si>
    <t>742110002</t>
  </si>
  <si>
    <t>Montáž trubek elektroinstalačních plastových ohebných uložených pod omítku</t>
  </si>
  <si>
    <t>582063912</t>
  </si>
  <si>
    <t>https://podminky.urs.cz/item/CS_URS_2025_01/742110002</t>
  </si>
  <si>
    <t>34571382</t>
  </si>
  <si>
    <t>trubka elektroinstalační plastová bezhalogenová ohebná lehce odolná D 10,1/16mm poloměr ohybu &gt;60mm</t>
  </si>
  <si>
    <t>1515227261</t>
  </si>
  <si>
    <t>742124002</t>
  </si>
  <si>
    <t>Montáž kabelů datových FTP, UTP, STP pro vnitřní rozvody do trubky</t>
  </si>
  <si>
    <t>2054827370</t>
  </si>
  <si>
    <t>https://podminky.urs.cz/item/CS_URS_2025_01/742124002</t>
  </si>
  <si>
    <t>34121276</t>
  </si>
  <si>
    <t>kabel datový bezhalogenový se stíněnými páry Al fólií třída reakce na oheň B2cas1d1a1 jádro Cu plné (U/FTP) kategorie 6a</t>
  </si>
  <si>
    <t>1492299904</t>
  </si>
  <si>
    <t>Poznámka k položce:_x000d_
U/FTP, průměr kabelu 7,5mm</t>
  </si>
  <si>
    <t>742330044</t>
  </si>
  <si>
    <t>Montáž strukturované kabeláže zásuvek datových pod omítku, do nábytku, do parapetního žlabu nebo podlahové krabice 1 až 6 pozic</t>
  </si>
  <si>
    <t>-2050016771</t>
  </si>
  <si>
    <t>https://podminky.urs.cz/item/CS_URS_2025_01/742330044</t>
  </si>
  <si>
    <t>37452030R</t>
  </si>
  <si>
    <t>prvek ukončovací datového rozvodu keystone 1xRJ45 UTP Cat6 samořezný kabelová pojistka</t>
  </si>
  <si>
    <t>-1276759213</t>
  </si>
  <si>
    <t>RACK</t>
  </si>
  <si>
    <t>Datový rozvaděče RACK násatěnný 19U, 1x SWIT 24potů 1GB, police, 2 napájecí box - dodávka a montáž</t>
  </si>
  <si>
    <t>-1669476548</t>
  </si>
  <si>
    <t>FVE</t>
  </si>
  <si>
    <t>Fotovoltaická elektrárna</t>
  </si>
  <si>
    <t>741120124</t>
  </si>
  <si>
    <t>Montáž fotovoltaických kabelů bez ukončení, uložených v trubkách nebo lištách, průměru přes 4 do 6 mm</t>
  </si>
  <si>
    <t>1066647002</t>
  </si>
  <si>
    <t>https://podminky.urs.cz/item/CS_URS_2025_01/741120124</t>
  </si>
  <si>
    <t>SOLAR1</t>
  </si>
  <si>
    <t>Vodič pro fotovoltaický rozvodt DC - průřez 6</t>
  </si>
  <si>
    <t>-1314472437</t>
  </si>
  <si>
    <t>741711001</t>
  </si>
  <si>
    <t>Montáž nosné konstrukce fotovoltaických panelů umístěné na šikmé střeše kotvené přes střešní krytinu do nosné konstrukce</t>
  </si>
  <si>
    <t>1125485471</t>
  </si>
  <si>
    <t>https://podminky.urs.cz/item/CS_URS_2025_01/741711001</t>
  </si>
  <si>
    <t>konst</t>
  </si>
  <si>
    <t>Fotovopltaická Al konstrukce kotvená přeš plechovou střešní krytinu</t>
  </si>
  <si>
    <t>1420889485</t>
  </si>
  <si>
    <t>741721201</t>
  </si>
  <si>
    <t>Montáž fotovoltaických panelů výkonu přes 300 Wp, umístěných na šikmé střeše krystalických</t>
  </si>
  <si>
    <t>-876394051</t>
  </si>
  <si>
    <t>https://podminky.urs.cz/item/CS_URS_2025_01/741721201</t>
  </si>
  <si>
    <t>35002031</t>
  </si>
  <si>
    <t>panel fotovoltaický monokrystalický 455Wp</t>
  </si>
  <si>
    <t>-1645054023</t>
  </si>
  <si>
    <t>741730017</t>
  </si>
  <si>
    <t>Montáž střídače napětí DC/AC fotovoltaických systémů včetně osazení a připojení síťového DC/AC (On - grid) třífázového, maximální výstupní výkon přes 15 000 do 25 000 W</t>
  </si>
  <si>
    <t>-71234419</t>
  </si>
  <si>
    <t>https://podminky.urs.cz/item/CS_URS_2025_01/741730017</t>
  </si>
  <si>
    <t>Střídač</t>
  </si>
  <si>
    <t>Střídač On-Grid, vč. smart metr, 20kW, 2/2 MPPT</t>
  </si>
  <si>
    <t>1510596358</t>
  </si>
  <si>
    <t>KONT</t>
  </si>
  <si>
    <t>Kontrola systému před uvedením ko provozu</t>
  </si>
  <si>
    <t>-1764433689</t>
  </si>
  <si>
    <t>RDC</t>
  </si>
  <si>
    <t>Rozvaděče DC pro 4 stringy, vypínací prven 4p jistič s napěťovou spuští 16A, STD T1+T3 DC 1000V</t>
  </si>
  <si>
    <t>1121113483</t>
  </si>
  <si>
    <t>Reg</t>
  </si>
  <si>
    <t>Zaregulování a nastavení systému</t>
  </si>
  <si>
    <t>-816446125</t>
  </si>
  <si>
    <t>OST</t>
  </si>
  <si>
    <t>013244000</t>
  </si>
  <si>
    <t>Dokumentace pro provádění stavby</t>
  </si>
  <si>
    <t>…</t>
  </si>
  <si>
    <t>1024</t>
  </si>
  <si>
    <t>1873085514</t>
  </si>
  <si>
    <t>https://podminky.urs.cz/item/CS_URS_2025_01/013244000</t>
  </si>
  <si>
    <t>013254000</t>
  </si>
  <si>
    <t>Dokumentace skutečného provedení stavby</t>
  </si>
  <si>
    <t>681240646</t>
  </si>
  <si>
    <t>https://podminky.urs.cz/item/CS_URS_2025_01/013254000</t>
  </si>
  <si>
    <t>065002000</t>
  </si>
  <si>
    <t>Mimostaveništní doprava materiálů, výrobků a strojů</t>
  </si>
  <si>
    <t>-1744503571</t>
  </si>
  <si>
    <t>https://podminky.urs.cz/item/CS_URS_2025_01/065002000</t>
  </si>
  <si>
    <t>580103003</t>
  </si>
  <si>
    <t>Elektrická instalace kontrola stavu elektrického okruhu včetně instalačních, ovládacích a jistících prvků bez připojených spotřebičů v prostoru bezpečném přes 10 vývodů</t>
  </si>
  <si>
    <t>okruh</t>
  </si>
  <si>
    <t>512</t>
  </si>
  <si>
    <t>-2004795746</t>
  </si>
  <si>
    <t>https://podminky.urs.cz/item/CS_URS_2025_01/580103003</t>
  </si>
  <si>
    <t>580105012</t>
  </si>
  <si>
    <t>Hromosvody kontrola stavu ochrany před úderem blesku hřebenové soustavy jednoho objektu přes 2 do 8 svodů</t>
  </si>
  <si>
    <t>svod</t>
  </si>
  <si>
    <t>-2140513053</t>
  </si>
  <si>
    <t>https://podminky.urs.cz/item/CS_URS_2025_01/580105012</t>
  </si>
  <si>
    <t>580105062</t>
  </si>
  <si>
    <t>Hromosvody měření zemního odporu svodu přes 2 do 8 svodů</t>
  </si>
  <si>
    <t>měření</t>
  </si>
  <si>
    <t>-1125437443</t>
  </si>
  <si>
    <t>https://podminky.urs.cz/item/CS_URS_2025_01/580105062</t>
  </si>
  <si>
    <t>LAN</t>
  </si>
  <si>
    <t>Měření struktoruvané kabeláže CAT6a</t>
  </si>
  <si>
    <t>1138198922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</si>
  <si>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</si>
  <si>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</si>
  <si>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</si>
  <si>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</si>
  <si>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</si>
  <si>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</si>
  <si>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</si>
  <si>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</si>
  <si>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VRN1</t>
  </si>
  <si>
    <t>Průzkumné, geodetické a projektové práce</t>
  </si>
  <si>
    <t>Dokumentace DPS</t>
  </si>
  <si>
    <t>CS ÚRS 2024 01</t>
  </si>
  <si>
    <t>-1423835568</t>
  </si>
  <si>
    <t>https://podminky.urs.cz/item/CS_URS_2024_01/013244000</t>
  </si>
  <si>
    <t>Soubor</t>
  </si>
  <si>
    <t>1215733505</t>
  </si>
  <si>
    <t>0132540001</t>
  </si>
  <si>
    <t>Protokol o udržení vnějších vlivů</t>
  </si>
  <si>
    <t>1706441293</t>
  </si>
  <si>
    <t>VRN3</t>
  </si>
  <si>
    <t>Zařízení staveniště</t>
  </si>
  <si>
    <t>020001000</t>
  </si>
  <si>
    <t>Příprava staveniště</t>
  </si>
  <si>
    <t>-811639626</t>
  </si>
  <si>
    <t>030001000.1</t>
  </si>
  <si>
    <t>Veškeré zařízení v rámci ZS a co předepisuje ZOV (vybudování ZS, oplocení, stavební přípojky, odběrná místa, dočasné komunikace a sjezdy včetně stání pro kontejnery, čistící zóny, oklepové zóny, zajištění zeleně proti poškození, zajištění okolních objektů</t>
  </si>
  <si>
    <t>-626890745</t>
  </si>
  <si>
    <t>VRN4</t>
  </si>
  <si>
    <t>Inženýrská činnost</t>
  </si>
  <si>
    <t>040001000</t>
  </si>
  <si>
    <t>-221112234</t>
  </si>
  <si>
    <t>042503000</t>
  </si>
  <si>
    <t>Plán BOZP na staveništi</t>
  </si>
  <si>
    <t>-630538517</t>
  </si>
  <si>
    <t>045203000</t>
  </si>
  <si>
    <t>Kompletační činnost</t>
  </si>
  <si>
    <t>622303147</t>
  </si>
  <si>
    <t>045303000</t>
  </si>
  <si>
    <t>Koordinační činnost</t>
  </si>
  <si>
    <t>1196323352</t>
  </si>
  <si>
    <t>044002000</t>
  </si>
  <si>
    <t>Revize</t>
  </si>
  <si>
    <t>-736819103</t>
  </si>
  <si>
    <t>043002000</t>
  </si>
  <si>
    <t>Zkoušky a ostatní měření</t>
  </si>
  <si>
    <t>1770415318</t>
  </si>
  <si>
    <t>043114000</t>
  </si>
  <si>
    <t>Zkoušky tlakové</t>
  </si>
  <si>
    <t>-1962189689</t>
  </si>
  <si>
    <t>043144000</t>
  </si>
  <si>
    <t>Zkoušky těsnosti</t>
  </si>
  <si>
    <t>28027952</t>
  </si>
  <si>
    <t>VRN6</t>
  </si>
  <si>
    <t>Územní vlivy</t>
  </si>
  <si>
    <t>Mimostaveništní doprava materiálů</t>
  </si>
  <si>
    <t>-809623110</t>
  </si>
  <si>
    <t>VRN7</t>
  </si>
  <si>
    <t>Provozní vlivy</t>
  </si>
  <si>
    <t>071002000</t>
  </si>
  <si>
    <t>Provoz investora, třetích osob</t>
  </si>
  <si>
    <t>-747461631</t>
  </si>
  <si>
    <t>079002000</t>
  </si>
  <si>
    <t>Ostatní provozní vlivy</t>
  </si>
  <si>
    <t>-21076708</t>
  </si>
  <si>
    <t>060001000</t>
  </si>
  <si>
    <t>-1872546907</t>
  </si>
  <si>
    <t>VRN8</t>
  </si>
  <si>
    <t>Přesun stavebních kapacit</t>
  </si>
  <si>
    <t>081103000</t>
  </si>
  <si>
    <t>Denní doprava pracovníků na pracoviště</t>
  </si>
  <si>
    <t>1027648747</t>
  </si>
  <si>
    <t>VRN9</t>
  </si>
  <si>
    <t>Ostatní náklady</t>
  </si>
  <si>
    <t>090001000.1</t>
  </si>
  <si>
    <t>Posudky, měření, kontrolní a revizní zkoušky stávajících a nově vybudovaných konstrukcí a objektů</t>
  </si>
  <si>
    <t>-192521014</t>
  </si>
  <si>
    <t>092103001</t>
  </si>
  <si>
    <t>Náklady na zkušební provoz</t>
  </si>
  <si>
    <t>-506581123</t>
  </si>
  <si>
    <t>SEZNAM FIGUR</t>
  </si>
  <si>
    <t>Výměra</t>
  </si>
  <si>
    <t>Použití figury: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</si>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</sst>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43" TargetMode="External" /><Relationship Id="rId2" Type="http://schemas.openxmlformats.org/officeDocument/2006/relationships/hyperlink" Target="https://podminky.urs.cz/item/CS_URS_2025_01/919121122" TargetMode="External" /><Relationship Id="rId3" Type="http://schemas.openxmlformats.org/officeDocument/2006/relationships/hyperlink" Target="https://podminky.urs.cz/item/CS_URS_2025_01/919735113" TargetMode="External" /><Relationship Id="rId4" Type="http://schemas.openxmlformats.org/officeDocument/2006/relationships/hyperlink" Target="https://podminky.urs.cz/item/CS_URS_2025_01/962032231" TargetMode="External" /><Relationship Id="rId5" Type="http://schemas.openxmlformats.org/officeDocument/2006/relationships/hyperlink" Target="https://podminky.urs.cz/item/CS_URS_2025_01/962052211" TargetMode="External" /><Relationship Id="rId6" Type="http://schemas.openxmlformats.org/officeDocument/2006/relationships/hyperlink" Target="https://podminky.urs.cz/item/CS_URS_2025_01/962081131" TargetMode="External" /><Relationship Id="rId7" Type="http://schemas.openxmlformats.org/officeDocument/2006/relationships/hyperlink" Target="https://podminky.urs.cz/item/CS_URS_2025_01/965042141" TargetMode="External" /><Relationship Id="rId8" Type="http://schemas.openxmlformats.org/officeDocument/2006/relationships/hyperlink" Target="https://podminky.urs.cz/item/CS_URS_2025_01/965042221" TargetMode="External" /><Relationship Id="rId9" Type="http://schemas.openxmlformats.org/officeDocument/2006/relationships/hyperlink" Target="https://podminky.urs.cz/item/CS_URS_2025_01/965049112" TargetMode="External" /><Relationship Id="rId10" Type="http://schemas.openxmlformats.org/officeDocument/2006/relationships/hyperlink" Target="https://podminky.urs.cz/item/CS_URS_2025_01/977211111" TargetMode="External" /><Relationship Id="rId11" Type="http://schemas.openxmlformats.org/officeDocument/2006/relationships/hyperlink" Target="https://podminky.urs.cz/item/CS_URS_2025_01/997013501" TargetMode="External" /><Relationship Id="rId12" Type="http://schemas.openxmlformats.org/officeDocument/2006/relationships/hyperlink" Target="https://podminky.urs.cz/item/CS_URS_2025_01/997013509" TargetMode="External" /><Relationship Id="rId13" Type="http://schemas.openxmlformats.org/officeDocument/2006/relationships/hyperlink" Target="https://podminky.urs.cz/item/CS_URS_2025_01/997013511" TargetMode="External" /><Relationship Id="rId14" Type="http://schemas.openxmlformats.org/officeDocument/2006/relationships/hyperlink" Target="https://podminky.urs.cz/item/CS_URS_2025_01/997013602" TargetMode="External" /><Relationship Id="rId15" Type="http://schemas.openxmlformats.org/officeDocument/2006/relationships/hyperlink" Target="https://podminky.urs.cz/item/CS_URS_2025_01/997013603" TargetMode="External" /><Relationship Id="rId16" Type="http://schemas.openxmlformats.org/officeDocument/2006/relationships/hyperlink" Target="https://podminky.urs.cz/item/CS_URS_2025_01/997013607" TargetMode="External" /><Relationship Id="rId17" Type="http://schemas.openxmlformats.org/officeDocument/2006/relationships/hyperlink" Target="https://podminky.urs.cz/item/CS_URS_2025_01/997013631" TargetMode="External" /><Relationship Id="rId18" Type="http://schemas.openxmlformats.org/officeDocument/2006/relationships/hyperlink" Target="https://podminky.urs.cz/item/CS_URS_2025_01/997013814" TargetMode="External" /><Relationship Id="rId19" Type="http://schemas.openxmlformats.org/officeDocument/2006/relationships/hyperlink" Target="https://podminky.urs.cz/item/CS_URS_2025_01/997221645" TargetMode="External" /><Relationship Id="rId20" Type="http://schemas.openxmlformats.org/officeDocument/2006/relationships/hyperlink" Target="https://podminky.urs.cz/item/CS_URS_2025_01/712361801" TargetMode="External" /><Relationship Id="rId21" Type="http://schemas.openxmlformats.org/officeDocument/2006/relationships/hyperlink" Target="https://podminky.urs.cz/item/CS_URS_2025_01/713120821" TargetMode="External" /><Relationship Id="rId22" Type="http://schemas.openxmlformats.org/officeDocument/2006/relationships/hyperlink" Target="https://podminky.urs.cz/item/CS_URS_2025_01/713151811" TargetMode="External" /><Relationship Id="rId23" Type="http://schemas.openxmlformats.org/officeDocument/2006/relationships/hyperlink" Target="https://podminky.urs.cz/item/CS_URS_2025_01/762342812" TargetMode="External" /><Relationship Id="rId24" Type="http://schemas.openxmlformats.org/officeDocument/2006/relationships/hyperlink" Target="https://podminky.urs.cz/item/CS_URS_2025_01/763732812" TargetMode="External" /><Relationship Id="rId25" Type="http://schemas.openxmlformats.org/officeDocument/2006/relationships/hyperlink" Target="https://podminky.urs.cz/item/CS_URS_2025_01/764001831" TargetMode="External" /><Relationship Id="rId26" Type="http://schemas.openxmlformats.org/officeDocument/2006/relationships/hyperlink" Target="https://podminky.urs.cz/item/CS_URS_2025_01/764001851" TargetMode="External" /><Relationship Id="rId27" Type="http://schemas.openxmlformats.org/officeDocument/2006/relationships/hyperlink" Target="https://podminky.urs.cz/item/CS_URS_2025_01/764002801" TargetMode="External" /><Relationship Id="rId28" Type="http://schemas.openxmlformats.org/officeDocument/2006/relationships/hyperlink" Target="https://podminky.urs.cz/item/CS_URS_2025_01/764004801" TargetMode="External" /><Relationship Id="rId29" Type="http://schemas.openxmlformats.org/officeDocument/2006/relationships/hyperlink" Target="https://podminky.urs.cz/item/CS_URS_2025_01/764004861" TargetMode="External" /><Relationship Id="rId30" Type="http://schemas.openxmlformats.org/officeDocument/2006/relationships/hyperlink" Target="https://podminky.urs.cz/item/CS_URS_2025_01/771571810" TargetMode="External" /><Relationship Id="rId3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1" TargetMode="External" /><Relationship Id="rId2" Type="http://schemas.openxmlformats.org/officeDocument/2006/relationships/hyperlink" Target="https://podminky.urs.cz/item/CS_URS_2025_01/132212131" TargetMode="External" /><Relationship Id="rId3" Type="http://schemas.openxmlformats.org/officeDocument/2006/relationships/hyperlink" Target="https://podminky.urs.cz/item/CS_URS_2025_01/132251253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2751119" TargetMode="External" /><Relationship Id="rId6" Type="http://schemas.openxmlformats.org/officeDocument/2006/relationships/hyperlink" Target="https://podminky.urs.cz/item/CS_URS_2025_01/167111101" TargetMode="External" /><Relationship Id="rId7" Type="http://schemas.openxmlformats.org/officeDocument/2006/relationships/hyperlink" Target="https://podminky.urs.cz/item/CS_URS_2025_01/17120122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74151101" TargetMode="External" /><Relationship Id="rId10" Type="http://schemas.openxmlformats.org/officeDocument/2006/relationships/hyperlink" Target="https://podminky.urs.cz/item/CS_URS_2025_01/271532212" TargetMode="External" /><Relationship Id="rId11" Type="http://schemas.openxmlformats.org/officeDocument/2006/relationships/hyperlink" Target="https://podminky.urs.cz/item/CS_URS_2025_01/273321411" TargetMode="External" /><Relationship Id="rId12" Type="http://schemas.openxmlformats.org/officeDocument/2006/relationships/hyperlink" Target="https://podminky.urs.cz/item/CS_URS_2025_01/273321511" TargetMode="External" /><Relationship Id="rId13" Type="http://schemas.openxmlformats.org/officeDocument/2006/relationships/hyperlink" Target="https://podminky.urs.cz/item/CS_URS_2025_01/273351121" TargetMode="External" /><Relationship Id="rId14" Type="http://schemas.openxmlformats.org/officeDocument/2006/relationships/hyperlink" Target="https://podminky.urs.cz/item/CS_URS_2025_01/273351122" TargetMode="External" /><Relationship Id="rId15" Type="http://schemas.openxmlformats.org/officeDocument/2006/relationships/hyperlink" Target="https://podminky.urs.cz/item/CS_URS_2025_01/273361821" TargetMode="External" /><Relationship Id="rId16" Type="http://schemas.openxmlformats.org/officeDocument/2006/relationships/hyperlink" Target="https://podminky.urs.cz/item/CS_URS_2025_01/273362021" TargetMode="External" /><Relationship Id="rId17" Type="http://schemas.openxmlformats.org/officeDocument/2006/relationships/hyperlink" Target="https://podminky.urs.cz/item/CS_URS_2025_01/274313711" TargetMode="External" /><Relationship Id="rId18" Type="http://schemas.openxmlformats.org/officeDocument/2006/relationships/hyperlink" Target="https://podminky.urs.cz/item/CS_URS_2025_01/311236221" TargetMode="External" /><Relationship Id="rId19" Type="http://schemas.openxmlformats.org/officeDocument/2006/relationships/hyperlink" Target="https://podminky.urs.cz/item/CS_URS_2025_01/311236243" TargetMode="External" /><Relationship Id="rId20" Type="http://schemas.openxmlformats.org/officeDocument/2006/relationships/hyperlink" Target="https://podminky.urs.cz/item/CS_URS_2025_01/311272030" TargetMode="External" /><Relationship Id="rId21" Type="http://schemas.openxmlformats.org/officeDocument/2006/relationships/hyperlink" Target="https://podminky.urs.cz/item/CS_URS_2025_01/311272221" TargetMode="External" /><Relationship Id="rId22" Type="http://schemas.openxmlformats.org/officeDocument/2006/relationships/hyperlink" Target="https://podminky.urs.cz/item/CS_URS_2025_01/311273903" TargetMode="External" /><Relationship Id="rId23" Type="http://schemas.openxmlformats.org/officeDocument/2006/relationships/hyperlink" Target="https://podminky.urs.cz/item/CS_URS_2025_01/317142422" TargetMode="External" /><Relationship Id="rId24" Type="http://schemas.openxmlformats.org/officeDocument/2006/relationships/hyperlink" Target="https://podminky.urs.cz/item/CS_URS_2025_01/317142442" TargetMode="External" /><Relationship Id="rId25" Type="http://schemas.openxmlformats.org/officeDocument/2006/relationships/hyperlink" Target="https://podminky.urs.cz/item/CS_URS_2025_01/317143431" TargetMode="External" /><Relationship Id="rId26" Type="http://schemas.openxmlformats.org/officeDocument/2006/relationships/hyperlink" Target="https://podminky.urs.cz/item/CS_URS_2025_01/317143453" TargetMode="External" /><Relationship Id="rId27" Type="http://schemas.openxmlformats.org/officeDocument/2006/relationships/hyperlink" Target="https://podminky.urs.cz/item/CS_URS_2025_01/317168052" TargetMode="External" /><Relationship Id="rId28" Type="http://schemas.openxmlformats.org/officeDocument/2006/relationships/hyperlink" Target="https://podminky.urs.cz/item/CS_URS_2025_01/339921133" TargetMode="External" /><Relationship Id="rId29" Type="http://schemas.openxmlformats.org/officeDocument/2006/relationships/hyperlink" Target="https://podminky.urs.cz/item/CS_URS_2025_01/342272225" TargetMode="External" /><Relationship Id="rId30" Type="http://schemas.openxmlformats.org/officeDocument/2006/relationships/hyperlink" Target="https://podminky.urs.cz/item/CS_URS_2025_01/342272245" TargetMode="External" /><Relationship Id="rId31" Type="http://schemas.openxmlformats.org/officeDocument/2006/relationships/hyperlink" Target="https://podminky.urs.cz/item/CS_URS_2025_01/417321616" TargetMode="External" /><Relationship Id="rId32" Type="http://schemas.openxmlformats.org/officeDocument/2006/relationships/hyperlink" Target="https://podminky.urs.cz/item/CS_URS_2025_01/417351115" TargetMode="External" /><Relationship Id="rId33" Type="http://schemas.openxmlformats.org/officeDocument/2006/relationships/hyperlink" Target="https://podminky.urs.cz/item/CS_URS_2025_01/417351116" TargetMode="External" /><Relationship Id="rId34" Type="http://schemas.openxmlformats.org/officeDocument/2006/relationships/hyperlink" Target="https://podminky.urs.cz/item/CS_URS_2025_01/417361821" TargetMode="External" /><Relationship Id="rId35" Type="http://schemas.openxmlformats.org/officeDocument/2006/relationships/hyperlink" Target="https://podminky.urs.cz/item/CS_URS_2025_01/564861011" TargetMode="External" /><Relationship Id="rId36" Type="http://schemas.openxmlformats.org/officeDocument/2006/relationships/hyperlink" Target="https://podminky.urs.cz/item/CS_URS_2025_01/612131102" TargetMode="External" /><Relationship Id="rId37" Type="http://schemas.openxmlformats.org/officeDocument/2006/relationships/hyperlink" Target="https://podminky.urs.cz/item/CS_URS_2025_01/612231015" TargetMode="External" /><Relationship Id="rId38" Type="http://schemas.openxmlformats.org/officeDocument/2006/relationships/hyperlink" Target="https://podminky.urs.cz/item/CS_URS_2025_01/612321111" TargetMode="External" /><Relationship Id="rId39" Type="http://schemas.openxmlformats.org/officeDocument/2006/relationships/hyperlink" Target="https://podminky.urs.cz/item/CS_URS_2025_01/612321141" TargetMode="External" /><Relationship Id="rId40" Type="http://schemas.openxmlformats.org/officeDocument/2006/relationships/hyperlink" Target="https://podminky.urs.cz/item/CS_URS_2025_01/612321191" TargetMode="External" /><Relationship Id="rId41" Type="http://schemas.openxmlformats.org/officeDocument/2006/relationships/hyperlink" Target="https://podminky.urs.cz/item/CS_URS_2025_01/622131121" TargetMode="External" /><Relationship Id="rId42" Type="http://schemas.openxmlformats.org/officeDocument/2006/relationships/hyperlink" Target="https://podminky.urs.cz/item/CS_URS_2025_01/622151021" TargetMode="External" /><Relationship Id="rId43" Type="http://schemas.openxmlformats.org/officeDocument/2006/relationships/hyperlink" Target="https://podminky.urs.cz/item/CS_URS_2025_01/622151031" TargetMode="External" /><Relationship Id="rId44" Type="http://schemas.openxmlformats.org/officeDocument/2006/relationships/hyperlink" Target="https://podminky.urs.cz/item/CS_URS_2025_01/622211031" TargetMode="External" /><Relationship Id="rId45" Type="http://schemas.openxmlformats.org/officeDocument/2006/relationships/hyperlink" Target="https://podminky.urs.cz/item/CS_URS_2025_01/622211041" TargetMode="External" /><Relationship Id="rId46" Type="http://schemas.openxmlformats.org/officeDocument/2006/relationships/hyperlink" Target="https://podminky.urs.cz/item/CS_URS_2025_01/622212051" TargetMode="External" /><Relationship Id="rId47" Type="http://schemas.openxmlformats.org/officeDocument/2006/relationships/hyperlink" Target="https://podminky.urs.cz/item/CS_URS_2025_01/622251101" TargetMode="External" /><Relationship Id="rId48" Type="http://schemas.openxmlformats.org/officeDocument/2006/relationships/hyperlink" Target="https://podminky.urs.cz/item/CS_URS_2025_01/622252001" TargetMode="External" /><Relationship Id="rId49" Type="http://schemas.openxmlformats.org/officeDocument/2006/relationships/hyperlink" Target="https://podminky.urs.cz/item/CS_URS_2025_01/622252002" TargetMode="External" /><Relationship Id="rId50" Type="http://schemas.openxmlformats.org/officeDocument/2006/relationships/hyperlink" Target="https://podminky.urs.cz/item/CS_URS_2025_01/622511112" TargetMode="External" /><Relationship Id="rId51" Type="http://schemas.openxmlformats.org/officeDocument/2006/relationships/hyperlink" Target="https://podminky.urs.cz/item/CS_URS_2025_01/622531032" TargetMode="External" /><Relationship Id="rId52" Type="http://schemas.openxmlformats.org/officeDocument/2006/relationships/hyperlink" Target="https://podminky.urs.cz/item/CS_URS_2025_01/631311115" TargetMode="External" /><Relationship Id="rId53" Type="http://schemas.openxmlformats.org/officeDocument/2006/relationships/hyperlink" Target="https://podminky.urs.cz/item/CS_URS_2025_01/631311214" TargetMode="External" /><Relationship Id="rId54" Type="http://schemas.openxmlformats.org/officeDocument/2006/relationships/hyperlink" Target="https://podminky.urs.cz/item/CS_URS_2025_01/631319021" TargetMode="External" /><Relationship Id="rId55" Type="http://schemas.openxmlformats.org/officeDocument/2006/relationships/hyperlink" Target="https://podminky.urs.cz/item/CS_URS_2025_01/631319205" TargetMode="External" /><Relationship Id="rId56" Type="http://schemas.openxmlformats.org/officeDocument/2006/relationships/hyperlink" Target="https://podminky.urs.cz/item/CS_URS_2025_01/632481213" TargetMode="External" /><Relationship Id="rId57" Type="http://schemas.openxmlformats.org/officeDocument/2006/relationships/hyperlink" Target="https://podminky.urs.cz/item/CS_URS_2025_01/634112127" TargetMode="External" /><Relationship Id="rId58" Type="http://schemas.openxmlformats.org/officeDocument/2006/relationships/hyperlink" Target="https://podminky.urs.cz/item/CS_URS_2025_01/637111113" TargetMode="External" /><Relationship Id="rId59" Type="http://schemas.openxmlformats.org/officeDocument/2006/relationships/hyperlink" Target="https://podminky.urs.cz/item/CS_URS_2025_01/637311122" TargetMode="External" /><Relationship Id="rId60" Type="http://schemas.openxmlformats.org/officeDocument/2006/relationships/hyperlink" Target="https://podminky.urs.cz/item/CS_URS_2025_01/919726122" TargetMode="External" /><Relationship Id="rId61" Type="http://schemas.openxmlformats.org/officeDocument/2006/relationships/hyperlink" Target="https://podminky.urs.cz/item/CS_URS_2025_01/941211111" TargetMode="External" /><Relationship Id="rId62" Type="http://schemas.openxmlformats.org/officeDocument/2006/relationships/hyperlink" Target="https://podminky.urs.cz/item/CS_URS_2025_01/941211211" TargetMode="External" /><Relationship Id="rId63" Type="http://schemas.openxmlformats.org/officeDocument/2006/relationships/hyperlink" Target="https://podminky.urs.cz/item/CS_URS_2025_01/941211811" TargetMode="External" /><Relationship Id="rId64" Type="http://schemas.openxmlformats.org/officeDocument/2006/relationships/hyperlink" Target="https://podminky.urs.cz/item/CS_URS_2025_01/944511111" TargetMode="External" /><Relationship Id="rId65" Type="http://schemas.openxmlformats.org/officeDocument/2006/relationships/hyperlink" Target="https://podminky.urs.cz/item/CS_URS_2025_01/944511211" TargetMode="External" /><Relationship Id="rId66" Type="http://schemas.openxmlformats.org/officeDocument/2006/relationships/hyperlink" Target="https://podminky.urs.cz/item/CS_URS_2025_01/944511811" TargetMode="External" /><Relationship Id="rId67" Type="http://schemas.openxmlformats.org/officeDocument/2006/relationships/hyperlink" Target="https://podminky.urs.cz/item/CS_URS_2025_01/949101111" TargetMode="External" /><Relationship Id="rId68" Type="http://schemas.openxmlformats.org/officeDocument/2006/relationships/hyperlink" Target="https://podminky.urs.cz/item/CS_URS_2025_01/952901111" TargetMode="External" /><Relationship Id="rId69" Type="http://schemas.openxmlformats.org/officeDocument/2006/relationships/hyperlink" Target="https://podminky.urs.cz/item/CS_URS_2025_01/953943211" TargetMode="External" /><Relationship Id="rId70" Type="http://schemas.openxmlformats.org/officeDocument/2006/relationships/hyperlink" Target="https://podminky.urs.cz/item/CS_URS_2025_01/985131111" TargetMode="External" /><Relationship Id="rId71" Type="http://schemas.openxmlformats.org/officeDocument/2006/relationships/hyperlink" Target="https://podminky.urs.cz/item/CS_URS_2025_01/993111111" TargetMode="External" /><Relationship Id="rId72" Type="http://schemas.openxmlformats.org/officeDocument/2006/relationships/hyperlink" Target="https://podminky.urs.cz/item/CS_URS_2025_01/993111119" TargetMode="External" /><Relationship Id="rId73" Type="http://schemas.openxmlformats.org/officeDocument/2006/relationships/hyperlink" Target="https://podminky.urs.cz/item/CS_URS_2025_01/998011008" TargetMode="External" /><Relationship Id="rId74" Type="http://schemas.openxmlformats.org/officeDocument/2006/relationships/hyperlink" Target="https://podminky.urs.cz/item/CS_URS_2025_01/711111002" TargetMode="External" /><Relationship Id="rId75" Type="http://schemas.openxmlformats.org/officeDocument/2006/relationships/hyperlink" Target="https://podminky.urs.cz/item/CS_URS_2025_01/711112002" TargetMode="External" /><Relationship Id="rId76" Type="http://schemas.openxmlformats.org/officeDocument/2006/relationships/hyperlink" Target="https://podminky.urs.cz/item/CS_URS_2025_01/711141559" TargetMode="External" /><Relationship Id="rId77" Type="http://schemas.openxmlformats.org/officeDocument/2006/relationships/hyperlink" Target="https://podminky.urs.cz/item/CS_URS_2025_01/711142559" TargetMode="External" /><Relationship Id="rId78" Type="http://schemas.openxmlformats.org/officeDocument/2006/relationships/hyperlink" Target="https://podminky.urs.cz/item/CS_URS_2025_01/711161275" TargetMode="External" /><Relationship Id="rId79" Type="http://schemas.openxmlformats.org/officeDocument/2006/relationships/hyperlink" Target="https://podminky.urs.cz/item/CS_URS_2025_01/711491172" TargetMode="External" /><Relationship Id="rId80" Type="http://schemas.openxmlformats.org/officeDocument/2006/relationships/hyperlink" Target="https://podminky.urs.cz/item/CS_URS_2025_01/711491272" TargetMode="External" /><Relationship Id="rId81" Type="http://schemas.openxmlformats.org/officeDocument/2006/relationships/hyperlink" Target="https://podminky.urs.cz/item/CS_URS_2025_01/998711101" TargetMode="External" /><Relationship Id="rId82" Type="http://schemas.openxmlformats.org/officeDocument/2006/relationships/hyperlink" Target="https://podminky.urs.cz/item/CS_URS_2025_01/713111111" TargetMode="External" /><Relationship Id="rId83" Type="http://schemas.openxmlformats.org/officeDocument/2006/relationships/hyperlink" Target="https://podminky.urs.cz/item/CS_URS_2025_01/713121111" TargetMode="External" /><Relationship Id="rId84" Type="http://schemas.openxmlformats.org/officeDocument/2006/relationships/hyperlink" Target="https://podminky.urs.cz/item/CS_URS_2025_01/713131341" TargetMode="External" /><Relationship Id="rId85" Type="http://schemas.openxmlformats.org/officeDocument/2006/relationships/hyperlink" Target="https://podminky.urs.cz/item/CS_URS_2025_01/998713101" TargetMode="External" /><Relationship Id="rId86" Type="http://schemas.openxmlformats.org/officeDocument/2006/relationships/hyperlink" Target="https://podminky.urs.cz/item/CS_URS_2025_01/762083122" TargetMode="External" /><Relationship Id="rId87" Type="http://schemas.openxmlformats.org/officeDocument/2006/relationships/hyperlink" Target="https://podminky.urs.cz/item/CS_URS_2025_01/762341210" TargetMode="External" /><Relationship Id="rId88" Type="http://schemas.openxmlformats.org/officeDocument/2006/relationships/hyperlink" Target="https://podminky.urs.cz/item/CS_URS_2025_01/762342214" TargetMode="External" /><Relationship Id="rId89" Type="http://schemas.openxmlformats.org/officeDocument/2006/relationships/hyperlink" Target="https://podminky.urs.cz/item/CS_URS_2025_01/762342511" TargetMode="External" /><Relationship Id="rId90" Type="http://schemas.openxmlformats.org/officeDocument/2006/relationships/hyperlink" Target="https://podminky.urs.cz/item/CS_URS_2025_01/762361333" TargetMode="External" /><Relationship Id="rId91" Type="http://schemas.openxmlformats.org/officeDocument/2006/relationships/hyperlink" Target="https://podminky.urs.cz/item/CS_URS_2025_01/762395000" TargetMode="External" /><Relationship Id="rId92" Type="http://schemas.openxmlformats.org/officeDocument/2006/relationships/hyperlink" Target="https://podminky.urs.cz/item/CS_URS_2025_01/762430026" TargetMode="External" /><Relationship Id="rId93" Type="http://schemas.openxmlformats.org/officeDocument/2006/relationships/hyperlink" Target="https://podminky.urs.cz/item/CS_URS_2025_01/762810126" TargetMode="External" /><Relationship Id="rId94" Type="http://schemas.openxmlformats.org/officeDocument/2006/relationships/hyperlink" Target="https://podminky.urs.cz/item/CS_URS_2025_01/998762101" TargetMode="External" /><Relationship Id="rId95" Type="http://schemas.openxmlformats.org/officeDocument/2006/relationships/hyperlink" Target="https://podminky.urs.cz/item/CS_URS_2025_01/763131443" TargetMode="External" /><Relationship Id="rId96" Type="http://schemas.openxmlformats.org/officeDocument/2006/relationships/hyperlink" Target="https://podminky.urs.cz/item/CS_URS_2025_01/763431001" TargetMode="External" /><Relationship Id="rId97" Type="http://schemas.openxmlformats.org/officeDocument/2006/relationships/hyperlink" Target="https://podminky.urs.cz/item/CS_URS_2025_01/763732115" TargetMode="External" /><Relationship Id="rId98" Type="http://schemas.openxmlformats.org/officeDocument/2006/relationships/hyperlink" Target="https://podminky.urs.cz/item/CS_URS_2025_01/998763301" TargetMode="External" /><Relationship Id="rId99" Type="http://schemas.openxmlformats.org/officeDocument/2006/relationships/hyperlink" Target="https://podminky.urs.cz/item/CS_URS_2025_01/764111651" TargetMode="External" /><Relationship Id="rId100" Type="http://schemas.openxmlformats.org/officeDocument/2006/relationships/hyperlink" Target="https://podminky.urs.cz/item/CS_URS_2025_01/764211605" TargetMode="External" /><Relationship Id="rId101" Type="http://schemas.openxmlformats.org/officeDocument/2006/relationships/hyperlink" Target="https://podminky.urs.cz/item/CS_URS_2025_01/764212634" TargetMode="External" /><Relationship Id="rId102" Type="http://schemas.openxmlformats.org/officeDocument/2006/relationships/hyperlink" Target="https://podminky.urs.cz/item/CS_URS_2025_01/764212662" TargetMode="External" /><Relationship Id="rId103" Type="http://schemas.openxmlformats.org/officeDocument/2006/relationships/hyperlink" Target="https://podminky.urs.cz/item/CS_URS_2025_01/764212663" TargetMode="External" /><Relationship Id="rId104" Type="http://schemas.openxmlformats.org/officeDocument/2006/relationships/hyperlink" Target="https://podminky.urs.cz/item/CS_URS_2025_01/764215605" TargetMode="External" /><Relationship Id="rId105" Type="http://schemas.openxmlformats.org/officeDocument/2006/relationships/hyperlink" Target="https://podminky.urs.cz/item/CS_URS_2025_01/764216604" TargetMode="External" /><Relationship Id="rId106" Type="http://schemas.openxmlformats.org/officeDocument/2006/relationships/hyperlink" Target="https://podminky.urs.cz/item/CS_URS_2025_01/764311604" TargetMode="External" /><Relationship Id="rId107" Type="http://schemas.openxmlformats.org/officeDocument/2006/relationships/hyperlink" Target="https://podminky.urs.cz/item/CS_URS_2025_01/764511602" TargetMode="External" /><Relationship Id="rId108" Type="http://schemas.openxmlformats.org/officeDocument/2006/relationships/hyperlink" Target="https://podminky.urs.cz/item/CS_URS_2025_01/764511642" TargetMode="External" /><Relationship Id="rId109" Type="http://schemas.openxmlformats.org/officeDocument/2006/relationships/hyperlink" Target="https://podminky.urs.cz/item/CS_URS_2025_01/764518622" TargetMode="External" /><Relationship Id="rId110" Type="http://schemas.openxmlformats.org/officeDocument/2006/relationships/hyperlink" Target="https://podminky.urs.cz/item/CS_URS_2025_01/998764101" TargetMode="External" /><Relationship Id="rId111" Type="http://schemas.openxmlformats.org/officeDocument/2006/relationships/hyperlink" Target="https://podminky.urs.cz/item/CS_URS_2025_01/765191001" TargetMode="External" /><Relationship Id="rId112" Type="http://schemas.openxmlformats.org/officeDocument/2006/relationships/hyperlink" Target="https://podminky.urs.cz/item/CS_URS_2025_01/998765111" TargetMode="External" /><Relationship Id="rId113" Type="http://schemas.openxmlformats.org/officeDocument/2006/relationships/hyperlink" Target="https://podminky.urs.cz/item/CS_URS_2025_01/766694116" TargetMode="External" /><Relationship Id="rId114" Type="http://schemas.openxmlformats.org/officeDocument/2006/relationships/hyperlink" Target="https://podminky.urs.cz/item/CS_URS_2025_01/998766111" TargetMode="External" /><Relationship Id="rId115" Type="http://schemas.openxmlformats.org/officeDocument/2006/relationships/hyperlink" Target="https://podminky.urs.cz/item/CS_URS_2025_01/767163122" TargetMode="External" /><Relationship Id="rId116" Type="http://schemas.openxmlformats.org/officeDocument/2006/relationships/hyperlink" Target="https://podminky.urs.cz/item/CS_URS_2025_01/767893125" TargetMode="External" /><Relationship Id="rId117" Type="http://schemas.openxmlformats.org/officeDocument/2006/relationships/hyperlink" Target="https://podminky.urs.cz/item/CS_URS_2025_01/998767101" TargetMode="External" /><Relationship Id="rId118" Type="http://schemas.openxmlformats.org/officeDocument/2006/relationships/hyperlink" Target="https://podminky.urs.cz/item/CS_URS_2025_01/771111011" TargetMode="External" /><Relationship Id="rId119" Type="http://schemas.openxmlformats.org/officeDocument/2006/relationships/hyperlink" Target="https://podminky.urs.cz/item/CS_URS_2025_01/771121011" TargetMode="External" /><Relationship Id="rId120" Type="http://schemas.openxmlformats.org/officeDocument/2006/relationships/hyperlink" Target="https://podminky.urs.cz/item/CS_URS_2025_01/771121022" TargetMode="External" /><Relationship Id="rId121" Type="http://schemas.openxmlformats.org/officeDocument/2006/relationships/hyperlink" Target="https://podminky.urs.cz/item/CS_URS_2025_01/771151014" TargetMode="External" /><Relationship Id="rId122" Type="http://schemas.openxmlformats.org/officeDocument/2006/relationships/hyperlink" Target="https://podminky.urs.cz/item/CS_URS_2025_01/771474112" TargetMode="External" /><Relationship Id="rId123" Type="http://schemas.openxmlformats.org/officeDocument/2006/relationships/hyperlink" Target="https://podminky.urs.cz/item/CS_URS_2025_01/771574416" TargetMode="External" /><Relationship Id="rId124" Type="http://schemas.openxmlformats.org/officeDocument/2006/relationships/hyperlink" Target="https://podminky.urs.cz/item/CS_URS_2025_01/771591112" TargetMode="External" /><Relationship Id="rId125" Type="http://schemas.openxmlformats.org/officeDocument/2006/relationships/hyperlink" Target="https://podminky.urs.cz/item/CS_URS_2025_01/771591115" TargetMode="External" /><Relationship Id="rId126" Type="http://schemas.openxmlformats.org/officeDocument/2006/relationships/hyperlink" Target="https://podminky.urs.cz/item/CS_URS_2025_01/771591264" TargetMode="External" /><Relationship Id="rId127" Type="http://schemas.openxmlformats.org/officeDocument/2006/relationships/hyperlink" Target="https://podminky.urs.cz/item/CS_URS_2025_01/771592011" TargetMode="External" /><Relationship Id="rId128" Type="http://schemas.openxmlformats.org/officeDocument/2006/relationships/hyperlink" Target="https://podminky.urs.cz/item/CS_URS_2025_01/998771101" TargetMode="External" /><Relationship Id="rId129" Type="http://schemas.openxmlformats.org/officeDocument/2006/relationships/hyperlink" Target="https://podminky.urs.cz/item/CS_URS_2025_01/776111112" TargetMode="External" /><Relationship Id="rId130" Type="http://schemas.openxmlformats.org/officeDocument/2006/relationships/hyperlink" Target="https://podminky.urs.cz/item/CS_URS_2025_01/776111311" TargetMode="External" /><Relationship Id="rId131" Type="http://schemas.openxmlformats.org/officeDocument/2006/relationships/hyperlink" Target="https://podminky.urs.cz/item/CS_URS_2025_01/776121112" TargetMode="External" /><Relationship Id="rId132" Type="http://schemas.openxmlformats.org/officeDocument/2006/relationships/hyperlink" Target="https://podminky.urs.cz/item/CS_URS_2025_01/776141114" TargetMode="External" /><Relationship Id="rId133" Type="http://schemas.openxmlformats.org/officeDocument/2006/relationships/hyperlink" Target="https://podminky.urs.cz/item/CS_URS_2025_01/776221111" TargetMode="External" /><Relationship Id="rId134" Type="http://schemas.openxmlformats.org/officeDocument/2006/relationships/hyperlink" Target="https://podminky.urs.cz/item/CS_URS_2025_01/776411212" TargetMode="External" /><Relationship Id="rId135" Type="http://schemas.openxmlformats.org/officeDocument/2006/relationships/hyperlink" Target="https://podminky.urs.cz/item/CS_URS_2025_01/998776101" TargetMode="External" /><Relationship Id="rId136" Type="http://schemas.openxmlformats.org/officeDocument/2006/relationships/hyperlink" Target="https://podminky.urs.cz/item/CS_URS_2025_01/781121011" TargetMode="External" /><Relationship Id="rId137" Type="http://schemas.openxmlformats.org/officeDocument/2006/relationships/hyperlink" Target="https://podminky.urs.cz/item/CS_URS_2025_01/781131112" TargetMode="External" /><Relationship Id="rId138" Type="http://schemas.openxmlformats.org/officeDocument/2006/relationships/hyperlink" Target="https://podminky.urs.cz/item/CS_URS_2025_01/781131232" TargetMode="External" /><Relationship Id="rId139" Type="http://schemas.openxmlformats.org/officeDocument/2006/relationships/hyperlink" Target="https://podminky.urs.cz/item/CS_URS_2025_01/781472216" TargetMode="External" /><Relationship Id="rId140" Type="http://schemas.openxmlformats.org/officeDocument/2006/relationships/hyperlink" Target="https://podminky.urs.cz/item/CS_URS_2025_01/781492211" TargetMode="External" /><Relationship Id="rId141" Type="http://schemas.openxmlformats.org/officeDocument/2006/relationships/hyperlink" Target="https://podminky.urs.cz/item/CS_URS_2025_01/781495142" TargetMode="External" /><Relationship Id="rId142" Type="http://schemas.openxmlformats.org/officeDocument/2006/relationships/hyperlink" Target="https://podminky.urs.cz/item/CS_URS_2025_01/781495211" TargetMode="External" /><Relationship Id="rId143" Type="http://schemas.openxmlformats.org/officeDocument/2006/relationships/hyperlink" Target="https://podminky.urs.cz/item/CS_URS_2025_01/998781101" TargetMode="External" /><Relationship Id="rId144" Type="http://schemas.openxmlformats.org/officeDocument/2006/relationships/hyperlink" Target="https://podminky.urs.cz/item/CS_URS_2025_01/784171101" TargetMode="External" /><Relationship Id="rId145" Type="http://schemas.openxmlformats.org/officeDocument/2006/relationships/hyperlink" Target="https://podminky.urs.cz/item/CS_URS_2025_01/784181101" TargetMode="External" /><Relationship Id="rId146" Type="http://schemas.openxmlformats.org/officeDocument/2006/relationships/hyperlink" Target="https://podminky.urs.cz/item/CS_URS_2025_01/784191001" TargetMode="External" /><Relationship Id="rId147" Type="http://schemas.openxmlformats.org/officeDocument/2006/relationships/hyperlink" Target="https://podminky.urs.cz/item/CS_URS_2025_01/784211101" TargetMode="External" /><Relationship Id="rId14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51100" TargetMode="External" /><Relationship Id="rId2" Type="http://schemas.openxmlformats.org/officeDocument/2006/relationships/hyperlink" Target="https://podminky.urs.cz/item/CS_URS_2025_01/132212131" TargetMode="External" /><Relationship Id="rId3" Type="http://schemas.openxmlformats.org/officeDocument/2006/relationships/hyperlink" Target="https://podminky.urs.cz/item/CS_URS_2025_01/132251104" TargetMode="External" /><Relationship Id="rId4" Type="http://schemas.openxmlformats.org/officeDocument/2006/relationships/hyperlink" Target="https://podminky.urs.cz/item/CS_URS_2025_01/151811131" TargetMode="External" /><Relationship Id="rId5" Type="http://schemas.openxmlformats.org/officeDocument/2006/relationships/hyperlink" Target="https://podminky.urs.cz/item/CS_URS_2025_01/151811231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2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871171211" TargetMode="External" /><Relationship Id="rId11" Type="http://schemas.openxmlformats.org/officeDocument/2006/relationships/hyperlink" Target="https://podminky.urs.cz/item/CS_URS_2025_01/871310320" TargetMode="External" /><Relationship Id="rId12" Type="http://schemas.openxmlformats.org/officeDocument/2006/relationships/hyperlink" Target="https://podminky.urs.cz/item/CS_URS_2025_01/892241111" TargetMode="External" /><Relationship Id="rId13" Type="http://schemas.openxmlformats.org/officeDocument/2006/relationships/hyperlink" Target="https://podminky.urs.cz/item/CS_URS_2025_01/892351111" TargetMode="External" /><Relationship Id="rId14" Type="http://schemas.openxmlformats.org/officeDocument/2006/relationships/hyperlink" Target="https://podminky.urs.cz/item/CS_URS_2025_01/452112112" TargetMode="External" /><Relationship Id="rId15" Type="http://schemas.openxmlformats.org/officeDocument/2006/relationships/hyperlink" Target="https://podminky.urs.cz/item/CS_URS_2025_01/894411311" TargetMode="External" /><Relationship Id="rId16" Type="http://schemas.openxmlformats.org/officeDocument/2006/relationships/hyperlink" Target="https://podminky.urs.cz/item/CS_URS_2025_01/894412411" TargetMode="External" /><Relationship Id="rId17" Type="http://schemas.openxmlformats.org/officeDocument/2006/relationships/hyperlink" Target="https://podminky.urs.cz/item/CS_URS_2025_01/894414111" TargetMode="External" /><Relationship Id="rId18" Type="http://schemas.openxmlformats.org/officeDocument/2006/relationships/hyperlink" Target="https://podminky.urs.cz/item/CS_URS_2025_01/899104112" TargetMode="External" /><Relationship Id="rId19" Type="http://schemas.openxmlformats.org/officeDocument/2006/relationships/hyperlink" Target="https://podminky.urs.cz/item/CS_URS_2025_01/721173315" TargetMode="External" /><Relationship Id="rId20" Type="http://schemas.openxmlformats.org/officeDocument/2006/relationships/hyperlink" Target="https://podminky.urs.cz/item/CS_URS_2025_01/721173401" TargetMode="External" /><Relationship Id="rId21" Type="http://schemas.openxmlformats.org/officeDocument/2006/relationships/hyperlink" Target="https://podminky.urs.cz/item/CS_URS_2025_01/721173402" TargetMode="External" /><Relationship Id="rId22" Type="http://schemas.openxmlformats.org/officeDocument/2006/relationships/hyperlink" Target="https://podminky.urs.cz/item/CS_URS_2025_01/721175203" TargetMode="External" /><Relationship Id="rId23" Type="http://schemas.openxmlformats.org/officeDocument/2006/relationships/hyperlink" Target="https://podminky.urs.cz/item/CS_URS_2025_01/721175205" TargetMode="External" /><Relationship Id="rId24" Type="http://schemas.openxmlformats.org/officeDocument/2006/relationships/hyperlink" Target="https://podminky.urs.cz/item/CS_URS_2025_01/721175212" TargetMode="External" /><Relationship Id="rId25" Type="http://schemas.openxmlformats.org/officeDocument/2006/relationships/hyperlink" Target="https://podminky.urs.cz/item/CS_URS_2025_01/721211402" TargetMode="External" /><Relationship Id="rId26" Type="http://schemas.openxmlformats.org/officeDocument/2006/relationships/hyperlink" Target="https://podminky.urs.cz/item/CS_URS_2025_01/721242105" TargetMode="External" /><Relationship Id="rId27" Type="http://schemas.openxmlformats.org/officeDocument/2006/relationships/hyperlink" Target="https://podminky.urs.cz/item/CS_URS_2025_01/721273153" TargetMode="External" /><Relationship Id="rId28" Type="http://schemas.openxmlformats.org/officeDocument/2006/relationships/hyperlink" Target="https://podminky.urs.cz/item/CS_URS_2025_01/998721101" TargetMode="External" /><Relationship Id="rId29" Type="http://schemas.openxmlformats.org/officeDocument/2006/relationships/hyperlink" Target="https://podminky.urs.cz/item/CS_URS_2025_01/722173401" TargetMode="External" /><Relationship Id="rId30" Type="http://schemas.openxmlformats.org/officeDocument/2006/relationships/hyperlink" Target="https://podminky.urs.cz/item/CS_URS_2025_01/722173402" TargetMode="External" /><Relationship Id="rId31" Type="http://schemas.openxmlformats.org/officeDocument/2006/relationships/hyperlink" Target="https://podminky.urs.cz/item/CS_URS_2025_01/722173403" TargetMode="External" /><Relationship Id="rId32" Type="http://schemas.openxmlformats.org/officeDocument/2006/relationships/hyperlink" Target="https://podminky.urs.cz/item/CS_URS_2025_01/722173404" TargetMode="External" /><Relationship Id="rId33" Type="http://schemas.openxmlformats.org/officeDocument/2006/relationships/hyperlink" Target="https://podminky.urs.cz/item/CS_URS_2025_01/722181241" TargetMode="External" /><Relationship Id="rId34" Type="http://schemas.openxmlformats.org/officeDocument/2006/relationships/hyperlink" Target="https://podminky.urs.cz/item/CS_URS_2025_01/722181242" TargetMode="External" /><Relationship Id="rId35" Type="http://schemas.openxmlformats.org/officeDocument/2006/relationships/hyperlink" Target="https://podminky.urs.cz/item/CS_URS_2025_01/722270101" TargetMode="External" /><Relationship Id="rId36" Type="http://schemas.openxmlformats.org/officeDocument/2006/relationships/hyperlink" Target="https://podminky.urs.cz/item/CS_URS_2025_01/998722101" TargetMode="External" /><Relationship Id="rId37" Type="http://schemas.openxmlformats.org/officeDocument/2006/relationships/hyperlink" Target="https://podminky.urs.cz/item/CS_URS_2025_01/725112171" TargetMode="External" /><Relationship Id="rId38" Type="http://schemas.openxmlformats.org/officeDocument/2006/relationships/hyperlink" Target="https://podminky.urs.cz/item/CS_URS_2025_01/725112173" TargetMode="External" /><Relationship Id="rId39" Type="http://schemas.openxmlformats.org/officeDocument/2006/relationships/hyperlink" Target="https://podminky.urs.cz/item/CS_URS_2025_01/725121521" TargetMode="External" /><Relationship Id="rId40" Type="http://schemas.openxmlformats.org/officeDocument/2006/relationships/hyperlink" Target="https://podminky.urs.cz/item/CS_URS_2025_01/725231201" TargetMode="External" /><Relationship Id="rId41" Type="http://schemas.openxmlformats.org/officeDocument/2006/relationships/hyperlink" Target="https://podminky.urs.cz/item/CS_URS_2025_01/725241112" TargetMode="External" /><Relationship Id="rId42" Type="http://schemas.openxmlformats.org/officeDocument/2006/relationships/hyperlink" Target="https://podminky.urs.cz/item/CS_URS_2025_01/725244214" TargetMode="External" /><Relationship Id="rId43" Type="http://schemas.openxmlformats.org/officeDocument/2006/relationships/hyperlink" Target="https://podminky.urs.cz/item/CS_URS_2025_01/725291662" TargetMode="External" /><Relationship Id="rId44" Type="http://schemas.openxmlformats.org/officeDocument/2006/relationships/hyperlink" Target="https://podminky.urs.cz/item/CS_URS_2025_01/725291669" TargetMode="External" /><Relationship Id="rId45" Type="http://schemas.openxmlformats.org/officeDocument/2006/relationships/hyperlink" Target="https://podminky.urs.cz/item/CS_URS_2025_01/725291670" TargetMode="External" /><Relationship Id="rId46" Type="http://schemas.openxmlformats.org/officeDocument/2006/relationships/hyperlink" Target="https://podminky.urs.cz/item/CS_URS_2025_01/725291674" TargetMode="External" /><Relationship Id="rId47" Type="http://schemas.openxmlformats.org/officeDocument/2006/relationships/hyperlink" Target="https://podminky.urs.cz/item/CS_URS_2025_01/725532342" TargetMode="External" /><Relationship Id="rId48" Type="http://schemas.openxmlformats.org/officeDocument/2006/relationships/hyperlink" Target="https://podminky.urs.cz/item/CS_URS_2025_01/725823112" TargetMode="External" /><Relationship Id="rId49" Type="http://schemas.openxmlformats.org/officeDocument/2006/relationships/hyperlink" Target="https://podminky.urs.cz/item/CS_URS_2025_01/725831313" TargetMode="External" /><Relationship Id="rId50" Type="http://schemas.openxmlformats.org/officeDocument/2006/relationships/hyperlink" Target="https://podminky.urs.cz/item/CS_URS_2025_01/725841332" TargetMode="External" /><Relationship Id="rId51" Type="http://schemas.openxmlformats.org/officeDocument/2006/relationships/hyperlink" Target="https://podminky.urs.cz/item/CS_URS_2025_01/998725101" TargetMode="External" /><Relationship Id="rId5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0001" TargetMode="External" /><Relationship Id="rId2" Type="http://schemas.openxmlformats.org/officeDocument/2006/relationships/hyperlink" Target="https://podminky.urs.cz/item/CS_URS_2025_01/741122015" TargetMode="External" /><Relationship Id="rId3" Type="http://schemas.openxmlformats.org/officeDocument/2006/relationships/hyperlink" Target="https://podminky.urs.cz/item/CS_URS_2025_01/741122016" TargetMode="External" /><Relationship Id="rId4" Type="http://schemas.openxmlformats.org/officeDocument/2006/relationships/hyperlink" Target="https://podminky.urs.cz/item/CS_URS_2025_01/741122031" TargetMode="External" /><Relationship Id="rId5" Type="http://schemas.openxmlformats.org/officeDocument/2006/relationships/hyperlink" Target="https://podminky.urs.cz/item/CS_URS_2025_01/741122033" TargetMode="External" /><Relationship Id="rId6" Type="http://schemas.openxmlformats.org/officeDocument/2006/relationships/hyperlink" Target="https://podminky.urs.cz/item/CS_URS_2025_01/741310101" TargetMode="External" /><Relationship Id="rId7" Type="http://schemas.openxmlformats.org/officeDocument/2006/relationships/hyperlink" Target="https://podminky.urs.cz/item/CS_URS_2025_01/741310121" TargetMode="External" /><Relationship Id="rId8" Type="http://schemas.openxmlformats.org/officeDocument/2006/relationships/hyperlink" Target="https://podminky.urs.cz/item/CS_URS_2025_01/741310122" TargetMode="External" /><Relationship Id="rId9" Type="http://schemas.openxmlformats.org/officeDocument/2006/relationships/hyperlink" Target="https://podminky.urs.cz/item/CS_URS_2025_01/741311004" TargetMode="External" /><Relationship Id="rId10" Type="http://schemas.openxmlformats.org/officeDocument/2006/relationships/hyperlink" Target="https://podminky.urs.cz/item/CS_URS_2025_01/741311014" TargetMode="External" /><Relationship Id="rId11" Type="http://schemas.openxmlformats.org/officeDocument/2006/relationships/hyperlink" Target="https://podminky.urs.cz/item/CS_URS_2025_01/742360162" TargetMode="External" /><Relationship Id="rId12" Type="http://schemas.openxmlformats.org/officeDocument/2006/relationships/hyperlink" Target="https://podminky.urs.cz/item/CS_URS_2025_01/741372022" TargetMode="External" /><Relationship Id="rId13" Type="http://schemas.openxmlformats.org/officeDocument/2006/relationships/hyperlink" Target="https://podminky.urs.cz/item/CS_URS_2025_01/741372031" TargetMode="External" /><Relationship Id="rId14" Type="http://schemas.openxmlformats.org/officeDocument/2006/relationships/hyperlink" Target="https://podminky.urs.cz/item/CS_URS_2025_01/742110002" TargetMode="External" /><Relationship Id="rId15" Type="http://schemas.openxmlformats.org/officeDocument/2006/relationships/hyperlink" Target="https://podminky.urs.cz/item/CS_URS_2025_01/742124002" TargetMode="External" /><Relationship Id="rId16" Type="http://schemas.openxmlformats.org/officeDocument/2006/relationships/hyperlink" Target="https://podminky.urs.cz/item/CS_URS_2025_01/742330044" TargetMode="External" /><Relationship Id="rId17" Type="http://schemas.openxmlformats.org/officeDocument/2006/relationships/hyperlink" Target="https://podminky.urs.cz/item/CS_URS_2025_01/741120124" TargetMode="External" /><Relationship Id="rId18" Type="http://schemas.openxmlformats.org/officeDocument/2006/relationships/hyperlink" Target="https://podminky.urs.cz/item/CS_URS_2025_01/741711001" TargetMode="External" /><Relationship Id="rId19" Type="http://schemas.openxmlformats.org/officeDocument/2006/relationships/hyperlink" Target="https://podminky.urs.cz/item/CS_URS_2025_01/741721201" TargetMode="External" /><Relationship Id="rId20" Type="http://schemas.openxmlformats.org/officeDocument/2006/relationships/hyperlink" Target="https://podminky.urs.cz/item/CS_URS_2025_01/741730017" TargetMode="External" /><Relationship Id="rId21" Type="http://schemas.openxmlformats.org/officeDocument/2006/relationships/hyperlink" Target="https://podminky.urs.cz/item/CS_URS_2025_01/013244000" TargetMode="External" /><Relationship Id="rId22" Type="http://schemas.openxmlformats.org/officeDocument/2006/relationships/hyperlink" Target="https://podminky.urs.cz/item/CS_URS_2025_01/013254000" TargetMode="External" /><Relationship Id="rId23" Type="http://schemas.openxmlformats.org/officeDocument/2006/relationships/hyperlink" Target="https://podminky.urs.cz/item/CS_URS_2025_01/065002000" TargetMode="External" /><Relationship Id="rId24" Type="http://schemas.openxmlformats.org/officeDocument/2006/relationships/hyperlink" Target="https://podminky.urs.cz/item/CS_URS_2025_01/580103003" TargetMode="External" /><Relationship Id="rId25" Type="http://schemas.openxmlformats.org/officeDocument/2006/relationships/hyperlink" Target="https://podminky.urs.cz/item/CS_URS_2025_01/580105012" TargetMode="External" /><Relationship Id="rId26" Type="http://schemas.openxmlformats.org/officeDocument/2006/relationships/hyperlink" Target="https://podminky.urs.cz/item/CS_URS_2025_01/580105062" TargetMode="External" /><Relationship Id="rId2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44000" TargetMode="External" /><Relationship Id="rId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359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25-01a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CENTRUM SLUŽEB PRO S PAS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Most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6. 2. 2025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MOSŤÁČEK.CZ Z.S.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ISONOE INVEST a.s.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Lukáš Novák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ROUND(SUM(AG55:AG62),2)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ROUND(SUM(AS55:AS62),2)</f>
        <v>0</v>
      </c>
      <c r="AT54" s="109">
        <f>ROUND(SUM(AV54:AW54),2)</f>
        <v>0</v>
      </c>
      <c r="AU54" s="110">
        <f>ROUND(SUM(AU55:AU62),5)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ROUND(SUM(AZ55:AZ62),2)</f>
        <v>0</v>
      </c>
      <c r="BA54" s="109">
        <f>ROUND(SUM(BA55:BA62),2)</f>
        <v>0</v>
      </c>
      <c r="BB54" s="109">
        <f>ROUND(SUM(BB55:BB62),2)</f>
        <v>0</v>
      </c>
      <c r="BC54" s="109">
        <f>ROUND(SUM(BC55:BC62),2)</f>
        <v>0</v>
      </c>
      <c r="BD54" s="111">
        <f>ROUND(SUM(BD55:BD62),2)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01 - Bourací část'!J30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01 - Bourací část'!P90</f>
        <v>0</v>
      </c>
      <c r="AV55" s="123">
        <f>'SO 01 - Bourací část'!J33</f>
        <v>0</v>
      </c>
      <c r="AW55" s="123">
        <f>'SO 01 - Bourací část'!J34</f>
        <v>0</v>
      </c>
      <c r="AX55" s="123">
        <f>'SO 01 - Bourací část'!J35</f>
        <v>0</v>
      </c>
      <c r="AY55" s="123">
        <f>'SO 01 - Bourací část'!J36</f>
        <v>0</v>
      </c>
      <c r="AZ55" s="123">
        <f>'SO 01 - Bourací část'!F33</f>
        <v>0</v>
      </c>
      <c r="BA55" s="123">
        <f>'SO 01 - Bourací část'!F34</f>
        <v>0</v>
      </c>
      <c r="BB55" s="123">
        <f>'SO 01 - Bourací část'!F35</f>
        <v>0</v>
      </c>
      <c r="BC55" s="123">
        <f>'SO 01 - Bourací část'!F36</f>
        <v>0</v>
      </c>
      <c r="BD55" s="125">
        <f>'SO 01 - Bourací část'!F37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02 - Stavební část'!J30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'SO 02 - Stavební část'!P102</f>
        <v>0</v>
      </c>
      <c r="AV56" s="123">
        <f>'SO 02 - Stavební část'!J33</f>
        <v>0</v>
      </c>
      <c r="AW56" s="123">
        <f>'SO 02 - Stavební část'!J34</f>
        <v>0</v>
      </c>
      <c r="AX56" s="123">
        <f>'SO 02 - Stavební část'!J35</f>
        <v>0</v>
      </c>
      <c r="AY56" s="123">
        <f>'SO 02 - Stavební část'!J36</f>
        <v>0</v>
      </c>
      <c r="AZ56" s="123">
        <f>'SO 02 - Stavební část'!F33</f>
        <v>0</v>
      </c>
      <c r="BA56" s="123">
        <f>'SO 02 - Stavební část'!F34</f>
        <v>0</v>
      </c>
      <c r="BB56" s="123">
        <f>'SO 02 - Stavební část'!F35</f>
        <v>0</v>
      </c>
      <c r="BC56" s="123">
        <f>'SO 02 - Stavební část'!F36</f>
        <v>0</v>
      </c>
      <c r="BD56" s="125">
        <f>'SO 02 - Stavební část'!F37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03 - ZTI'!J30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'SO 03 - ZTI'!P90</f>
        <v>0</v>
      </c>
      <c r="AV57" s="123">
        <f>'SO 03 - ZTI'!J33</f>
        <v>0</v>
      </c>
      <c r="AW57" s="123">
        <f>'SO 03 - ZTI'!J34</f>
        <v>0</v>
      </c>
      <c r="AX57" s="123">
        <f>'SO 03 - ZTI'!J35</f>
        <v>0</v>
      </c>
      <c r="AY57" s="123">
        <f>'SO 03 - ZTI'!J36</f>
        <v>0</v>
      </c>
      <c r="AZ57" s="123">
        <f>'SO 03 - ZTI'!F33</f>
        <v>0</v>
      </c>
      <c r="BA57" s="123">
        <f>'SO 03 - ZTI'!F34</f>
        <v>0</v>
      </c>
      <c r="BB57" s="123">
        <f>'SO 03 - ZTI'!F35</f>
        <v>0</v>
      </c>
      <c r="BC57" s="123">
        <f>'SO 03 - ZTI'!F36</f>
        <v>0</v>
      </c>
      <c r="BD57" s="125">
        <f>'SO 03 - ZTI'!F37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76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04 - Chlazení'!J30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'SO 04 - Chlazení'!P82</f>
        <v>0</v>
      </c>
      <c r="AV58" s="123">
        <f>'SO 04 - Chlazení'!J33</f>
        <v>0</v>
      </c>
      <c r="AW58" s="123">
        <f>'SO 04 - Chlazení'!J34</f>
        <v>0</v>
      </c>
      <c r="AX58" s="123">
        <f>'SO 04 - Chlazení'!J35</f>
        <v>0</v>
      </c>
      <c r="AY58" s="123">
        <f>'SO 04 - Chlazení'!J36</f>
        <v>0</v>
      </c>
      <c r="AZ58" s="123">
        <f>'SO 04 - Chlazení'!F33</f>
        <v>0</v>
      </c>
      <c r="BA58" s="123">
        <f>'SO 04 - Chlazení'!F34</f>
        <v>0</v>
      </c>
      <c r="BB58" s="123">
        <f>'SO 04 - Chlazení'!F35</f>
        <v>0</v>
      </c>
      <c r="BC58" s="123">
        <f>'SO 04 - Chlazení'!F36</f>
        <v>0</v>
      </c>
      <c r="BD58" s="125">
        <f>'SO 04 - Chlazení'!F37</f>
        <v>0</v>
      </c>
      <c r="BE58" s="7"/>
      <c r="BT58" s="126" t="s">
        <v>80</v>
      </c>
      <c r="BV58" s="126" t="s">
        <v>74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16.5" customHeight="1">
      <c r="A59" s="114" t="s">
        <v>76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05 - Vytápění'!J30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'SO 05 - Vytápění'!P94</f>
        <v>0</v>
      </c>
      <c r="AV59" s="123">
        <f>'SO 05 - Vytápění'!J33</f>
        <v>0</v>
      </c>
      <c r="AW59" s="123">
        <f>'SO 05 - Vytápění'!J34</f>
        <v>0</v>
      </c>
      <c r="AX59" s="123">
        <f>'SO 05 - Vytápění'!J35</f>
        <v>0</v>
      </c>
      <c r="AY59" s="123">
        <f>'SO 05 - Vytápění'!J36</f>
        <v>0</v>
      </c>
      <c r="AZ59" s="123">
        <f>'SO 05 - Vytápění'!F33</f>
        <v>0</v>
      </c>
      <c r="BA59" s="123">
        <f>'SO 05 - Vytápění'!F34</f>
        <v>0</v>
      </c>
      <c r="BB59" s="123">
        <f>'SO 05 - Vytápění'!F35</f>
        <v>0</v>
      </c>
      <c r="BC59" s="123">
        <f>'SO 05 - Vytápění'!F36</f>
        <v>0</v>
      </c>
      <c r="BD59" s="125">
        <f>'SO 05 - Vytápění'!F37</f>
        <v>0</v>
      </c>
      <c r="BE59" s="7"/>
      <c r="BT59" s="126" t="s">
        <v>80</v>
      </c>
      <c r="BV59" s="126" t="s">
        <v>74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16.5" customHeight="1">
      <c r="A60" s="114" t="s">
        <v>76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06 - Vzduchotechnika'!J30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'SO 06 - Vzduchotechnika'!P112</f>
        <v>0</v>
      </c>
      <c r="AV60" s="123">
        <f>'SO 06 - Vzduchotechnika'!J33</f>
        <v>0</v>
      </c>
      <c r="AW60" s="123">
        <f>'SO 06 - Vzduchotechnika'!J34</f>
        <v>0</v>
      </c>
      <c r="AX60" s="123">
        <f>'SO 06 - Vzduchotechnika'!J35</f>
        <v>0</v>
      </c>
      <c r="AY60" s="123">
        <f>'SO 06 - Vzduchotechnika'!J36</f>
        <v>0</v>
      </c>
      <c r="AZ60" s="123">
        <f>'SO 06 - Vzduchotechnika'!F33</f>
        <v>0</v>
      </c>
      <c r="BA60" s="123">
        <f>'SO 06 - Vzduchotechnika'!F34</f>
        <v>0</v>
      </c>
      <c r="BB60" s="123">
        <f>'SO 06 - Vzduchotechnika'!F35</f>
        <v>0</v>
      </c>
      <c r="BC60" s="123">
        <f>'SO 06 - Vzduchotechnika'!F36</f>
        <v>0</v>
      </c>
      <c r="BD60" s="125">
        <f>'SO 06 - Vzduchotechnika'!F37</f>
        <v>0</v>
      </c>
      <c r="BE60" s="7"/>
      <c r="BT60" s="126" t="s">
        <v>80</v>
      </c>
      <c r="BV60" s="126" t="s">
        <v>74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7" customFormat="1" ht="16.5" customHeight="1">
      <c r="A61" s="114" t="s">
        <v>76</v>
      </c>
      <c r="B61" s="115"/>
      <c r="C61" s="116"/>
      <c r="D61" s="117" t="s">
        <v>98</v>
      </c>
      <c r="E61" s="117"/>
      <c r="F61" s="117"/>
      <c r="G61" s="117"/>
      <c r="H61" s="117"/>
      <c r="I61" s="118"/>
      <c r="J61" s="117" t="s">
        <v>99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 07 - Elektroinstalace'!J30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'SO 07 - Elektroinstalace'!P88</f>
        <v>0</v>
      </c>
      <c r="AV61" s="123">
        <f>'SO 07 - Elektroinstalace'!J33</f>
        <v>0</v>
      </c>
      <c r="AW61" s="123">
        <f>'SO 07 - Elektroinstalace'!J34</f>
        <v>0</v>
      </c>
      <c r="AX61" s="123">
        <f>'SO 07 - Elektroinstalace'!J35</f>
        <v>0</v>
      </c>
      <c r="AY61" s="123">
        <f>'SO 07 - Elektroinstalace'!J36</f>
        <v>0</v>
      </c>
      <c r="AZ61" s="123">
        <f>'SO 07 - Elektroinstalace'!F33</f>
        <v>0</v>
      </c>
      <c r="BA61" s="123">
        <f>'SO 07 - Elektroinstalace'!F34</f>
        <v>0</v>
      </c>
      <c r="BB61" s="123">
        <f>'SO 07 - Elektroinstalace'!F35</f>
        <v>0</v>
      </c>
      <c r="BC61" s="123">
        <f>'SO 07 - Elektroinstalace'!F36</f>
        <v>0</v>
      </c>
      <c r="BD61" s="125">
        <f>'SO 07 - Elektroinstalace'!F37</f>
        <v>0</v>
      </c>
      <c r="BE61" s="7"/>
      <c r="BT61" s="126" t="s">
        <v>80</v>
      </c>
      <c r="BV61" s="126" t="s">
        <v>74</v>
      </c>
      <c r="BW61" s="126" t="s">
        <v>100</v>
      </c>
      <c r="BX61" s="126" t="s">
        <v>5</v>
      </c>
      <c r="CL61" s="126" t="s">
        <v>19</v>
      </c>
      <c r="CM61" s="126" t="s">
        <v>82</v>
      </c>
    </row>
    <row r="62" s="7" customFormat="1" ht="16.5" customHeight="1">
      <c r="A62" s="114" t="s">
        <v>76</v>
      </c>
      <c r="B62" s="115"/>
      <c r="C62" s="116"/>
      <c r="D62" s="117" t="s">
        <v>101</v>
      </c>
      <c r="E62" s="117"/>
      <c r="F62" s="117"/>
      <c r="G62" s="117"/>
      <c r="H62" s="117"/>
      <c r="I62" s="118"/>
      <c r="J62" s="117" t="s">
        <v>102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'VRN - Vedlejší rozpočtové...'!J30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7">
        <v>0</v>
      </c>
      <c r="AT62" s="128">
        <f>ROUND(SUM(AV62:AW62),2)</f>
        <v>0</v>
      </c>
      <c r="AU62" s="129">
        <f>'VRN - Vedlejší rozpočtové...'!P87</f>
        <v>0</v>
      </c>
      <c r="AV62" s="128">
        <f>'VRN - Vedlejší rozpočtové...'!J33</f>
        <v>0</v>
      </c>
      <c r="AW62" s="128">
        <f>'VRN - Vedlejší rozpočtové...'!J34</f>
        <v>0</v>
      </c>
      <c r="AX62" s="128">
        <f>'VRN - Vedlejší rozpočtové...'!J35</f>
        <v>0</v>
      </c>
      <c r="AY62" s="128">
        <f>'VRN - Vedlejší rozpočtové...'!J36</f>
        <v>0</v>
      </c>
      <c r="AZ62" s="128">
        <f>'VRN - Vedlejší rozpočtové...'!F33</f>
        <v>0</v>
      </c>
      <c r="BA62" s="128">
        <f>'VRN - Vedlejší rozpočtové...'!F34</f>
        <v>0</v>
      </c>
      <c r="BB62" s="128">
        <f>'VRN - Vedlejší rozpočtové...'!F35</f>
        <v>0</v>
      </c>
      <c r="BC62" s="128">
        <f>'VRN - Vedlejší rozpočtové...'!F36</f>
        <v>0</v>
      </c>
      <c r="BD62" s="130">
        <f>'VRN - Vedlejší rozpočtové...'!F37</f>
        <v>0</v>
      </c>
      <c r="BE62" s="7"/>
      <c r="BT62" s="126" t="s">
        <v>80</v>
      </c>
      <c r="BV62" s="126" t="s">
        <v>74</v>
      </c>
      <c r="BW62" s="126" t="s">
        <v>103</v>
      </c>
      <c r="BX62" s="126" t="s">
        <v>5</v>
      </c>
      <c r="CL62" s="126" t="s">
        <v>19</v>
      </c>
      <c r="CM62" s="126" t="s">
        <v>82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9a0vpp+h6DSjLKOfEx7aEjxe97Rt3u3iQ2yL1+sEwFJVR2E8/yKPRbXRIvv/V2enEFJ+z9Fwem2bhTSA4SNoNw==" hashValue="1XU6rMBvarW2T1vHRIh/vbWP5HYrGA0pK/Dix6rACxHsmuCrPFgbhnyrrA6C2PR32XgXtMfBlTqHGC4UF0CM4Q==" algorithmName="SHA-512" password="C04E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 - Bourací část'!C2" display="/"/>
    <hyperlink ref="A56" location="'SO 02 - Stavební část'!C2" display="/"/>
    <hyperlink ref="A57" location="'SO 03 - ZTI'!C2" display="/"/>
    <hyperlink ref="A58" location="'SO 04 - Chlazení'!C2" display="/"/>
    <hyperlink ref="A59" location="'SO 05 - Vytápění'!C2" display="/"/>
    <hyperlink ref="A60" location="'SO 06 - Vzduchotechnika'!C2" display="/"/>
    <hyperlink ref="A61" location="'SO 07 - Elektroinstalace'!C2" display="/"/>
    <hyperlink ref="A62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3"/>
    </row>
    <row r="4" s="1" customFormat="1" ht="24.96" customHeight="1">
      <c r="B4" s="23"/>
      <c r="C4" s="133" t="s">
        <v>2582</v>
      </c>
      <c r="H4" s="23"/>
    </row>
    <row r="5" s="1" customFormat="1" ht="12" customHeight="1">
      <c r="B5" s="23"/>
      <c r="C5" s="292" t="s">
        <v>13</v>
      </c>
      <c r="D5" s="143" t="s">
        <v>14</v>
      </c>
      <c r="E5" s="1"/>
      <c r="F5" s="1"/>
      <c r="H5" s="23"/>
    </row>
    <row r="6" s="1" customFormat="1" ht="36.96" customHeight="1">
      <c r="B6" s="23"/>
      <c r="C6" s="293" t="s">
        <v>16</v>
      </c>
      <c r="D6" s="294" t="s">
        <v>17</v>
      </c>
      <c r="E6" s="1"/>
      <c r="F6" s="1"/>
      <c r="H6" s="23"/>
    </row>
    <row r="7" s="1" customFormat="1" ht="16.5" customHeight="1">
      <c r="B7" s="23"/>
      <c r="C7" s="135" t="s">
        <v>23</v>
      </c>
      <c r="D7" s="140" t="str">
        <f>'Rekapitulace stavby'!AN8</f>
        <v>6. 2. 2025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0"/>
      <c r="B9" s="295"/>
      <c r="C9" s="296" t="s">
        <v>53</v>
      </c>
      <c r="D9" s="297" t="s">
        <v>54</v>
      </c>
      <c r="E9" s="297" t="s">
        <v>125</v>
      </c>
      <c r="F9" s="298" t="s">
        <v>2583</v>
      </c>
      <c r="G9" s="180"/>
      <c r="H9" s="295"/>
    </row>
    <row r="10" s="2" customFormat="1" ht="26.4" customHeight="1">
      <c r="A10" s="41"/>
      <c r="B10" s="47"/>
      <c r="C10" s="299" t="s">
        <v>83</v>
      </c>
      <c r="D10" s="299" t="s">
        <v>84</v>
      </c>
      <c r="E10" s="41"/>
      <c r="F10" s="41"/>
      <c r="G10" s="41"/>
      <c r="H10" s="47"/>
    </row>
    <row r="11" s="2" customFormat="1" ht="16.8" customHeight="1">
      <c r="A11" s="41"/>
      <c r="B11" s="47"/>
      <c r="C11" s="300" t="s">
        <v>366</v>
      </c>
      <c r="D11" s="301" t="s">
        <v>367</v>
      </c>
      <c r="E11" s="302" t="s">
        <v>143</v>
      </c>
      <c r="F11" s="303">
        <v>61.064999999999998</v>
      </c>
      <c r="G11" s="41"/>
      <c r="H11" s="47"/>
    </row>
    <row r="12" s="2" customFormat="1" ht="16.8" customHeight="1">
      <c r="A12" s="41"/>
      <c r="B12" s="47"/>
      <c r="C12" s="304" t="s">
        <v>2584</v>
      </c>
      <c r="D12" s="41"/>
      <c r="E12" s="41"/>
      <c r="F12" s="41"/>
      <c r="G12" s="41"/>
      <c r="H12" s="47"/>
    </row>
    <row r="13" s="2" customFormat="1" ht="16.8" customHeight="1">
      <c r="A13" s="41"/>
      <c r="B13" s="47"/>
      <c r="C13" s="305" t="s">
        <v>914</v>
      </c>
      <c r="D13" s="305" t="s">
        <v>915</v>
      </c>
      <c r="E13" s="20" t="s">
        <v>143</v>
      </c>
      <c r="F13" s="306">
        <v>117.452</v>
      </c>
      <c r="G13" s="41"/>
      <c r="H13" s="47"/>
    </row>
    <row r="14" s="2" customFormat="1" ht="16.8" customHeight="1">
      <c r="A14" s="41"/>
      <c r="B14" s="47"/>
      <c r="C14" s="305" t="s">
        <v>935</v>
      </c>
      <c r="D14" s="305" t="s">
        <v>936</v>
      </c>
      <c r="E14" s="20" t="s">
        <v>143</v>
      </c>
      <c r="F14" s="306">
        <v>117.452</v>
      </c>
      <c r="G14" s="41"/>
      <c r="H14" s="47"/>
    </row>
    <row r="15" s="2" customFormat="1" ht="16.8" customHeight="1">
      <c r="A15" s="41"/>
      <c r="B15" s="47"/>
      <c r="C15" s="305" t="s">
        <v>943</v>
      </c>
      <c r="D15" s="305" t="s">
        <v>944</v>
      </c>
      <c r="E15" s="20" t="s">
        <v>143</v>
      </c>
      <c r="F15" s="306">
        <v>61.064999999999998</v>
      </c>
      <c r="G15" s="41"/>
      <c r="H15" s="47"/>
    </row>
    <row r="16" s="2" customFormat="1" ht="16.8" customHeight="1">
      <c r="A16" s="41"/>
      <c r="B16" s="47"/>
      <c r="C16" s="305" t="s">
        <v>963</v>
      </c>
      <c r="D16" s="305" t="s">
        <v>964</v>
      </c>
      <c r="E16" s="20" t="s">
        <v>143</v>
      </c>
      <c r="F16" s="306">
        <v>61.064999999999998</v>
      </c>
      <c r="G16" s="41"/>
      <c r="H16" s="47"/>
    </row>
    <row r="17" s="2" customFormat="1">
      <c r="A17" s="41"/>
      <c r="B17" s="47"/>
      <c r="C17" s="305" t="s">
        <v>998</v>
      </c>
      <c r="D17" s="305" t="s">
        <v>999</v>
      </c>
      <c r="E17" s="20" t="s">
        <v>143</v>
      </c>
      <c r="F17" s="306">
        <v>61.064999999999998</v>
      </c>
      <c r="G17" s="41"/>
      <c r="H17" s="47"/>
    </row>
    <row r="18" s="2" customFormat="1" ht="16.8" customHeight="1">
      <c r="A18" s="41"/>
      <c r="B18" s="47"/>
      <c r="C18" s="305" t="s">
        <v>871</v>
      </c>
      <c r="D18" s="305" t="s">
        <v>872</v>
      </c>
      <c r="E18" s="20" t="s">
        <v>143</v>
      </c>
      <c r="F18" s="306">
        <v>331.46800000000002</v>
      </c>
      <c r="G18" s="41"/>
      <c r="H18" s="47"/>
    </row>
    <row r="19" s="2" customFormat="1" ht="16.8" customHeight="1">
      <c r="A19" s="41"/>
      <c r="B19" s="47"/>
      <c r="C19" s="300" t="s">
        <v>369</v>
      </c>
      <c r="D19" s="301" t="s">
        <v>370</v>
      </c>
      <c r="E19" s="302" t="s">
        <v>143</v>
      </c>
      <c r="F19" s="303">
        <v>56.387</v>
      </c>
      <c r="G19" s="41"/>
      <c r="H19" s="47"/>
    </row>
    <row r="20" s="2" customFormat="1" ht="16.8" customHeight="1">
      <c r="A20" s="41"/>
      <c r="B20" s="47"/>
      <c r="C20" s="304" t="s">
        <v>2584</v>
      </c>
      <c r="D20" s="41"/>
      <c r="E20" s="41"/>
      <c r="F20" s="41"/>
      <c r="G20" s="41"/>
      <c r="H20" s="47"/>
    </row>
    <row r="21" s="2" customFormat="1" ht="16.8" customHeight="1">
      <c r="A21" s="41"/>
      <c r="B21" s="47"/>
      <c r="C21" s="305" t="s">
        <v>651</v>
      </c>
      <c r="D21" s="305" t="s">
        <v>652</v>
      </c>
      <c r="E21" s="20" t="s">
        <v>143</v>
      </c>
      <c r="F21" s="306">
        <v>56.387</v>
      </c>
      <c r="G21" s="41"/>
      <c r="H21" s="47"/>
    </row>
    <row r="22" s="2" customFormat="1">
      <c r="A22" s="41"/>
      <c r="B22" s="47"/>
      <c r="C22" s="305" t="s">
        <v>663</v>
      </c>
      <c r="D22" s="305" t="s">
        <v>664</v>
      </c>
      <c r="E22" s="20" t="s">
        <v>143</v>
      </c>
      <c r="F22" s="306">
        <v>56.387</v>
      </c>
      <c r="G22" s="41"/>
      <c r="H22" s="47"/>
    </row>
    <row r="23" s="2" customFormat="1" ht="16.8" customHeight="1">
      <c r="A23" s="41"/>
      <c r="B23" s="47"/>
      <c r="C23" s="305" t="s">
        <v>753</v>
      </c>
      <c r="D23" s="305" t="s">
        <v>754</v>
      </c>
      <c r="E23" s="20" t="s">
        <v>143</v>
      </c>
      <c r="F23" s="306">
        <v>56.387</v>
      </c>
      <c r="G23" s="41"/>
      <c r="H23" s="47"/>
    </row>
    <row r="24" s="2" customFormat="1" ht="16.8" customHeight="1">
      <c r="A24" s="41"/>
      <c r="B24" s="47"/>
      <c r="C24" s="305" t="s">
        <v>914</v>
      </c>
      <c r="D24" s="305" t="s">
        <v>915</v>
      </c>
      <c r="E24" s="20" t="s">
        <v>143</v>
      </c>
      <c r="F24" s="306">
        <v>117.452</v>
      </c>
      <c r="G24" s="41"/>
      <c r="H24" s="47"/>
    </row>
    <row r="25" s="2" customFormat="1" ht="16.8" customHeight="1">
      <c r="A25" s="41"/>
      <c r="B25" s="47"/>
      <c r="C25" s="305" t="s">
        <v>935</v>
      </c>
      <c r="D25" s="305" t="s">
        <v>936</v>
      </c>
      <c r="E25" s="20" t="s">
        <v>143</v>
      </c>
      <c r="F25" s="306">
        <v>117.452</v>
      </c>
      <c r="G25" s="41"/>
      <c r="H25" s="47"/>
    </row>
    <row r="26" s="2" customFormat="1" ht="16.8" customHeight="1">
      <c r="A26" s="41"/>
      <c r="B26" s="47"/>
      <c r="C26" s="305" t="s">
        <v>871</v>
      </c>
      <c r="D26" s="305" t="s">
        <v>872</v>
      </c>
      <c r="E26" s="20" t="s">
        <v>143</v>
      </c>
      <c r="F26" s="306">
        <v>331.46800000000002</v>
      </c>
      <c r="G26" s="41"/>
      <c r="H26" s="47"/>
    </row>
    <row r="27" s="2" customFormat="1" ht="16.8" customHeight="1">
      <c r="A27" s="41"/>
      <c r="B27" s="47"/>
      <c r="C27" s="300" t="s">
        <v>373</v>
      </c>
      <c r="D27" s="301" t="s">
        <v>374</v>
      </c>
      <c r="E27" s="302" t="s">
        <v>143</v>
      </c>
      <c r="F27" s="303">
        <v>214.01599999999999</v>
      </c>
      <c r="G27" s="41"/>
      <c r="H27" s="47"/>
    </row>
    <row r="28" s="2" customFormat="1" ht="16.8" customHeight="1">
      <c r="A28" s="41"/>
      <c r="B28" s="47"/>
      <c r="C28" s="304" t="s">
        <v>2584</v>
      </c>
      <c r="D28" s="41"/>
      <c r="E28" s="41"/>
      <c r="F28" s="41"/>
      <c r="G28" s="41"/>
      <c r="H28" s="47"/>
    </row>
    <row r="29" s="2" customFormat="1" ht="16.8" customHeight="1">
      <c r="A29" s="41"/>
      <c r="B29" s="47"/>
      <c r="C29" s="305" t="s">
        <v>646</v>
      </c>
      <c r="D29" s="305" t="s">
        <v>647</v>
      </c>
      <c r="E29" s="20" t="s">
        <v>143</v>
      </c>
      <c r="F29" s="306">
        <v>214.01599999999999</v>
      </c>
      <c r="G29" s="41"/>
      <c r="H29" s="47"/>
    </row>
    <row r="30" s="2" customFormat="1" ht="16.8" customHeight="1">
      <c r="A30" s="41"/>
      <c r="B30" s="47"/>
      <c r="C30" s="305" t="s">
        <v>656</v>
      </c>
      <c r="D30" s="305" t="s">
        <v>657</v>
      </c>
      <c r="E30" s="20" t="s">
        <v>143</v>
      </c>
      <c r="F30" s="306">
        <v>243.83600000000001</v>
      </c>
      <c r="G30" s="41"/>
      <c r="H30" s="47"/>
    </row>
    <row r="31" s="2" customFormat="1">
      <c r="A31" s="41"/>
      <c r="B31" s="47"/>
      <c r="C31" s="305" t="s">
        <v>673</v>
      </c>
      <c r="D31" s="305" t="s">
        <v>674</v>
      </c>
      <c r="E31" s="20" t="s">
        <v>143</v>
      </c>
      <c r="F31" s="306">
        <v>214.01599999999999</v>
      </c>
      <c r="G31" s="41"/>
      <c r="H31" s="47"/>
    </row>
    <row r="32" s="2" customFormat="1">
      <c r="A32" s="41"/>
      <c r="B32" s="47"/>
      <c r="C32" s="305" t="s">
        <v>697</v>
      </c>
      <c r="D32" s="305" t="s">
        <v>698</v>
      </c>
      <c r="E32" s="20" t="s">
        <v>143</v>
      </c>
      <c r="F32" s="306">
        <v>214.01599999999999</v>
      </c>
      <c r="G32" s="41"/>
      <c r="H32" s="47"/>
    </row>
    <row r="33" s="2" customFormat="1" ht="16.8" customHeight="1">
      <c r="A33" s="41"/>
      <c r="B33" s="47"/>
      <c r="C33" s="305" t="s">
        <v>758</v>
      </c>
      <c r="D33" s="305" t="s">
        <v>759</v>
      </c>
      <c r="E33" s="20" t="s">
        <v>143</v>
      </c>
      <c r="F33" s="306">
        <v>243.83600000000001</v>
      </c>
      <c r="G33" s="41"/>
      <c r="H33" s="47"/>
    </row>
    <row r="34" s="2" customFormat="1" ht="16.8" customHeight="1">
      <c r="A34" s="41"/>
      <c r="B34" s="47"/>
      <c r="C34" s="305" t="s">
        <v>871</v>
      </c>
      <c r="D34" s="305" t="s">
        <v>872</v>
      </c>
      <c r="E34" s="20" t="s">
        <v>143</v>
      </c>
      <c r="F34" s="306">
        <v>331.46800000000002</v>
      </c>
      <c r="G34" s="41"/>
      <c r="H34" s="47"/>
    </row>
    <row r="35" s="2" customFormat="1" ht="16.8" customHeight="1">
      <c r="A35" s="41"/>
      <c r="B35" s="47"/>
      <c r="C35" s="300" t="s">
        <v>357</v>
      </c>
      <c r="D35" s="301" t="s">
        <v>358</v>
      </c>
      <c r="E35" s="302" t="s">
        <v>143</v>
      </c>
      <c r="F35" s="303">
        <v>251.47</v>
      </c>
      <c r="G35" s="41"/>
      <c r="H35" s="47"/>
    </row>
    <row r="36" s="2" customFormat="1" ht="16.8" customHeight="1">
      <c r="A36" s="41"/>
      <c r="B36" s="47"/>
      <c r="C36" s="304" t="s">
        <v>2584</v>
      </c>
      <c r="D36" s="41"/>
      <c r="E36" s="41"/>
      <c r="F36" s="41"/>
      <c r="G36" s="41"/>
      <c r="H36" s="47"/>
    </row>
    <row r="37" s="2" customFormat="1" ht="16.8" customHeight="1">
      <c r="A37" s="41"/>
      <c r="B37" s="47"/>
      <c r="C37" s="305" t="s">
        <v>1081</v>
      </c>
      <c r="D37" s="305" t="s">
        <v>1082</v>
      </c>
      <c r="E37" s="20" t="s">
        <v>143</v>
      </c>
      <c r="F37" s="306">
        <v>283.92000000000002</v>
      </c>
      <c r="G37" s="41"/>
      <c r="H37" s="47"/>
    </row>
    <row r="38" s="2" customFormat="1" ht="16.8" customHeight="1">
      <c r="A38" s="41"/>
      <c r="B38" s="47"/>
      <c r="C38" s="305" t="s">
        <v>1087</v>
      </c>
      <c r="D38" s="305" t="s">
        <v>1088</v>
      </c>
      <c r="E38" s="20" t="s">
        <v>143</v>
      </c>
      <c r="F38" s="306">
        <v>264.04399999999998</v>
      </c>
      <c r="G38" s="41"/>
      <c r="H38" s="47"/>
    </row>
    <row r="39" s="2" customFormat="1" ht="16.8" customHeight="1">
      <c r="A39" s="41"/>
      <c r="B39" s="47"/>
      <c r="C39" s="300" t="s">
        <v>360</v>
      </c>
      <c r="D39" s="301" t="s">
        <v>361</v>
      </c>
      <c r="E39" s="302" t="s">
        <v>143</v>
      </c>
      <c r="F39" s="303">
        <v>32.450000000000003</v>
      </c>
      <c r="G39" s="41"/>
      <c r="H39" s="47"/>
    </row>
    <row r="40" s="2" customFormat="1" ht="16.8" customHeight="1">
      <c r="A40" s="41"/>
      <c r="B40" s="47"/>
      <c r="C40" s="304" t="s">
        <v>2584</v>
      </c>
      <c r="D40" s="41"/>
      <c r="E40" s="41"/>
      <c r="F40" s="41"/>
      <c r="G40" s="41"/>
      <c r="H40" s="47"/>
    </row>
    <row r="41" s="2" customFormat="1" ht="16.8" customHeight="1">
      <c r="A41" s="41"/>
      <c r="B41" s="47"/>
      <c r="C41" s="305" t="s">
        <v>1081</v>
      </c>
      <c r="D41" s="305" t="s">
        <v>1082</v>
      </c>
      <c r="E41" s="20" t="s">
        <v>143</v>
      </c>
      <c r="F41" s="306">
        <v>283.92000000000002</v>
      </c>
      <c r="G41" s="41"/>
      <c r="H41" s="47"/>
    </row>
    <row r="42" s="2" customFormat="1" ht="16.8" customHeight="1">
      <c r="A42" s="41"/>
      <c r="B42" s="47"/>
      <c r="C42" s="305" t="s">
        <v>1092</v>
      </c>
      <c r="D42" s="305" t="s">
        <v>1093</v>
      </c>
      <c r="E42" s="20" t="s">
        <v>143</v>
      </c>
      <c r="F42" s="306">
        <v>34.073</v>
      </c>
      <c r="G42" s="41"/>
      <c r="H42" s="47"/>
    </row>
    <row r="43" s="2" customFormat="1" ht="16.8" customHeight="1">
      <c r="A43" s="41"/>
      <c r="B43" s="47"/>
      <c r="C43" s="300" t="s">
        <v>351</v>
      </c>
      <c r="D43" s="301" t="s">
        <v>352</v>
      </c>
      <c r="E43" s="302" t="s">
        <v>143</v>
      </c>
      <c r="F43" s="303">
        <v>111.84999999999999</v>
      </c>
      <c r="G43" s="41"/>
      <c r="H43" s="47"/>
    </row>
    <row r="44" s="2" customFormat="1" ht="16.8" customHeight="1">
      <c r="A44" s="41"/>
      <c r="B44" s="47"/>
      <c r="C44" s="304" t="s">
        <v>2584</v>
      </c>
      <c r="D44" s="41"/>
      <c r="E44" s="41"/>
      <c r="F44" s="41"/>
      <c r="G44" s="41"/>
      <c r="H44" s="47"/>
    </row>
    <row r="45" s="2" customFormat="1" ht="16.8" customHeight="1">
      <c r="A45" s="41"/>
      <c r="B45" s="47"/>
      <c r="C45" s="305" t="s">
        <v>763</v>
      </c>
      <c r="D45" s="305" t="s">
        <v>764</v>
      </c>
      <c r="E45" s="20" t="s">
        <v>163</v>
      </c>
      <c r="F45" s="306">
        <v>19.271999999999998</v>
      </c>
      <c r="G45" s="41"/>
      <c r="H45" s="47"/>
    </row>
    <row r="46" s="2" customFormat="1" ht="16.8" customHeight="1">
      <c r="A46" s="41"/>
      <c r="B46" s="47"/>
      <c r="C46" s="305" t="s">
        <v>787</v>
      </c>
      <c r="D46" s="305" t="s">
        <v>788</v>
      </c>
      <c r="E46" s="20" t="s">
        <v>143</v>
      </c>
      <c r="F46" s="306">
        <v>283.92000000000002</v>
      </c>
      <c r="G46" s="41"/>
      <c r="H46" s="47"/>
    </row>
    <row r="47" s="2" customFormat="1" ht="16.8" customHeight="1">
      <c r="A47" s="41"/>
      <c r="B47" s="47"/>
      <c r="C47" s="305" t="s">
        <v>988</v>
      </c>
      <c r="D47" s="305" t="s">
        <v>989</v>
      </c>
      <c r="E47" s="20" t="s">
        <v>143</v>
      </c>
      <c r="F47" s="306">
        <v>283.92000000000002</v>
      </c>
      <c r="G47" s="41"/>
      <c r="H47" s="47"/>
    </row>
    <row r="48" s="2" customFormat="1" ht="16.8" customHeight="1">
      <c r="A48" s="41"/>
      <c r="B48" s="47"/>
      <c r="C48" s="305" t="s">
        <v>1288</v>
      </c>
      <c r="D48" s="305" t="s">
        <v>1289</v>
      </c>
      <c r="E48" s="20" t="s">
        <v>143</v>
      </c>
      <c r="F48" s="306">
        <v>111.84999999999999</v>
      </c>
      <c r="G48" s="41"/>
      <c r="H48" s="47"/>
    </row>
    <row r="49" s="2" customFormat="1" ht="16.8" customHeight="1">
      <c r="A49" s="41"/>
      <c r="B49" s="47"/>
      <c r="C49" s="305" t="s">
        <v>1294</v>
      </c>
      <c r="D49" s="305" t="s">
        <v>1295</v>
      </c>
      <c r="E49" s="20" t="s">
        <v>143</v>
      </c>
      <c r="F49" s="306">
        <v>111.84999999999999</v>
      </c>
      <c r="G49" s="41"/>
      <c r="H49" s="47"/>
    </row>
    <row r="50" s="2" customFormat="1" ht="16.8" customHeight="1">
      <c r="A50" s="41"/>
      <c r="B50" s="47"/>
      <c r="C50" s="305" t="s">
        <v>1299</v>
      </c>
      <c r="D50" s="305" t="s">
        <v>1300</v>
      </c>
      <c r="E50" s="20" t="s">
        <v>143</v>
      </c>
      <c r="F50" s="306">
        <v>111.84999999999999</v>
      </c>
      <c r="G50" s="41"/>
      <c r="H50" s="47"/>
    </row>
    <row r="51" s="2" customFormat="1" ht="16.8" customHeight="1">
      <c r="A51" s="41"/>
      <c r="B51" s="47"/>
      <c r="C51" s="305" t="s">
        <v>1304</v>
      </c>
      <c r="D51" s="305" t="s">
        <v>1305</v>
      </c>
      <c r="E51" s="20" t="s">
        <v>143</v>
      </c>
      <c r="F51" s="306">
        <v>111.84999999999999</v>
      </c>
      <c r="G51" s="41"/>
      <c r="H51" s="47"/>
    </row>
    <row r="52" s="2" customFormat="1" ht="16.8" customHeight="1">
      <c r="A52" s="41"/>
      <c r="B52" s="47"/>
      <c r="C52" s="305" t="s">
        <v>1320</v>
      </c>
      <c r="D52" s="305" t="s">
        <v>1321</v>
      </c>
      <c r="E52" s="20" t="s">
        <v>143</v>
      </c>
      <c r="F52" s="306">
        <v>111.84999999999999</v>
      </c>
      <c r="G52" s="41"/>
      <c r="H52" s="47"/>
    </row>
    <row r="53" s="2" customFormat="1" ht="16.8" customHeight="1">
      <c r="A53" s="41"/>
      <c r="B53" s="47"/>
      <c r="C53" s="305" t="s">
        <v>1348</v>
      </c>
      <c r="D53" s="305" t="s">
        <v>1349</v>
      </c>
      <c r="E53" s="20" t="s">
        <v>143</v>
      </c>
      <c r="F53" s="306">
        <v>111.84999999999999</v>
      </c>
      <c r="G53" s="41"/>
      <c r="H53" s="47"/>
    </row>
    <row r="54" s="2" customFormat="1" ht="16.8" customHeight="1">
      <c r="A54" s="41"/>
      <c r="B54" s="47"/>
      <c r="C54" s="300" t="s">
        <v>354</v>
      </c>
      <c r="D54" s="301" t="s">
        <v>355</v>
      </c>
      <c r="E54" s="302" t="s">
        <v>143</v>
      </c>
      <c r="F54" s="303">
        <v>172.06999999999999</v>
      </c>
      <c r="G54" s="41"/>
      <c r="H54" s="47"/>
    </row>
    <row r="55" s="2" customFormat="1" ht="16.8" customHeight="1">
      <c r="A55" s="41"/>
      <c r="B55" s="47"/>
      <c r="C55" s="304" t="s">
        <v>2584</v>
      </c>
      <c r="D55" s="41"/>
      <c r="E55" s="41"/>
      <c r="F55" s="41"/>
      <c r="G55" s="41"/>
      <c r="H55" s="47"/>
    </row>
    <row r="56" s="2" customFormat="1" ht="16.8" customHeight="1">
      <c r="A56" s="41"/>
      <c r="B56" s="47"/>
      <c r="C56" s="305" t="s">
        <v>763</v>
      </c>
      <c r="D56" s="305" t="s">
        <v>764</v>
      </c>
      <c r="E56" s="20" t="s">
        <v>163</v>
      </c>
      <c r="F56" s="306">
        <v>19.271999999999998</v>
      </c>
      <c r="G56" s="41"/>
      <c r="H56" s="47"/>
    </row>
    <row r="57" s="2" customFormat="1" ht="16.8" customHeight="1">
      <c r="A57" s="41"/>
      <c r="B57" s="47"/>
      <c r="C57" s="305" t="s">
        <v>787</v>
      </c>
      <c r="D57" s="305" t="s">
        <v>788</v>
      </c>
      <c r="E57" s="20" t="s">
        <v>143</v>
      </c>
      <c r="F57" s="306">
        <v>283.92000000000002</v>
      </c>
      <c r="G57" s="41"/>
      <c r="H57" s="47"/>
    </row>
    <row r="58" s="2" customFormat="1" ht="16.8" customHeight="1">
      <c r="A58" s="41"/>
      <c r="B58" s="47"/>
      <c r="C58" s="305" t="s">
        <v>988</v>
      </c>
      <c r="D58" s="305" t="s">
        <v>989</v>
      </c>
      <c r="E58" s="20" t="s">
        <v>143</v>
      </c>
      <c r="F58" s="306">
        <v>283.92000000000002</v>
      </c>
      <c r="G58" s="41"/>
      <c r="H58" s="47"/>
    </row>
    <row r="59" s="2" customFormat="1" ht="16.8" customHeight="1">
      <c r="A59" s="41"/>
      <c r="B59" s="47"/>
      <c r="C59" s="305" t="s">
        <v>1360</v>
      </c>
      <c r="D59" s="305" t="s">
        <v>1361</v>
      </c>
      <c r="E59" s="20" t="s">
        <v>143</v>
      </c>
      <c r="F59" s="306">
        <v>172.06999999999999</v>
      </c>
      <c r="G59" s="41"/>
      <c r="H59" s="47"/>
    </row>
    <row r="60" s="2" customFormat="1" ht="16.8" customHeight="1">
      <c r="A60" s="41"/>
      <c r="B60" s="47"/>
      <c r="C60" s="305" t="s">
        <v>1365</v>
      </c>
      <c r="D60" s="305" t="s">
        <v>1366</v>
      </c>
      <c r="E60" s="20" t="s">
        <v>143</v>
      </c>
      <c r="F60" s="306">
        <v>172.06999999999999</v>
      </c>
      <c r="G60" s="41"/>
      <c r="H60" s="47"/>
    </row>
    <row r="61" s="2" customFormat="1" ht="16.8" customHeight="1">
      <c r="A61" s="41"/>
      <c r="B61" s="47"/>
      <c r="C61" s="305" t="s">
        <v>1370</v>
      </c>
      <c r="D61" s="305" t="s">
        <v>1371</v>
      </c>
      <c r="E61" s="20" t="s">
        <v>143</v>
      </c>
      <c r="F61" s="306">
        <v>172.06999999999999</v>
      </c>
      <c r="G61" s="41"/>
      <c r="H61" s="47"/>
    </row>
    <row r="62" s="2" customFormat="1" ht="16.8" customHeight="1">
      <c r="A62" s="41"/>
      <c r="B62" s="47"/>
      <c r="C62" s="305" t="s">
        <v>1375</v>
      </c>
      <c r="D62" s="305" t="s">
        <v>1376</v>
      </c>
      <c r="E62" s="20" t="s">
        <v>143</v>
      </c>
      <c r="F62" s="306">
        <v>172.06999999999999</v>
      </c>
      <c r="G62" s="41"/>
      <c r="H62" s="47"/>
    </row>
    <row r="63" s="2" customFormat="1" ht="16.8" customHeight="1">
      <c r="A63" s="41"/>
      <c r="B63" s="47"/>
      <c r="C63" s="305" t="s">
        <v>1380</v>
      </c>
      <c r="D63" s="305" t="s">
        <v>1381</v>
      </c>
      <c r="E63" s="20" t="s">
        <v>143</v>
      </c>
      <c r="F63" s="306">
        <v>172.06999999999999</v>
      </c>
      <c r="G63" s="41"/>
      <c r="H63" s="47"/>
    </row>
    <row r="64" s="2" customFormat="1" ht="16.8" customHeight="1">
      <c r="A64" s="41"/>
      <c r="B64" s="47"/>
      <c r="C64" s="300" t="s">
        <v>363</v>
      </c>
      <c r="D64" s="301" t="s">
        <v>364</v>
      </c>
      <c r="E64" s="302" t="s">
        <v>143</v>
      </c>
      <c r="F64" s="303">
        <v>379.5</v>
      </c>
      <c r="G64" s="41"/>
      <c r="H64" s="47"/>
    </row>
    <row r="65" s="2" customFormat="1" ht="16.8" customHeight="1">
      <c r="A65" s="41"/>
      <c r="B65" s="47"/>
      <c r="C65" s="304" t="s">
        <v>2584</v>
      </c>
      <c r="D65" s="41"/>
      <c r="E65" s="41"/>
      <c r="F65" s="41"/>
      <c r="G65" s="41"/>
      <c r="H65" s="47"/>
    </row>
    <row r="66" s="2" customFormat="1" ht="16.8" customHeight="1">
      <c r="A66" s="41"/>
      <c r="B66" s="47"/>
      <c r="C66" s="305" t="s">
        <v>1018</v>
      </c>
      <c r="D66" s="305" t="s">
        <v>1019</v>
      </c>
      <c r="E66" s="20" t="s">
        <v>143</v>
      </c>
      <c r="F66" s="306">
        <v>379.5</v>
      </c>
      <c r="G66" s="41"/>
      <c r="H66" s="47"/>
    </row>
    <row r="67" s="2" customFormat="1" ht="16.8" customHeight="1">
      <c r="A67" s="41"/>
      <c r="B67" s="47"/>
      <c r="C67" s="305" t="s">
        <v>1028</v>
      </c>
      <c r="D67" s="305" t="s">
        <v>1029</v>
      </c>
      <c r="E67" s="20" t="s">
        <v>143</v>
      </c>
      <c r="F67" s="306">
        <v>379.5</v>
      </c>
      <c r="G67" s="41"/>
      <c r="H67" s="47"/>
    </row>
    <row r="68" s="2" customFormat="1">
      <c r="A68" s="41"/>
      <c r="B68" s="47"/>
      <c r="C68" s="305" t="s">
        <v>1114</v>
      </c>
      <c r="D68" s="305" t="s">
        <v>1115</v>
      </c>
      <c r="E68" s="20" t="s">
        <v>143</v>
      </c>
      <c r="F68" s="306">
        <v>379.5</v>
      </c>
      <c r="G68" s="41"/>
      <c r="H68" s="47"/>
    </row>
    <row r="69" s="2" customFormat="1" ht="16.8" customHeight="1">
      <c r="A69" s="41"/>
      <c r="B69" s="47"/>
      <c r="C69" s="305" t="s">
        <v>1179</v>
      </c>
      <c r="D69" s="305" t="s">
        <v>1180</v>
      </c>
      <c r="E69" s="20" t="s">
        <v>143</v>
      </c>
      <c r="F69" s="306">
        <v>379.5</v>
      </c>
      <c r="G69" s="41"/>
      <c r="H69" s="47"/>
    </row>
    <row r="70" s="2" customFormat="1" ht="16.8" customHeight="1">
      <c r="A70" s="41"/>
      <c r="B70" s="47"/>
      <c r="C70" s="305" t="s">
        <v>1023</v>
      </c>
      <c r="D70" s="305" t="s">
        <v>1024</v>
      </c>
      <c r="E70" s="20" t="s">
        <v>163</v>
      </c>
      <c r="F70" s="306">
        <v>10.911</v>
      </c>
      <c r="G70" s="41"/>
      <c r="H70" s="47"/>
    </row>
    <row r="71" s="2" customFormat="1" ht="7.44" customHeight="1">
      <c r="A71" s="41"/>
      <c r="B71" s="159"/>
      <c r="C71" s="160"/>
      <c r="D71" s="160"/>
      <c r="E71" s="160"/>
      <c r="F71" s="160"/>
      <c r="G71" s="160"/>
      <c r="H71" s="47"/>
    </row>
    <row r="72" s="2" customFormat="1">
      <c r="A72" s="41"/>
      <c r="B72" s="41"/>
      <c r="C72" s="41"/>
      <c r="D72" s="41"/>
      <c r="E72" s="41"/>
      <c r="F72" s="41"/>
      <c r="G72" s="41"/>
      <c r="H72" s="41"/>
    </row>
  </sheetData>
  <sheetProtection sheet="1" formatColumns="0" formatRows="0" objects="1" scenarios="1" spinCount="100000" saltValue="vByIYa4GKdqJ5bcylznM6kiP41za7KTXGweRbm4wjfHGrx3+tmrtsLE7zAFBgvVcUsFnioydMG+G28gJutgsnw==" hashValue="oV1sOIAjaKf43zxylbjcP4C9JXPalQx86dA22sy2sxHyan74ayJYChOal87j8F4SvbPVAhx4dRS40+155tC78Q==" algorithmName="SHA-512" password="C04E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7" customWidth="1"/>
    <col min="2" max="2" width="1.667969" style="307" customWidth="1"/>
    <col min="3" max="4" width="5" style="307" customWidth="1"/>
    <col min="5" max="5" width="11.66016" style="307" customWidth="1"/>
    <col min="6" max="6" width="9.160156" style="307" customWidth="1"/>
    <col min="7" max="7" width="5" style="307" customWidth="1"/>
    <col min="8" max="8" width="77.83203" style="307" customWidth="1"/>
    <col min="9" max="10" width="20" style="307" customWidth="1"/>
    <col min="11" max="11" width="1.667969" style="307" customWidth="1"/>
  </cols>
  <sheetData>
    <row r="1" s="1" customFormat="1" ht="37.5" customHeight="1"/>
    <row r="2" s="1" customFormat="1" ht="7.5" customHeight="1">
      <c r="B2" s="308"/>
      <c r="C2" s="309"/>
      <c r="D2" s="309"/>
      <c r="E2" s="309"/>
      <c r="F2" s="309"/>
      <c r="G2" s="309"/>
      <c r="H2" s="309"/>
      <c r="I2" s="309"/>
      <c r="J2" s="309"/>
      <c r="K2" s="310"/>
    </row>
    <row r="3" s="17" customFormat="1" ht="45" customHeight="1">
      <c r="B3" s="311"/>
      <c r="C3" s="312" t="s">
        <v>2585</v>
      </c>
      <c r="D3" s="312"/>
      <c r="E3" s="312"/>
      <c r="F3" s="312"/>
      <c r="G3" s="312"/>
      <c r="H3" s="312"/>
      <c r="I3" s="312"/>
      <c r="J3" s="312"/>
      <c r="K3" s="313"/>
    </row>
    <row r="4" s="1" customFormat="1" ht="25.5" customHeight="1">
      <c r="B4" s="314"/>
      <c r="C4" s="315" t="s">
        <v>2586</v>
      </c>
      <c r="D4" s="315"/>
      <c r="E4" s="315"/>
      <c r="F4" s="315"/>
      <c r="G4" s="315"/>
      <c r="H4" s="315"/>
      <c r="I4" s="315"/>
      <c r="J4" s="315"/>
      <c r="K4" s="316"/>
    </row>
    <row r="5" s="1" customFormat="1" ht="5.25" customHeight="1">
      <c r="B5" s="314"/>
      <c r="C5" s="317"/>
      <c r="D5" s="317"/>
      <c r="E5" s="317"/>
      <c r="F5" s="317"/>
      <c r="G5" s="317"/>
      <c r="H5" s="317"/>
      <c r="I5" s="317"/>
      <c r="J5" s="317"/>
      <c r="K5" s="316"/>
    </row>
    <row r="6" s="1" customFormat="1" ht="15" customHeight="1">
      <c r="B6" s="314"/>
      <c r="C6" s="318" t="s">
        <v>2587</v>
      </c>
      <c r="D6" s="318"/>
      <c r="E6" s="318"/>
      <c r="F6" s="318"/>
      <c r="G6" s="318"/>
      <c r="H6" s="318"/>
      <c r="I6" s="318"/>
      <c r="J6" s="318"/>
      <c r="K6" s="316"/>
    </row>
    <row r="7" s="1" customFormat="1" ht="15" customHeight="1">
      <c r="B7" s="319"/>
      <c r="C7" s="318" t="s">
        <v>2588</v>
      </c>
      <c r="D7" s="318"/>
      <c r="E7" s="318"/>
      <c r="F7" s="318"/>
      <c r="G7" s="318"/>
      <c r="H7" s="318"/>
      <c r="I7" s="318"/>
      <c r="J7" s="318"/>
      <c r="K7" s="316"/>
    </row>
    <row r="8" s="1" customFormat="1" ht="12.75" customHeight="1">
      <c r="B8" s="319"/>
      <c r="C8" s="318"/>
      <c r="D8" s="318"/>
      <c r="E8" s="318"/>
      <c r="F8" s="318"/>
      <c r="G8" s="318"/>
      <c r="H8" s="318"/>
      <c r="I8" s="318"/>
      <c r="J8" s="318"/>
      <c r="K8" s="316"/>
    </row>
    <row r="9" s="1" customFormat="1" ht="15" customHeight="1">
      <c r="B9" s="319"/>
      <c r="C9" s="318" t="s">
        <v>2589</v>
      </c>
      <c r="D9" s="318"/>
      <c r="E9" s="318"/>
      <c r="F9" s="318"/>
      <c r="G9" s="318"/>
      <c r="H9" s="318"/>
      <c r="I9" s="318"/>
      <c r="J9" s="318"/>
      <c r="K9" s="316"/>
    </row>
    <row r="10" s="1" customFormat="1" ht="15" customHeight="1">
      <c r="B10" s="319"/>
      <c r="C10" s="318"/>
      <c r="D10" s="318" t="s">
        <v>2590</v>
      </c>
      <c r="E10" s="318"/>
      <c r="F10" s="318"/>
      <c r="G10" s="318"/>
      <c r="H10" s="318"/>
      <c r="I10" s="318"/>
      <c r="J10" s="318"/>
      <c r="K10" s="316"/>
    </row>
    <row r="11" s="1" customFormat="1" ht="15" customHeight="1">
      <c r="B11" s="319"/>
      <c r="C11" s="320"/>
      <c r="D11" s="318" t="s">
        <v>2591</v>
      </c>
      <c r="E11" s="318"/>
      <c r="F11" s="318"/>
      <c r="G11" s="318"/>
      <c r="H11" s="318"/>
      <c r="I11" s="318"/>
      <c r="J11" s="318"/>
      <c r="K11" s="316"/>
    </row>
    <row r="12" s="1" customFormat="1" ht="15" customHeight="1">
      <c r="B12" s="319"/>
      <c r="C12" s="320"/>
      <c r="D12" s="318"/>
      <c r="E12" s="318"/>
      <c r="F12" s="318"/>
      <c r="G12" s="318"/>
      <c r="H12" s="318"/>
      <c r="I12" s="318"/>
      <c r="J12" s="318"/>
      <c r="K12" s="316"/>
    </row>
    <row r="13" s="1" customFormat="1" ht="15" customHeight="1">
      <c r="B13" s="319"/>
      <c r="C13" s="320"/>
      <c r="D13" s="321" t="s">
        <v>2592</v>
      </c>
      <c r="E13" s="318"/>
      <c r="F13" s="318"/>
      <c r="G13" s="318"/>
      <c r="H13" s="318"/>
      <c r="I13" s="318"/>
      <c r="J13" s="318"/>
      <c r="K13" s="316"/>
    </row>
    <row r="14" s="1" customFormat="1" ht="12.75" customHeight="1">
      <c r="B14" s="319"/>
      <c r="C14" s="320"/>
      <c r="D14" s="320"/>
      <c r="E14" s="320"/>
      <c r="F14" s="320"/>
      <c r="G14" s="320"/>
      <c r="H14" s="320"/>
      <c r="I14" s="320"/>
      <c r="J14" s="320"/>
      <c r="K14" s="316"/>
    </row>
    <row r="15" s="1" customFormat="1" ht="15" customHeight="1">
      <c r="B15" s="319"/>
      <c r="C15" s="320"/>
      <c r="D15" s="318" t="s">
        <v>2593</v>
      </c>
      <c r="E15" s="318"/>
      <c r="F15" s="318"/>
      <c r="G15" s="318"/>
      <c r="H15" s="318"/>
      <c r="I15" s="318"/>
      <c r="J15" s="318"/>
      <c r="K15" s="316"/>
    </row>
    <row r="16" s="1" customFormat="1" ht="15" customHeight="1">
      <c r="B16" s="319"/>
      <c r="C16" s="320"/>
      <c r="D16" s="318" t="s">
        <v>2594</v>
      </c>
      <c r="E16" s="318"/>
      <c r="F16" s="318"/>
      <c r="G16" s="318"/>
      <c r="H16" s="318"/>
      <c r="I16" s="318"/>
      <c r="J16" s="318"/>
      <c r="K16" s="316"/>
    </row>
    <row r="17" s="1" customFormat="1" ht="15" customHeight="1">
      <c r="B17" s="319"/>
      <c r="C17" s="320"/>
      <c r="D17" s="318" t="s">
        <v>2595</v>
      </c>
      <c r="E17" s="318"/>
      <c r="F17" s="318"/>
      <c r="G17" s="318"/>
      <c r="H17" s="318"/>
      <c r="I17" s="318"/>
      <c r="J17" s="318"/>
      <c r="K17" s="316"/>
    </row>
    <row r="18" s="1" customFormat="1" ht="15" customHeight="1">
      <c r="B18" s="319"/>
      <c r="C18" s="320"/>
      <c r="D18" s="320"/>
      <c r="E18" s="322" t="s">
        <v>79</v>
      </c>
      <c r="F18" s="318" t="s">
        <v>2596</v>
      </c>
      <c r="G18" s="318"/>
      <c r="H18" s="318"/>
      <c r="I18" s="318"/>
      <c r="J18" s="318"/>
      <c r="K18" s="316"/>
    </row>
    <row r="19" s="1" customFormat="1" ht="15" customHeight="1">
      <c r="B19" s="319"/>
      <c r="C19" s="320"/>
      <c r="D19" s="320"/>
      <c r="E19" s="322" t="s">
        <v>2597</v>
      </c>
      <c r="F19" s="318" t="s">
        <v>2598</v>
      </c>
      <c r="G19" s="318"/>
      <c r="H19" s="318"/>
      <c r="I19" s="318"/>
      <c r="J19" s="318"/>
      <c r="K19" s="316"/>
    </row>
    <row r="20" s="1" customFormat="1" ht="15" customHeight="1">
      <c r="B20" s="319"/>
      <c r="C20" s="320"/>
      <c r="D20" s="320"/>
      <c r="E20" s="322" t="s">
        <v>2599</v>
      </c>
      <c r="F20" s="318" t="s">
        <v>2600</v>
      </c>
      <c r="G20" s="318"/>
      <c r="H20" s="318"/>
      <c r="I20" s="318"/>
      <c r="J20" s="318"/>
      <c r="K20" s="316"/>
    </row>
    <row r="21" s="1" customFormat="1" ht="15" customHeight="1">
      <c r="B21" s="319"/>
      <c r="C21" s="320"/>
      <c r="D21" s="320"/>
      <c r="E21" s="322" t="s">
        <v>2601</v>
      </c>
      <c r="F21" s="318" t="s">
        <v>2602</v>
      </c>
      <c r="G21" s="318"/>
      <c r="H21" s="318"/>
      <c r="I21" s="318"/>
      <c r="J21" s="318"/>
      <c r="K21" s="316"/>
    </row>
    <row r="22" s="1" customFormat="1" ht="15" customHeight="1">
      <c r="B22" s="319"/>
      <c r="C22" s="320"/>
      <c r="D22" s="320"/>
      <c r="E22" s="322" t="s">
        <v>2469</v>
      </c>
      <c r="F22" s="318" t="s">
        <v>1882</v>
      </c>
      <c r="G22" s="318"/>
      <c r="H22" s="318"/>
      <c r="I22" s="318"/>
      <c r="J22" s="318"/>
      <c r="K22" s="316"/>
    </row>
    <row r="23" s="1" customFormat="1" ht="15" customHeight="1">
      <c r="B23" s="319"/>
      <c r="C23" s="320"/>
      <c r="D23" s="320"/>
      <c r="E23" s="322" t="s">
        <v>2603</v>
      </c>
      <c r="F23" s="318" t="s">
        <v>2604</v>
      </c>
      <c r="G23" s="318"/>
      <c r="H23" s="318"/>
      <c r="I23" s="318"/>
      <c r="J23" s="318"/>
      <c r="K23" s="316"/>
    </row>
    <row r="24" s="1" customFormat="1" ht="12.75" customHeight="1">
      <c r="B24" s="319"/>
      <c r="C24" s="320"/>
      <c r="D24" s="320"/>
      <c r="E24" s="320"/>
      <c r="F24" s="320"/>
      <c r="G24" s="320"/>
      <c r="H24" s="320"/>
      <c r="I24" s="320"/>
      <c r="J24" s="320"/>
      <c r="K24" s="316"/>
    </row>
    <row r="25" s="1" customFormat="1" ht="15" customHeight="1">
      <c r="B25" s="319"/>
      <c r="C25" s="318" t="s">
        <v>2605</v>
      </c>
      <c r="D25" s="318"/>
      <c r="E25" s="318"/>
      <c r="F25" s="318"/>
      <c r="G25" s="318"/>
      <c r="H25" s="318"/>
      <c r="I25" s="318"/>
      <c r="J25" s="318"/>
      <c r="K25" s="316"/>
    </row>
    <row r="26" s="1" customFormat="1" ht="15" customHeight="1">
      <c r="B26" s="319"/>
      <c r="C26" s="318" t="s">
        <v>2606</v>
      </c>
      <c r="D26" s="318"/>
      <c r="E26" s="318"/>
      <c r="F26" s="318"/>
      <c r="G26" s="318"/>
      <c r="H26" s="318"/>
      <c r="I26" s="318"/>
      <c r="J26" s="318"/>
      <c r="K26" s="316"/>
    </row>
    <row r="27" s="1" customFormat="1" ht="15" customHeight="1">
      <c r="B27" s="319"/>
      <c r="C27" s="318"/>
      <c r="D27" s="318" t="s">
        <v>2607</v>
      </c>
      <c r="E27" s="318"/>
      <c r="F27" s="318"/>
      <c r="G27" s="318"/>
      <c r="H27" s="318"/>
      <c r="I27" s="318"/>
      <c r="J27" s="318"/>
      <c r="K27" s="316"/>
    </row>
    <row r="28" s="1" customFormat="1" ht="15" customHeight="1">
      <c r="B28" s="319"/>
      <c r="C28" s="320"/>
      <c r="D28" s="318" t="s">
        <v>2608</v>
      </c>
      <c r="E28" s="318"/>
      <c r="F28" s="318"/>
      <c r="G28" s="318"/>
      <c r="H28" s="318"/>
      <c r="I28" s="318"/>
      <c r="J28" s="318"/>
      <c r="K28" s="316"/>
    </row>
    <row r="29" s="1" customFormat="1" ht="12.75" customHeight="1">
      <c r="B29" s="319"/>
      <c r="C29" s="320"/>
      <c r="D29" s="320"/>
      <c r="E29" s="320"/>
      <c r="F29" s="320"/>
      <c r="G29" s="320"/>
      <c r="H29" s="320"/>
      <c r="I29" s="320"/>
      <c r="J29" s="320"/>
      <c r="K29" s="316"/>
    </row>
    <row r="30" s="1" customFormat="1" ht="15" customHeight="1">
      <c r="B30" s="319"/>
      <c r="C30" s="320"/>
      <c r="D30" s="318" t="s">
        <v>2609</v>
      </c>
      <c r="E30" s="318"/>
      <c r="F30" s="318"/>
      <c r="G30" s="318"/>
      <c r="H30" s="318"/>
      <c r="I30" s="318"/>
      <c r="J30" s="318"/>
      <c r="K30" s="316"/>
    </row>
    <row r="31" s="1" customFormat="1" ht="15" customHeight="1">
      <c r="B31" s="319"/>
      <c r="C31" s="320"/>
      <c r="D31" s="318" t="s">
        <v>2610</v>
      </c>
      <c r="E31" s="318"/>
      <c r="F31" s="318"/>
      <c r="G31" s="318"/>
      <c r="H31" s="318"/>
      <c r="I31" s="318"/>
      <c r="J31" s="318"/>
      <c r="K31" s="316"/>
    </row>
    <row r="32" s="1" customFormat="1" ht="12.75" customHeight="1">
      <c r="B32" s="319"/>
      <c r="C32" s="320"/>
      <c r="D32" s="320"/>
      <c r="E32" s="320"/>
      <c r="F32" s="320"/>
      <c r="G32" s="320"/>
      <c r="H32" s="320"/>
      <c r="I32" s="320"/>
      <c r="J32" s="320"/>
      <c r="K32" s="316"/>
    </row>
    <row r="33" s="1" customFormat="1" ht="15" customHeight="1">
      <c r="B33" s="319"/>
      <c r="C33" s="320"/>
      <c r="D33" s="318" t="s">
        <v>2611</v>
      </c>
      <c r="E33" s="318"/>
      <c r="F33" s="318"/>
      <c r="G33" s="318"/>
      <c r="H33" s="318"/>
      <c r="I33" s="318"/>
      <c r="J33" s="318"/>
      <c r="K33" s="316"/>
    </row>
    <row r="34" s="1" customFormat="1" ht="15" customHeight="1">
      <c r="B34" s="319"/>
      <c r="C34" s="320"/>
      <c r="D34" s="318" t="s">
        <v>2612</v>
      </c>
      <c r="E34" s="318"/>
      <c r="F34" s="318"/>
      <c r="G34" s="318"/>
      <c r="H34" s="318"/>
      <c r="I34" s="318"/>
      <c r="J34" s="318"/>
      <c r="K34" s="316"/>
    </row>
    <row r="35" s="1" customFormat="1" ht="15" customHeight="1">
      <c r="B35" s="319"/>
      <c r="C35" s="320"/>
      <c r="D35" s="318" t="s">
        <v>2613</v>
      </c>
      <c r="E35" s="318"/>
      <c r="F35" s="318"/>
      <c r="G35" s="318"/>
      <c r="H35" s="318"/>
      <c r="I35" s="318"/>
      <c r="J35" s="318"/>
      <c r="K35" s="316"/>
    </row>
    <row r="36" s="1" customFormat="1" ht="15" customHeight="1">
      <c r="B36" s="319"/>
      <c r="C36" s="320"/>
      <c r="D36" s="318"/>
      <c r="E36" s="321" t="s">
        <v>124</v>
      </c>
      <c r="F36" s="318"/>
      <c r="G36" s="318" t="s">
        <v>2614</v>
      </c>
      <c r="H36" s="318"/>
      <c r="I36" s="318"/>
      <c r="J36" s="318"/>
      <c r="K36" s="316"/>
    </row>
    <row r="37" s="1" customFormat="1" ht="30.75" customHeight="1">
      <c r="B37" s="319"/>
      <c r="C37" s="320"/>
      <c r="D37" s="318"/>
      <c r="E37" s="321" t="s">
        <v>2615</v>
      </c>
      <c r="F37" s="318"/>
      <c r="G37" s="318" t="s">
        <v>2616</v>
      </c>
      <c r="H37" s="318"/>
      <c r="I37" s="318"/>
      <c r="J37" s="318"/>
      <c r="K37" s="316"/>
    </row>
    <row r="38" s="1" customFormat="1" ht="15" customHeight="1">
      <c r="B38" s="319"/>
      <c r="C38" s="320"/>
      <c r="D38" s="318"/>
      <c r="E38" s="321" t="s">
        <v>53</v>
      </c>
      <c r="F38" s="318"/>
      <c r="G38" s="318" t="s">
        <v>2617</v>
      </c>
      <c r="H38" s="318"/>
      <c r="I38" s="318"/>
      <c r="J38" s="318"/>
      <c r="K38" s="316"/>
    </row>
    <row r="39" s="1" customFormat="1" ht="15" customHeight="1">
      <c r="B39" s="319"/>
      <c r="C39" s="320"/>
      <c r="D39" s="318"/>
      <c r="E39" s="321" t="s">
        <v>54</v>
      </c>
      <c r="F39" s="318"/>
      <c r="G39" s="318" t="s">
        <v>2618</v>
      </c>
      <c r="H39" s="318"/>
      <c r="I39" s="318"/>
      <c r="J39" s="318"/>
      <c r="K39" s="316"/>
    </row>
    <row r="40" s="1" customFormat="1" ht="15" customHeight="1">
      <c r="B40" s="319"/>
      <c r="C40" s="320"/>
      <c r="D40" s="318"/>
      <c r="E40" s="321" t="s">
        <v>125</v>
      </c>
      <c r="F40" s="318"/>
      <c r="G40" s="318" t="s">
        <v>2619</v>
      </c>
      <c r="H40" s="318"/>
      <c r="I40" s="318"/>
      <c r="J40" s="318"/>
      <c r="K40" s="316"/>
    </row>
    <row r="41" s="1" customFormat="1" ht="15" customHeight="1">
      <c r="B41" s="319"/>
      <c r="C41" s="320"/>
      <c r="D41" s="318"/>
      <c r="E41" s="321" t="s">
        <v>126</v>
      </c>
      <c r="F41" s="318"/>
      <c r="G41" s="318" t="s">
        <v>2620</v>
      </c>
      <c r="H41" s="318"/>
      <c r="I41" s="318"/>
      <c r="J41" s="318"/>
      <c r="K41" s="316"/>
    </row>
    <row r="42" s="1" customFormat="1" ht="15" customHeight="1">
      <c r="B42" s="319"/>
      <c r="C42" s="320"/>
      <c r="D42" s="318"/>
      <c r="E42" s="321" t="s">
        <v>2621</v>
      </c>
      <c r="F42" s="318"/>
      <c r="G42" s="318" t="s">
        <v>2622</v>
      </c>
      <c r="H42" s="318"/>
      <c r="I42" s="318"/>
      <c r="J42" s="318"/>
      <c r="K42" s="316"/>
    </row>
    <row r="43" s="1" customFormat="1" ht="15" customHeight="1">
      <c r="B43" s="319"/>
      <c r="C43" s="320"/>
      <c r="D43" s="318"/>
      <c r="E43" s="321"/>
      <c r="F43" s="318"/>
      <c r="G43" s="318" t="s">
        <v>2623</v>
      </c>
      <c r="H43" s="318"/>
      <c r="I43" s="318"/>
      <c r="J43" s="318"/>
      <c r="K43" s="316"/>
    </row>
    <row r="44" s="1" customFormat="1" ht="15" customHeight="1">
      <c r="B44" s="319"/>
      <c r="C44" s="320"/>
      <c r="D44" s="318"/>
      <c r="E44" s="321" t="s">
        <v>2624</v>
      </c>
      <c r="F44" s="318"/>
      <c r="G44" s="318" t="s">
        <v>2625</v>
      </c>
      <c r="H44" s="318"/>
      <c r="I44" s="318"/>
      <c r="J44" s="318"/>
      <c r="K44" s="316"/>
    </row>
    <row r="45" s="1" customFormat="1" ht="15" customHeight="1">
      <c r="B45" s="319"/>
      <c r="C45" s="320"/>
      <c r="D45" s="318"/>
      <c r="E45" s="321" t="s">
        <v>128</v>
      </c>
      <c r="F45" s="318"/>
      <c r="G45" s="318" t="s">
        <v>2626</v>
      </c>
      <c r="H45" s="318"/>
      <c r="I45" s="318"/>
      <c r="J45" s="318"/>
      <c r="K45" s="316"/>
    </row>
    <row r="46" s="1" customFormat="1" ht="12.75" customHeight="1">
      <c r="B46" s="319"/>
      <c r="C46" s="320"/>
      <c r="D46" s="318"/>
      <c r="E46" s="318"/>
      <c r="F46" s="318"/>
      <c r="G46" s="318"/>
      <c r="H46" s="318"/>
      <c r="I46" s="318"/>
      <c r="J46" s="318"/>
      <c r="K46" s="316"/>
    </row>
    <row r="47" s="1" customFormat="1" ht="15" customHeight="1">
      <c r="B47" s="319"/>
      <c r="C47" s="320"/>
      <c r="D47" s="318" t="s">
        <v>2627</v>
      </c>
      <c r="E47" s="318"/>
      <c r="F47" s="318"/>
      <c r="G47" s="318"/>
      <c r="H47" s="318"/>
      <c r="I47" s="318"/>
      <c r="J47" s="318"/>
      <c r="K47" s="316"/>
    </row>
    <row r="48" s="1" customFormat="1" ht="15" customHeight="1">
      <c r="B48" s="319"/>
      <c r="C48" s="320"/>
      <c r="D48" s="320"/>
      <c r="E48" s="318" t="s">
        <v>2628</v>
      </c>
      <c r="F48" s="318"/>
      <c r="G48" s="318"/>
      <c r="H48" s="318"/>
      <c r="I48" s="318"/>
      <c r="J48" s="318"/>
      <c r="K48" s="316"/>
    </row>
    <row r="49" s="1" customFormat="1" ht="15" customHeight="1">
      <c r="B49" s="319"/>
      <c r="C49" s="320"/>
      <c r="D49" s="320"/>
      <c r="E49" s="318" t="s">
        <v>2629</v>
      </c>
      <c r="F49" s="318"/>
      <c r="G49" s="318"/>
      <c r="H49" s="318"/>
      <c r="I49" s="318"/>
      <c r="J49" s="318"/>
      <c r="K49" s="316"/>
    </row>
    <row r="50" s="1" customFormat="1" ht="15" customHeight="1">
      <c r="B50" s="319"/>
      <c r="C50" s="320"/>
      <c r="D50" s="320"/>
      <c r="E50" s="318" t="s">
        <v>2630</v>
      </c>
      <c r="F50" s="318"/>
      <c r="G50" s="318"/>
      <c r="H50" s="318"/>
      <c r="I50" s="318"/>
      <c r="J50" s="318"/>
      <c r="K50" s="316"/>
    </row>
    <row r="51" s="1" customFormat="1" ht="15" customHeight="1">
      <c r="B51" s="319"/>
      <c r="C51" s="320"/>
      <c r="D51" s="318" t="s">
        <v>2631</v>
      </c>
      <c r="E51" s="318"/>
      <c r="F51" s="318"/>
      <c r="G51" s="318"/>
      <c r="H51" s="318"/>
      <c r="I51" s="318"/>
      <c r="J51" s="318"/>
      <c r="K51" s="316"/>
    </row>
    <row r="52" s="1" customFormat="1" ht="25.5" customHeight="1">
      <c r="B52" s="314"/>
      <c r="C52" s="315" t="s">
        <v>2632</v>
      </c>
      <c r="D52" s="315"/>
      <c r="E52" s="315"/>
      <c r="F52" s="315"/>
      <c r="G52" s="315"/>
      <c r="H52" s="315"/>
      <c r="I52" s="315"/>
      <c r="J52" s="315"/>
      <c r="K52" s="316"/>
    </row>
    <row r="53" s="1" customFormat="1" ht="5.25" customHeight="1">
      <c r="B53" s="314"/>
      <c r="C53" s="317"/>
      <c r="D53" s="317"/>
      <c r="E53" s="317"/>
      <c r="F53" s="317"/>
      <c r="G53" s="317"/>
      <c r="H53" s="317"/>
      <c r="I53" s="317"/>
      <c r="J53" s="317"/>
      <c r="K53" s="316"/>
    </row>
    <row r="54" s="1" customFormat="1" ht="15" customHeight="1">
      <c r="B54" s="314"/>
      <c r="C54" s="318" t="s">
        <v>2633</v>
      </c>
      <c r="D54" s="318"/>
      <c r="E54" s="318"/>
      <c r="F54" s="318"/>
      <c r="G54" s="318"/>
      <c r="H54" s="318"/>
      <c r="I54" s="318"/>
      <c r="J54" s="318"/>
      <c r="K54" s="316"/>
    </row>
    <row r="55" s="1" customFormat="1" ht="15" customHeight="1">
      <c r="B55" s="314"/>
      <c r="C55" s="318" t="s">
        <v>2634</v>
      </c>
      <c r="D55" s="318"/>
      <c r="E55" s="318"/>
      <c r="F55" s="318"/>
      <c r="G55" s="318"/>
      <c r="H55" s="318"/>
      <c r="I55" s="318"/>
      <c r="J55" s="318"/>
      <c r="K55" s="316"/>
    </row>
    <row r="56" s="1" customFormat="1" ht="12.75" customHeight="1">
      <c r="B56" s="314"/>
      <c r="C56" s="318"/>
      <c r="D56" s="318"/>
      <c r="E56" s="318"/>
      <c r="F56" s="318"/>
      <c r="G56" s="318"/>
      <c r="H56" s="318"/>
      <c r="I56" s="318"/>
      <c r="J56" s="318"/>
      <c r="K56" s="316"/>
    </row>
    <row r="57" s="1" customFormat="1" ht="15" customHeight="1">
      <c r="B57" s="314"/>
      <c r="C57" s="318" t="s">
        <v>2635</v>
      </c>
      <c r="D57" s="318"/>
      <c r="E57" s="318"/>
      <c r="F57" s="318"/>
      <c r="G57" s="318"/>
      <c r="H57" s="318"/>
      <c r="I57" s="318"/>
      <c r="J57" s="318"/>
      <c r="K57" s="316"/>
    </row>
    <row r="58" s="1" customFormat="1" ht="15" customHeight="1">
      <c r="B58" s="314"/>
      <c r="C58" s="320"/>
      <c r="D58" s="318" t="s">
        <v>2636</v>
      </c>
      <c r="E58" s="318"/>
      <c r="F58" s="318"/>
      <c r="G58" s="318"/>
      <c r="H58" s="318"/>
      <c r="I58" s="318"/>
      <c r="J58" s="318"/>
      <c r="K58" s="316"/>
    </row>
    <row r="59" s="1" customFormat="1" ht="15" customHeight="1">
      <c r="B59" s="314"/>
      <c r="C59" s="320"/>
      <c r="D59" s="318" t="s">
        <v>2637</v>
      </c>
      <c r="E59" s="318"/>
      <c r="F59" s="318"/>
      <c r="G59" s="318"/>
      <c r="H59" s="318"/>
      <c r="I59" s="318"/>
      <c r="J59" s="318"/>
      <c r="K59" s="316"/>
    </row>
    <row r="60" s="1" customFormat="1" ht="15" customHeight="1">
      <c r="B60" s="314"/>
      <c r="C60" s="320"/>
      <c r="D60" s="318" t="s">
        <v>2638</v>
      </c>
      <c r="E60" s="318"/>
      <c r="F60" s="318"/>
      <c r="G60" s="318"/>
      <c r="H60" s="318"/>
      <c r="I60" s="318"/>
      <c r="J60" s="318"/>
      <c r="K60" s="316"/>
    </row>
    <row r="61" s="1" customFormat="1" ht="15" customHeight="1">
      <c r="B61" s="314"/>
      <c r="C61" s="320"/>
      <c r="D61" s="318" t="s">
        <v>2639</v>
      </c>
      <c r="E61" s="318"/>
      <c r="F61" s="318"/>
      <c r="G61" s="318"/>
      <c r="H61" s="318"/>
      <c r="I61" s="318"/>
      <c r="J61" s="318"/>
      <c r="K61" s="316"/>
    </row>
    <row r="62" s="1" customFormat="1" ht="15" customHeight="1">
      <c r="B62" s="314"/>
      <c r="C62" s="320"/>
      <c r="D62" s="323" t="s">
        <v>2640</v>
      </c>
      <c r="E62" s="323"/>
      <c r="F62" s="323"/>
      <c r="G62" s="323"/>
      <c r="H62" s="323"/>
      <c r="I62" s="323"/>
      <c r="J62" s="323"/>
      <c r="K62" s="316"/>
    </row>
    <row r="63" s="1" customFormat="1" ht="15" customHeight="1">
      <c r="B63" s="314"/>
      <c r="C63" s="320"/>
      <c r="D63" s="318" t="s">
        <v>2641</v>
      </c>
      <c r="E63" s="318"/>
      <c r="F63" s="318"/>
      <c r="G63" s="318"/>
      <c r="H63" s="318"/>
      <c r="I63" s="318"/>
      <c r="J63" s="318"/>
      <c r="K63" s="316"/>
    </row>
    <row r="64" s="1" customFormat="1" ht="12.75" customHeight="1">
      <c r="B64" s="314"/>
      <c r="C64" s="320"/>
      <c r="D64" s="320"/>
      <c r="E64" s="324"/>
      <c r="F64" s="320"/>
      <c r="G64" s="320"/>
      <c r="H64" s="320"/>
      <c r="I64" s="320"/>
      <c r="J64" s="320"/>
      <c r="K64" s="316"/>
    </row>
    <row r="65" s="1" customFormat="1" ht="15" customHeight="1">
      <c r="B65" s="314"/>
      <c r="C65" s="320"/>
      <c r="D65" s="318" t="s">
        <v>2642</v>
      </c>
      <c r="E65" s="318"/>
      <c r="F65" s="318"/>
      <c r="G65" s="318"/>
      <c r="H65" s="318"/>
      <c r="I65" s="318"/>
      <c r="J65" s="318"/>
      <c r="K65" s="316"/>
    </row>
    <row r="66" s="1" customFormat="1" ht="15" customHeight="1">
      <c r="B66" s="314"/>
      <c r="C66" s="320"/>
      <c r="D66" s="323" t="s">
        <v>2643</v>
      </c>
      <c r="E66" s="323"/>
      <c r="F66" s="323"/>
      <c r="G66" s="323"/>
      <c r="H66" s="323"/>
      <c r="I66" s="323"/>
      <c r="J66" s="323"/>
      <c r="K66" s="316"/>
    </row>
    <row r="67" s="1" customFormat="1" ht="15" customHeight="1">
      <c r="B67" s="314"/>
      <c r="C67" s="320"/>
      <c r="D67" s="318" t="s">
        <v>2644</v>
      </c>
      <c r="E67" s="318"/>
      <c r="F67" s="318"/>
      <c r="G67" s="318"/>
      <c r="H67" s="318"/>
      <c r="I67" s="318"/>
      <c r="J67" s="318"/>
      <c r="K67" s="316"/>
    </row>
    <row r="68" s="1" customFormat="1" ht="15" customHeight="1">
      <c r="B68" s="314"/>
      <c r="C68" s="320"/>
      <c r="D68" s="318" t="s">
        <v>2645</v>
      </c>
      <c r="E68" s="318"/>
      <c r="F68" s="318"/>
      <c r="G68" s="318"/>
      <c r="H68" s="318"/>
      <c r="I68" s="318"/>
      <c r="J68" s="318"/>
      <c r="K68" s="316"/>
    </row>
    <row r="69" s="1" customFormat="1" ht="15" customHeight="1">
      <c r="B69" s="314"/>
      <c r="C69" s="320"/>
      <c r="D69" s="318" t="s">
        <v>2646</v>
      </c>
      <c r="E69" s="318"/>
      <c r="F69" s="318"/>
      <c r="G69" s="318"/>
      <c r="H69" s="318"/>
      <c r="I69" s="318"/>
      <c r="J69" s="318"/>
      <c r="K69" s="316"/>
    </row>
    <row r="70" s="1" customFormat="1" ht="15" customHeight="1">
      <c r="B70" s="314"/>
      <c r="C70" s="320"/>
      <c r="D70" s="318" t="s">
        <v>2647</v>
      </c>
      <c r="E70" s="318"/>
      <c r="F70" s="318"/>
      <c r="G70" s="318"/>
      <c r="H70" s="318"/>
      <c r="I70" s="318"/>
      <c r="J70" s="318"/>
      <c r="K70" s="316"/>
    </row>
    <row r="71" s="1" customFormat="1" ht="12.75" customHeight="1">
      <c r="B71" s="325"/>
      <c r="C71" s="326"/>
      <c r="D71" s="326"/>
      <c r="E71" s="326"/>
      <c r="F71" s="326"/>
      <c r="G71" s="326"/>
      <c r="H71" s="326"/>
      <c r="I71" s="326"/>
      <c r="J71" s="326"/>
      <c r="K71" s="327"/>
    </row>
    <row r="72" s="1" customFormat="1" ht="18.75" customHeight="1">
      <c r="B72" s="328"/>
      <c r="C72" s="328"/>
      <c r="D72" s="328"/>
      <c r="E72" s="328"/>
      <c r="F72" s="328"/>
      <c r="G72" s="328"/>
      <c r="H72" s="328"/>
      <c r="I72" s="328"/>
      <c r="J72" s="328"/>
      <c r="K72" s="329"/>
    </row>
    <row r="73" s="1" customFormat="1" ht="18.75" customHeight="1">
      <c r="B73" s="329"/>
      <c r="C73" s="329"/>
      <c r="D73" s="329"/>
      <c r="E73" s="329"/>
      <c r="F73" s="329"/>
      <c r="G73" s="329"/>
      <c r="H73" s="329"/>
      <c r="I73" s="329"/>
      <c r="J73" s="329"/>
      <c r="K73" s="329"/>
    </row>
    <row r="74" s="1" customFormat="1" ht="7.5" customHeight="1">
      <c r="B74" s="330"/>
      <c r="C74" s="331"/>
      <c r="D74" s="331"/>
      <c r="E74" s="331"/>
      <c r="F74" s="331"/>
      <c r="G74" s="331"/>
      <c r="H74" s="331"/>
      <c r="I74" s="331"/>
      <c r="J74" s="331"/>
      <c r="K74" s="332"/>
    </row>
    <row r="75" s="1" customFormat="1" ht="45" customHeight="1">
      <c r="B75" s="333"/>
      <c r="C75" s="334" t="s">
        <v>2648</v>
      </c>
      <c r="D75" s="334"/>
      <c r="E75" s="334"/>
      <c r="F75" s="334"/>
      <c r="G75" s="334"/>
      <c r="H75" s="334"/>
      <c r="I75" s="334"/>
      <c r="J75" s="334"/>
      <c r="K75" s="335"/>
    </row>
    <row r="76" s="1" customFormat="1" ht="17.25" customHeight="1">
      <c r="B76" s="333"/>
      <c r="C76" s="336" t="s">
        <v>2649</v>
      </c>
      <c r="D76" s="336"/>
      <c r="E76" s="336"/>
      <c r="F76" s="336" t="s">
        <v>2650</v>
      </c>
      <c r="G76" s="337"/>
      <c r="H76" s="336" t="s">
        <v>54</v>
      </c>
      <c r="I76" s="336" t="s">
        <v>57</v>
      </c>
      <c r="J76" s="336" t="s">
        <v>2651</v>
      </c>
      <c r="K76" s="335"/>
    </row>
    <row r="77" s="1" customFormat="1" ht="17.25" customHeight="1">
      <c r="B77" s="333"/>
      <c r="C77" s="338" t="s">
        <v>2652</v>
      </c>
      <c r="D77" s="338"/>
      <c r="E77" s="338"/>
      <c r="F77" s="339" t="s">
        <v>2653</v>
      </c>
      <c r="G77" s="340"/>
      <c r="H77" s="338"/>
      <c r="I77" s="338"/>
      <c r="J77" s="338" t="s">
        <v>2654</v>
      </c>
      <c r="K77" s="335"/>
    </row>
    <row r="78" s="1" customFormat="1" ht="5.25" customHeight="1">
      <c r="B78" s="333"/>
      <c r="C78" s="341"/>
      <c r="D78" s="341"/>
      <c r="E78" s="341"/>
      <c r="F78" s="341"/>
      <c r="G78" s="342"/>
      <c r="H78" s="341"/>
      <c r="I78" s="341"/>
      <c r="J78" s="341"/>
      <c r="K78" s="335"/>
    </row>
    <row r="79" s="1" customFormat="1" ht="15" customHeight="1">
      <c r="B79" s="333"/>
      <c r="C79" s="321" t="s">
        <v>53</v>
      </c>
      <c r="D79" s="343"/>
      <c r="E79" s="343"/>
      <c r="F79" s="344" t="s">
        <v>2655</v>
      </c>
      <c r="G79" s="345"/>
      <c r="H79" s="321" t="s">
        <v>2656</v>
      </c>
      <c r="I79" s="321" t="s">
        <v>2657</v>
      </c>
      <c r="J79" s="321">
        <v>20</v>
      </c>
      <c r="K79" s="335"/>
    </row>
    <row r="80" s="1" customFormat="1" ht="15" customHeight="1">
      <c r="B80" s="333"/>
      <c r="C80" s="321" t="s">
        <v>2658</v>
      </c>
      <c r="D80" s="321"/>
      <c r="E80" s="321"/>
      <c r="F80" s="344" t="s">
        <v>2655</v>
      </c>
      <c r="G80" s="345"/>
      <c r="H80" s="321" t="s">
        <v>2659</v>
      </c>
      <c r="I80" s="321" t="s">
        <v>2657</v>
      </c>
      <c r="J80" s="321">
        <v>120</v>
      </c>
      <c r="K80" s="335"/>
    </row>
    <row r="81" s="1" customFormat="1" ht="15" customHeight="1">
      <c r="B81" s="346"/>
      <c r="C81" s="321" t="s">
        <v>2660</v>
      </c>
      <c r="D81" s="321"/>
      <c r="E81" s="321"/>
      <c r="F81" s="344" t="s">
        <v>2393</v>
      </c>
      <c r="G81" s="345"/>
      <c r="H81" s="321" t="s">
        <v>2661</v>
      </c>
      <c r="I81" s="321" t="s">
        <v>2657</v>
      </c>
      <c r="J81" s="321">
        <v>50</v>
      </c>
      <c r="K81" s="335"/>
    </row>
    <row r="82" s="1" customFormat="1" ht="15" customHeight="1">
      <c r="B82" s="346"/>
      <c r="C82" s="321" t="s">
        <v>2662</v>
      </c>
      <c r="D82" s="321"/>
      <c r="E82" s="321"/>
      <c r="F82" s="344" t="s">
        <v>2655</v>
      </c>
      <c r="G82" s="345"/>
      <c r="H82" s="321" t="s">
        <v>2663</v>
      </c>
      <c r="I82" s="321" t="s">
        <v>2664</v>
      </c>
      <c r="J82" s="321"/>
      <c r="K82" s="335"/>
    </row>
    <row r="83" s="1" customFormat="1" ht="15" customHeight="1">
      <c r="B83" s="346"/>
      <c r="C83" s="347" t="s">
        <v>2665</v>
      </c>
      <c r="D83" s="347"/>
      <c r="E83" s="347"/>
      <c r="F83" s="348" t="s">
        <v>2393</v>
      </c>
      <c r="G83" s="347"/>
      <c r="H83" s="347" t="s">
        <v>2666</v>
      </c>
      <c r="I83" s="347" t="s">
        <v>2657</v>
      </c>
      <c r="J83" s="347">
        <v>15</v>
      </c>
      <c r="K83" s="335"/>
    </row>
    <row r="84" s="1" customFormat="1" ht="15" customHeight="1">
      <c r="B84" s="346"/>
      <c r="C84" s="347" t="s">
        <v>2667</v>
      </c>
      <c r="D84" s="347"/>
      <c r="E84" s="347"/>
      <c r="F84" s="348" t="s">
        <v>2393</v>
      </c>
      <c r="G84" s="347"/>
      <c r="H84" s="347" t="s">
        <v>2668</v>
      </c>
      <c r="I84" s="347" t="s">
        <v>2657</v>
      </c>
      <c r="J84" s="347">
        <v>15</v>
      </c>
      <c r="K84" s="335"/>
    </row>
    <row r="85" s="1" customFormat="1" ht="15" customHeight="1">
      <c r="B85" s="346"/>
      <c r="C85" s="347" t="s">
        <v>2669</v>
      </c>
      <c r="D85" s="347"/>
      <c r="E85" s="347"/>
      <c r="F85" s="348" t="s">
        <v>2393</v>
      </c>
      <c r="G85" s="347"/>
      <c r="H85" s="347" t="s">
        <v>2670</v>
      </c>
      <c r="I85" s="347" t="s">
        <v>2657</v>
      </c>
      <c r="J85" s="347">
        <v>20</v>
      </c>
      <c r="K85" s="335"/>
    </row>
    <row r="86" s="1" customFormat="1" ht="15" customHeight="1">
      <c r="B86" s="346"/>
      <c r="C86" s="347" t="s">
        <v>2671</v>
      </c>
      <c r="D86" s="347"/>
      <c r="E86" s="347"/>
      <c r="F86" s="348" t="s">
        <v>2393</v>
      </c>
      <c r="G86" s="347"/>
      <c r="H86" s="347" t="s">
        <v>2672</v>
      </c>
      <c r="I86" s="347" t="s">
        <v>2657</v>
      </c>
      <c r="J86" s="347">
        <v>20</v>
      </c>
      <c r="K86" s="335"/>
    </row>
    <row r="87" s="1" customFormat="1" ht="15" customHeight="1">
      <c r="B87" s="346"/>
      <c r="C87" s="321" t="s">
        <v>2673</v>
      </c>
      <c r="D87" s="321"/>
      <c r="E87" s="321"/>
      <c r="F87" s="344" t="s">
        <v>2393</v>
      </c>
      <c r="G87" s="345"/>
      <c r="H87" s="321" t="s">
        <v>2674</v>
      </c>
      <c r="I87" s="321" t="s">
        <v>2657</v>
      </c>
      <c r="J87" s="321">
        <v>50</v>
      </c>
      <c r="K87" s="335"/>
    </row>
    <row r="88" s="1" customFormat="1" ht="15" customHeight="1">
      <c r="B88" s="346"/>
      <c r="C88" s="321" t="s">
        <v>2675</v>
      </c>
      <c r="D88" s="321"/>
      <c r="E88" s="321"/>
      <c r="F88" s="344" t="s">
        <v>2393</v>
      </c>
      <c r="G88" s="345"/>
      <c r="H88" s="321" t="s">
        <v>2676</v>
      </c>
      <c r="I88" s="321" t="s">
        <v>2657</v>
      </c>
      <c r="J88" s="321">
        <v>20</v>
      </c>
      <c r="K88" s="335"/>
    </row>
    <row r="89" s="1" customFormat="1" ht="15" customHeight="1">
      <c r="B89" s="346"/>
      <c r="C89" s="321" t="s">
        <v>2677</v>
      </c>
      <c r="D89" s="321"/>
      <c r="E89" s="321"/>
      <c r="F89" s="344" t="s">
        <v>2393</v>
      </c>
      <c r="G89" s="345"/>
      <c r="H89" s="321" t="s">
        <v>2678</v>
      </c>
      <c r="I89" s="321" t="s">
        <v>2657</v>
      </c>
      <c r="J89" s="321">
        <v>20</v>
      </c>
      <c r="K89" s="335"/>
    </row>
    <row r="90" s="1" customFormat="1" ht="15" customHeight="1">
      <c r="B90" s="346"/>
      <c r="C90" s="321" t="s">
        <v>2679</v>
      </c>
      <c r="D90" s="321"/>
      <c r="E90" s="321"/>
      <c r="F90" s="344" t="s">
        <v>2393</v>
      </c>
      <c r="G90" s="345"/>
      <c r="H90" s="321" t="s">
        <v>2680</v>
      </c>
      <c r="I90" s="321" t="s">
        <v>2657</v>
      </c>
      <c r="J90" s="321">
        <v>50</v>
      </c>
      <c r="K90" s="335"/>
    </row>
    <row r="91" s="1" customFormat="1" ht="15" customHeight="1">
      <c r="B91" s="346"/>
      <c r="C91" s="321" t="s">
        <v>2681</v>
      </c>
      <c r="D91" s="321"/>
      <c r="E91" s="321"/>
      <c r="F91" s="344" t="s">
        <v>2393</v>
      </c>
      <c r="G91" s="345"/>
      <c r="H91" s="321" t="s">
        <v>2681</v>
      </c>
      <c r="I91" s="321" t="s">
        <v>2657</v>
      </c>
      <c r="J91" s="321">
        <v>50</v>
      </c>
      <c r="K91" s="335"/>
    </row>
    <row r="92" s="1" customFormat="1" ht="15" customHeight="1">
      <c r="B92" s="346"/>
      <c r="C92" s="321" t="s">
        <v>2682</v>
      </c>
      <c r="D92" s="321"/>
      <c r="E92" s="321"/>
      <c r="F92" s="344" t="s">
        <v>2393</v>
      </c>
      <c r="G92" s="345"/>
      <c r="H92" s="321" t="s">
        <v>2683</v>
      </c>
      <c r="I92" s="321" t="s">
        <v>2657</v>
      </c>
      <c r="J92" s="321">
        <v>255</v>
      </c>
      <c r="K92" s="335"/>
    </row>
    <row r="93" s="1" customFormat="1" ht="15" customHeight="1">
      <c r="B93" s="346"/>
      <c r="C93" s="321" t="s">
        <v>2684</v>
      </c>
      <c r="D93" s="321"/>
      <c r="E93" s="321"/>
      <c r="F93" s="344" t="s">
        <v>2655</v>
      </c>
      <c r="G93" s="345"/>
      <c r="H93" s="321" t="s">
        <v>2685</v>
      </c>
      <c r="I93" s="321" t="s">
        <v>2686</v>
      </c>
      <c r="J93" s="321"/>
      <c r="K93" s="335"/>
    </row>
    <row r="94" s="1" customFormat="1" ht="15" customHeight="1">
      <c r="B94" s="346"/>
      <c r="C94" s="321" t="s">
        <v>2687</v>
      </c>
      <c r="D94" s="321"/>
      <c r="E94" s="321"/>
      <c r="F94" s="344" t="s">
        <v>2655</v>
      </c>
      <c r="G94" s="345"/>
      <c r="H94" s="321" t="s">
        <v>2688</v>
      </c>
      <c r="I94" s="321" t="s">
        <v>2689</v>
      </c>
      <c r="J94" s="321"/>
      <c r="K94" s="335"/>
    </row>
    <row r="95" s="1" customFormat="1" ht="15" customHeight="1">
      <c r="B95" s="346"/>
      <c r="C95" s="321" t="s">
        <v>2690</v>
      </c>
      <c r="D95" s="321"/>
      <c r="E95" s="321"/>
      <c r="F95" s="344" t="s">
        <v>2655</v>
      </c>
      <c r="G95" s="345"/>
      <c r="H95" s="321" t="s">
        <v>2690</v>
      </c>
      <c r="I95" s="321" t="s">
        <v>2689</v>
      </c>
      <c r="J95" s="321"/>
      <c r="K95" s="335"/>
    </row>
    <row r="96" s="1" customFormat="1" ht="15" customHeight="1">
      <c r="B96" s="346"/>
      <c r="C96" s="321" t="s">
        <v>38</v>
      </c>
      <c r="D96" s="321"/>
      <c r="E96" s="321"/>
      <c r="F96" s="344" t="s">
        <v>2655</v>
      </c>
      <c r="G96" s="345"/>
      <c r="H96" s="321" t="s">
        <v>2691</v>
      </c>
      <c r="I96" s="321" t="s">
        <v>2689</v>
      </c>
      <c r="J96" s="321"/>
      <c r="K96" s="335"/>
    </row>
    <row r="97" s="1" customFormat="1" ht="15" customHeight="1">
      <c r="B97" s="346"/>
      <c r="C97" s="321" t="s">
        <v>48</v>
      </c>
      <c r="D97" s="321"/>
      <c r="E97" s="321"/>
      <c r="F97" s="344" t="s">
        <v>2655</v>
      </c>
      <c r="G97" s="345"/>
      <c r="H97" s="321" t="s">
        <v>2692</v>
      </c>
      <c r="I97" s="321" t="s">
        <v>2689</v>
      </c>
      <c r="J97" s="321"/>
      <c r="K97" s="335"/>
    </row>
    <row r="98" s="1" customFormat="1" ht="15" customHeight="1">
      <c r="B98" s="349"/>
      <c r="C98" s="350"/>
      <c r="D98" s="350"/>
      <c r="E98" s="350"/>
      <c r="F98" s="350"/>
      <c r="G98" s="350"/>
      <c r="H98" s="350"/>
      <c r="I98" s="350"/>
      <c r="J98" s="350"/>
      <c r="K98" s="351"/>
    </row>
    <row r="99" s="1" customFormat="1" ht="18.75" customHeight="1">
      <c r="B99" s="352"/>
      <c r="C99" s="353"/>
      <c r="D99" s="353"/>
      <c r="E99" s="353"/>
      <c r="F99" s="353"/>
      <c r="G99" s="353"/>
      <c r="H99" s="353"/>
      <c r="I99" s="353"/>
      <c r="J99" s="353"/>
      <c r="K99" s="352"/>
    </row>
    <row r="100" s="1" customFormat="1" ht="18.7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</row>
    <row r="101" s="1" customFormat="1" ht="7.5" customHeight="1">
      <c r="B101" s="330"/>
      <c r="C101" s="331"/>
      <c r="D101" s="331"/>
      <c r="E101" s="331"/>
      <c r="F101" s="331"/>
      <c r="G101" s="331"/>
      <c r="H101" s="331"/>
      <c r="I101" s="331"/>
      <c r="J101" s="331"/>
      <c r="K101" s="332"/>
    </row>
    <row r="102" s="1" customFormat="1" ht="45" customHeight="1">
      <c r="B102" s="333"/>
      <c r="C102" s="334" t="s">
        <v>2693</v>
      </c>
      <c r="D102" s="334"/>
      <c r="E102" s="334"/>
      <c r="F102" s="334"/>
      <c r="G102" s="334"/>
      <c r="H102" s="334"/>
      <c r="I102" s="334"/>
      <c r="J102" s="334"/>
      <c r="K102" s="335"/>
    </row>
    <row r="103" s="1" customFormat="1" ht="17.25" customHeight="1">
      <c r="B103" s="333"/>
      <c r="C103" s="336" t="s">
        <v>2649</v>
      </c>
      <c r="D103" s="336"/>
      <c r="E103" s="336"/>
      <c r="F103" s="336" t="s">
        <v>2650</v>
      </c>
      <c r="G103" s="337"/>
      <c r="H103" s="336" t="s">
        <v>54</v>
      </c>
      <c r="I103" s="336" t="s">
        <v>57</v>
      </c>
      <c r="J103" s="336" t="s">
        <v>2651</v>
      </c>
      <c r="K103" s="335"/>
    </row>
    <row r="104" s="1" customFormat="1" ht="17.25" customHeight="1">
      <c r="B104" s="333"/>
      <c r="C104" s="338" t="s">
        <v>2652</v>
      </c>
      <c r="D104" s="338"/>
      <c r="E104" s="338"/>
      <c r="F104" s="339" t="s">
        <v>2653</v>
      </c>
      <c r="G104" s="340"/>
      <c r="H104" s="338"/>
      <c r="I104" s="338"/>
      <c r="J104" s="338" t="s">
        <v>2654</v>
      </c>
      <c r="K104" s="335"/>
    </row>
    <row r="105" s="1" customFormat="1" ht="5.25" customHeight="1">
      <c r="B105" s="333"/>
      <c r="C105" s="336"/>
      <c r="D105" s="336"/>
      <c r="E105" s="336"/>
      <c r="F105" s="336"/>
      <c r="G105" s="354"/>
      <c r="H105" s="336"/>
      <c r="I105" s="336"/>
      <c r="J105" s="336"/>
      <c r="K105" s="335"/>
    </row>
    <row r="106" s="1" customFormat="1" ht="15" customHeight="1">
      <c r="B106" s="333"/>
      <c r="C106" s="321" t="s">
        <v>53</v>
      </c>
      <c r="D106" s="343"/>
      <c r="E106" s="343"/>
      <c r="F106" s="344" t="s">
        <v>2655</v>
      </c>
      <c r="G106" s="321"/>
      <c r="H106" s="321" t="s">
        <v>2694</v>
      </c>
      <c r="I106" s="321" t="s">
        <v>2657</v>
      </c>
      <c r="J106" s="321">
        <v>20</v>
      </c>
      <c r="K106" s="335"/>
    </row>
    <row r="107" s="1" customFormat="1" ht="15" customHeight="1">
      <c r="B107" s="333"/>
      <c r="C107" s="321" t="s">
        <v>2658</v>
      </c>
      <c r="D107" s="321"/>
      <c r="E107" s="321"/>
      <c r="F107" s="344" t="s">
        <v>2655</v>
      </c>
      <c r="G107" s="321"/>
      <c r="H107" s="321" t="s">
        <v>2694</v>
      </c>
      <c r="I107" s="321" t="s">
        <v>2657</v>
      </c>
      <c r="J107" s="321">
        <v>120</v>
      </c>
      <c r="K107" s="335"/>
    </row>
    <row r="108" s="1" customFormat="1" ht="15" customHeight="1">
      <c r="B108" s="346"/>
      <c r="C108" s="321" t="s">
        <v>2660</v>
      </c>
      <c r="D108" s="321"/>
      <c r="E108" s="321"/>
      <c r="F108" s="344" t="s">
        <v>2393</v>
      </c>
      <c r="G108" s="321"/>
      <c r="H108" s="321" t="s">
        <v>2694</v>
      </c>
      <c r="I108" s="321" t="s">
        <v>2657</v>
      </c>
      <c r="J108" s="321">
        <v>50</v>
      </c>
      <c r="K108" s="335"/>
    </row>
    <row r="109" s="1" customFormat="1" ht="15" customHeight="1">
      <c r="B109" s="346"/>
      <c r="C109" s="321" t="s">
        <v>2662</v>
      </c>
      <c r="D109" s="321"/>
      <c r="E109" s="321"/>
      <c r="F109" s="344" t="s">
        <v>2655</v>
      </c>
      <c r="G109" s="321"/>
      <c r="H109" s="321" t="s">
        <v>2694</v>
      </c>
      <c r="I109" s="321" t="s">
        <v>2664</v>
      </c>
      <c r="J109" s="321"/>
      <c r="K109" s="335"/>
    </row>
    <row r="110" s="1" customFormat="1" ht="15" customHeight="1">
      <c r="B110" s="346"/>
      <c r="C110" s="321" t="s">
        <v>2673</v>
      </c>
      <c r="D110" s="321"/>
      <c r="E110" s="321"/>
      <c r="F110" s="344" t="s">
        <v>2393</v>
      </c>
      <c r="G110" s="321"/>
      <c r="H110" s="321" t="s">
        <v>2694</v>
      </c>
      <c r="I110" s="321" t="s">
        <v>2657</v>
      </c>
      <c r="J110" s="321">
        <v>50</v>
      </c>
      <c r="K110" s="335"/>
    </row>
    <row r="111" s="1" customFormat="1" ht="15" customHeight="1">
      <c r="B111" s="346"/>
      <c r="C111" s="321" t="s">
        <v>2681</v>
      </c>
      <c r="D111" s="321"/>
      <c r="E111" s="321"/>
      <c r="F111" s="344" t="s">
        <v>2393</v>
      </c>
      <c r="G111" s="321"/>
      <c r="H111" s="321" t="s">
        <v>2694</v>
      </c>
      <c r="I111" s="321" t="s">
        <v>2657</v>
      </c>
      <c r="J111" s="321">
        <v>50</v>
      </c>
      <c r="K111" s="335"/>
    </row>
    <row r="112" s="1" customFormat="1" ht="15" customHeight="1">
      <c r="B112" s="346"/>
      <c r="C112" s="321" t="s">
        <v>2679</v>
      </c>
      <c r="D112" s="321"/>
      <c r="E112" s="321"/>
      <c r="F112" s="344" t="s">
        <v>2393</v>
      </c>
      <c r="G112" s="321"/>
      <c r="H112" s="321" t="s">
        <v>2694</v>
      </c>
      <c r="I112" s="321" t="s">
        <v>2657</v>
      </c>
      <c r="J112" s="321">
        <v>50</v>
      </c>
      <c r="K112" s="335"/>
    </row>
    <row r="113" s="1" customFormat="1" ht="15" customHeight="1">
      <c r="B113" s="346"/>
      <c r="C113" s="321" t="s">
        <v>53</v>
      </c>
      <c r="D113" s="321"/>
      <c r="E113" s="321"/>
      <c r="F113" s="344" t="s">
        <v>2655</v>
      </c>
      <c r="G113" s="321"/>
      <c r="H113" s="321" t="s">
        <v>2695</v>
      </c>
      <c r="I113" s="321" t="s">
        <v>2657</v>
      </c>
      <c r="J113" s="321">
        <v>20</v>
      </c>
      <c r="K113" s="335"/>
    </row>
    <row r="114" s="1" customFormat="1" ht="15" customHeight="1">
      <c r="B114" s="346"/>
      <c r="C114" s="321" t="s">
        <v>2696</v>
      </c>
      <c r="D114" s="321"/>
      <c r="E114" s="321"/>
      <c r="F114" s="344" t="s">
        <v>2655</v>
      </c>
      <c r="G114" s="321"/>
      <c r="H114" s="321" t="s">
        <v>2697</v>
      </c>
      <c r="I114" s="321" t="s">
        <v>2657</v>
      </c>
      <c r="J114" s="321">
        <v>120</v>
      </c>
      <c r="K114" s="335"/>
    </row>
    <row r="115" s="1" customFormat="1" ht="15" customHeight="1">
      <c r="B115" s="346"/>
      <c r="C115" s="321" t="s">
        <v>38</v>
      </c>
      <c r="D115" s="321"/>
      <c r="E115" s="321"/>
      <c r="F115" s="344" t="s">
        <v>2655</v>
      </c>
      <c r="G115" s="321"/>
      <c r="H115" s="321" t="s">
        <v>2698</v>
      </c>
      <c r="I115" s="321" t="s">
        <v>2689</v>
      </c>
      <c r="J115" s="321"/>
      <c r="K115" s="335"/>
    </row>
    <row r="116" s="1" customFormat="1" ht="15" customHeight="1">
      <c r="B116" s="346"/>
      <c r="C116" s="321" t="s">
        <v>48</v>
      </c>
      <c r="D116" s="321"/>
      <c r="E116" s="321"/>
      <c r="F116" s="344" t="s">
        <v>2655</v>
      </c>
      <c r="G116" s="321"/>
      <c r="H116" s="321" t="s">
        <v>2699</v>
      </c>
      <c r="I116" s="321" t="s">
        <v>2689</v>
      </c>
      <c r="J116" s="321"/>
      <c r="K116" s="335"/>
    </row>
    <row r="117" s="1" customFormat="1" ht="15" customHeight="1">
      <c r="B117" s="346"/>
      <c r="C117" s="321" t="s">
        <v>57</v>
      </c>
      <c r="D117" s="321"/>
      <c r="E117" s="321"/>
      <c r="F117" s="344" t="s">
        <v>2655</v>
      </c>
      <c r="G117" s="321"/>
      <c r="H117" s="321" t="s">
        <v>2700</v>
      </c>
      <c r="I117" s="321" t="s">
        <v>2701</v>
      </c>
      <c r="J117" s="321"/>
      <c r="K117" s="335"/>
    </row>
    <row r="118" s="1" customFormat="1" ht="15" customHeight="1">
      <c r="B118" s="349"/>
      <c r="C118" s="355"/>
      <c r="D118" s="355"/>
      <c r="E118" s="355"/>
      <c r="F118" s="355"/>
      <c r="G118" s="355"/>
      <c r="H118" s="355"/>
      <c r="I118" s="355"/>
      <c r="J118" s="355"/>
      <c r="K118" s="351"/>
    </row>
    <row r="119" s="1" customFormat="1" ht="18.75" customHeight="1">
      <c r="B119" s="356"/>
      <c r="C119" s="357"/>
      <c r="D119" s="357"/>
      <c r="E119" s="357"/>
      <c r="F119" s="358"/>
      <c r="G119" s="357"/>
      <c r="H119" s="357"/>
      <c r="I119" s="357"/>
      <c r="J119" s="357"/>
      <c r="K119" s="356"/>
    </row>
    <row r="120" s="1" customFormat="1" ht="18.75" customHeight="1">
      <c r="B120" s="329"/>
      <c r="C120" s="329"/>
      <c r="D120" s="329"/>
      <c r="E120" s="329"/>
      <c r="F120" s="329"/>
      <c r="G120" s="329"/>
      <c r="H120" s="329"/>
      <c r="I120" s="329"/>
      <c r="J120" s="329"/>
      <c r="K120" s="329"/>
    </row>
    <row r="121" s="1" customFormat="1" ht="7.5" customHeight="1">
      <c r="B121" s="359"/>
      <c r="C121" s="360"/>
      <c r="D121" s="360"/>
      <c r="E121" s="360"/>
      <c r="F121" s="360"/>
      <c r="G121" s="360"/>
      <c r="H121" s="360"/>
      <c r="I121" s="360"/>
      <c r="J121" s="360"/>
      <c r="K121" s="361"/>
    </row>
    <row r="122" s="1" customFormat="1" ht="45" customHeight="1">
      <c r="B122" s="362"/>
      <c r="C122" s="312" t="s">
        <v>2702</v>
      </c>
      <c r="D122" s="312"/>
      <c r="E122" s="312"/>
      <c r="F122" s="312"/>
      <c r="G122" s="312"/>
      <c r="H122" s="312"/>
      <c r="I122" s="312"/>
      <c r="J122" s="312"/>
      <c r="K122" s="363"/>
    </row>
    <row r="123" s="1" customFormat="1" ht="17.25" customHeight="1">
      <c r="B123" s="364"/>
      <c r="C123" s="336" t="s">
        <v>2649</v>
      </c>
      <c r="D123" s="336"/>
      <c r="E123" s="336"/>
      <c r="F123" s="336" t="s">
        <v>2650</v>
      </c>
      <c r="G123" s="337"/>
      <c r="H123" s="336" t="s">
        <v>54</v>
      </c>
      <c r="I123" s="336" t="s">
        <v>57</v>
      </c>
      <c r="J123" s="336" t="s">
        <v>2651</v>
      </c>
      <c r="K123" s="365"/>
    </row>
    <row r="124" s="1" customFormat="1" ht="17.25" customHeight="1">
      <c r="B124" s="364"/>
      <c r="C124" s="338" t="s">
        <v>2652</v>
      </c>
      <c r="D124" s="338"/>
      <c r="E124" s="338"/>
      <c r="F124" s="339" t="s">
        <v>2653</v>
      </c>
      <c r="G124" s="340"/>
      <c r="H124" s="338"/>
      <c r="I124" s="338"/>
      <c r="J124" s="338" t="s">
        <v>2654</v>
      </c>
      <c r="K124" s="365"/>
    </row>
    <row r="125" s="1" customFormat="1" ht="5.25" customHeight="1">
      <c r="B125" s="366"/>
      <c r="C125" s="341"/>
      <c r="D125" s="341"/>
      <c r="E125" s="341"/>
      <c r="F125" s="341"/>
      <c r="G125" s="367"/>
      <c r="H125" s="341"/>
      <c r="I125" s="341"/>
      <c r="J125" s="341"/>
      <c r="K125" s="368"/>
    </row>
    <row r="126" s="1" customFormat="1" ht="15" customHeight="1">
      <c r="B126" s="366"/>
      <c r="C126" s="321" t="s">
        <v>2658</v>
      </c>
      <c r="D126" s="343"/>
      <c r="E126" s="343"/>
      <c r="F126" s="344" t="s">
        <v>2655</v>
      </c>
      <c r="G126" s="321"/>
      <c r="H126" s="321" t="s">
        <v>2694</v>
      </c>
      <c r="I126" s="321" t="s">
        <v>2657</v>
      </c>
      <c r="J126" s="321">
        <v>120</v>
      </c>
      <c r="K126" s="369"/>
    </row>
    <row r="127" s="1" customFormat="1" ht="15" customHeight="1">
      <c r="B127" s="366"/>
      <c r="C127" s="321" t="s">
        <v>2703</v>
      </c>
      <c r="D127" s="321"/>
      <c r="E127" s="321"/>
      <c r="F127" s="344" t="s">
        <v>2655</v>
      </c>
      <c r="G127" s="321"/>
      <c r="H127" s="321" t="s">
        <v>2704</v>
      </c>
      <c r="I127" s="321" t="s">
        <v>2657</v>
      </c>
      <c r="J127" s="321" t="s">
        <v>2705</v>
      </c>
      <c r="K127" s="369"/>
    </row>
    <row r="128" s="1" customFormat="1" ht="15" customHeight="1">
      <c r="B128" s="366"/>
      <c r="C128" s="321" t="s">
        <v>2603</v>
      </c>
      <c r="D128" s="321"/>
      <c r="E128" s="321"/>
      <c r="F128" s="344" t="s">
        <v>2655</v>
      </c>
      <c r="G128" s="321"/>
      <c r="H128" s="321" t="s">
        <v>2706</v>
      </c>
      <c r="I128" s="321" t="s">
        <v>2657</v>
      </c>
      <c r="J128" s="321" t="s">
        <v>2705</v>
      </c>
      <c r="K128" s="369"/>
    </row>
    <row r="129" s="1" customFormat="1" ht="15" customHeight="1">
      <c r="B129" s="366"/>
      <c r="C129" s="321" t="s">
        <v>2665</v>
      </c>
      <c r="D129" s="321"/>
      <c r="E129" s="321"/>
      <c r="F129" s="344" t="s">
        <v>2393</v>
      </c>
      <c r="G129" s="321"/>
      <c r="H129" s="321" t="s">
        <v>2666</v>
      </c>
      <c r="I129" s="321" t="s">
        <v>2657</v>
      </c>
      <c r="J129" s="321">
        <v>15</v>
      </c>
      <c r="K129" s="369"/>
    </row>
    <row r="130" s="1" customFormat="1" ht="15" customHeight="1">
      <c r="B130" s="366"/>
      <c r="C130" s="347" t="s">
        <v>2667</v>
      </c>
      <c r="D130" s="347"/>
      <c r="E130" s="347"/>
      <c r="F130" s="348" t="s">
        <v>2393</v>
      </c>
      <c r="G130" s="347"/>
      <c r="H130" s="347" t="s">
        <v>2668</v>
      </c>
      <c r="I130" s="347" t="s">
        <v>2657</v>
      </c>
      <c r="J130" s="347">
        <v>15</v>
      </c>
      <c r="K130" s="369"/>
    </row>
    <row r="131" s="1" customFormat="1" ht="15" customHeight="1">
      <c r="B131" s="366"/>
      <c r="C131" s="347" t="s">
        <v>2669</v>
      </c>
      <c r="D131" s="347"/>
      <c r="E131" s="347"/>
      <c r="F131" s="348" t="s">
        <v>2393</v>
      </c>
      <c r="G131" s="347"/>
      <c r="H131" s="347" t="s">
        <v>2670</v>
      </c>
      <c r="I131" s="347" t="s">
        <v>2657</v>
      </c>
      <c r="J131" s="347">
        <v>20</v>
      </c>
      <c r="K131" s="369"/>
    </row>
    <row r="132" s="1" customFormat="1" ht="15" customHeight="1">
      <c r="B132" s="366"/>
      <c r="C132" s="347" t="s">
        <v>2671</v>
      </c>
      <c r="D132" s="347"/>
      <c r="E132" s="347"/>
      <c r="F132" s="348" t="s">
        <v>2393</v>
      </c>
      <c r="G132" s="347"/>
      <c r="H132" s="347" t="s">
        <v>2672</v>
      </c>
      <c r="I132" s="347" t="s">
        <v>2657</v>
      </c>
      <c r="J132" s="347">
        <v>20</v>
      </c>
      <c r="K132" s="369"/>
    </row>
    <row r="133" s="1" customFormat="1" ht="15" customHeight="1">
      <c r="B133" s="366"/>
      <c r="C133" s="321" t="s">
        <v>2660</v>
      </c>
      <c r="D133" s="321"/>
      <c r="E133" s="321"/>
      <c r="F133" s="344" t="s">
        <v>2393</v>
      </c>
      <c r="G133" s="321"/>
      <c r="H133" s="321" t="s">
        <v>2694</v>
      </c>
      <c r="I133" s="321" t="s">
        <v>2657</v>
      </c>
      <c r="J133" s="321">
        <v>50</v>
      </c>
      <c r="K133" s="369"/>
    </row>
    <row r="134" s="1" customFormat="1" ht="15" customHeight="1">
      <c r="B134" s="366"/>
      <c r="C134" s="321" t="s">
        <v>2673</v>
      </c>
      <c r="D134" s="321"/>
      <c r="E134" s="321"/>
      <c r="F134" s="344" t="s">
        <v>2393</v>
      </c>
      <c r="G134" s="321"/>
      <c r="H134" s="321" t="s">
        <v>2694</v>
      </c>
      <c r="I134" s="321" t="s">
        <v>2657</v>
      </c>
      <c r="J134" s="321">
        <v>50</v>
      </c>
      <c r="K134" s="369"/>
    </row>
    <row r="135" s="1" customFormat="1" ht="15" customHeight="1">
      <c r="B135" s="366"/>
      <c r="C135" s="321" t="s">
        <v>2679</v>
      </c>
      <c r="D135" s="321"/>
      <c r="E135" s="321"/>
      <c r="F135" s="344" t="s">
        <v>2393</v>
      </c>
      <c r="G135" s="321"/>
      <c r="H135" s="321" t="s">
        <v>2694</v>
      </c>
      <c r="I135" s="321" t="s">
        <v>2657</v>
      </c>
      <c r="J135" s="321">
        <v>50</v>
      </c>
      <c r="K135" s="369"/>
    </row>
    <row r="136" s="1" customFormat="1" ht="15" customHeight="1">
      <c r="B136" s="366"/>
      <c r="C136" s="321" t="s">
        <v>2681</v>
      </c>
      <c r="D136" s="321"/>
      <c r="E136" s="321"/>
      <c r="F136" s="344" t="s">
        <v>2393</v>
      </c>
      <c r="G136" s="321"/>
      <c r="H136" s="321" t="s">
        <v>2694</v>
      </c>
      <c r="I136" s="321" t="s">
        <v>2657</v>
      </c>
      <c r="J136" s="321">
        <v>50</v>
      </c>
      <c r="K136" s="369"/>
    </row>
    <row r="137" s="1" customFormat="1" ht="15" customHeight="1">
      <c r="B137" s="366"/>
      <c r="C137" s="321" t="s">
        <v>2682</v>
      </c>
      <c r="D137" s="321"/>
      <c r="E137" s="321"/>
      <c r="F137" s="344" t="s">
        <v>2393</v>
      </c>
      <c r="G137" s="321"/>
      <c r="H137" s="321" t="s">
        <v>2707</v>
      </c>
      <c r="I137" s="321" t="s">
        <v>2657</v>
      </c>
      <c r="J137" s="321">
        <v>255</v>
      </c>
      <c r="K137" s="369"/>
    </row>
    <row r="138" s="1" customFormat="1" ht="15" customHeight="1">
      <c r="B138" s="366"/>
      <c r="C138" s="321" t="s">
        <v>2684</v>
      </c>
      <c r="D138" s="321"/>
      <c r="E138" s="321"/>
      <c r="F138" s="344" t="s">
        <v>2655</v>
      </c>
      <c r="G138" s="321"/>
      <c r="H138" s="321" t="s">
        <v>2708</v>
      </c>
      <c r="I138" s="321" t="s">
        <v>2686</v>
      </c>
      <c r="J138" s="321"/>
      <c r="K138" s="369"/>
    </row>
    <row r="139" s="1" customFormat="1" ht="15" customHeight="1">
      <c r="B139" s="366"/>
      <c r="C139" s="321" t="s">
        <v>2687</v>
      </c>
      <c r="D139" s="321"/>
      <c r="E139" s="321"/>
      <c r="F139" s="344" t="s">
        <v>2655</v>
      </c>
      <c r="G139" s="321"/>
      <c r="H139" s="321" t="s">
        <v>2709</v>
      </c>
      <c r="I139" s="321" t="s">
        <v>2689</v>
      </c>
      <c r="J139" s="321"/>
      <c r="K139" s="369"/>
    </row>
    <row r="140" s="1" customFormat="1" ht="15" customHeight="1">
      <c r="B140" s="366"/>
      <c r="C140" s="321" t="s">
        <v>2690</v>
      </c>
      <c r="D140" s="321"/>
      <c r="E140" s="321"/>
      <c r="F140" s="344" t="s">
        <v>2655</v>
      </c>
      <c r="G140" s="321"/>
      <c r="H140" s="321" t="s">
        <v>2690</v>
      </c>
      <c r="I140" s="321" t="s">
        <v>2689</v>
      </c>
      <c r="J140" s="321"/>
      <c r="K140" s="369"/>
    </row>
    <row r="141" s="1" customFormat="1" ht="15" customHeight="1">
      <c r="B141" s="366"/>
      <c r="C141" s="321" t="s">
        <v>38</v>
      </c>
      <c r="D141" s="321"/>
      <c r="E141" s="321"/>
      <c r="F141" s="344" t="s">
        <v>2655</v>
      </c>
      <c r="G141" s="321"/>
      <c r="H141" s="321" t="s">
        <v>2710</v>
      </c>
      <c r="I141" s="321" t="s">
        <v>2689</v>
      </c>
      <c r="J141" s="321"/>
      <c r="K141" s="369"/>
    </row>
    <row r="142" s="1" customFormat="1" ht="15" customHeight="1">
      <c r="B142" s="366"/>
      <c r="C142" s="321" t="s">
        <v>2711</v>
      </c>
      <c r="D142" s="321"/>
      <c r="E142" s="321"/>
      <c r="F142" s="344" t="s">
        <v>2655</v>
      </c>
      <c r="G142" s="321"/>
      <c r="H142" s="321" t="s">
        <v>2712</v>
      </c>
      <c r="I142" s="321" t="s">
        <v>2689</v>
      </c>
      <c r="J142" s="321"/>
      <c r="K142" s="369"/>
    </row>
    <row r="143" s="1" customFormat="1" ht="15" customHeight="1">
      <c r="B143" s="370"/>
      <c r="C143" s="371"/>
      <c r="D143" s="371"/>
      <c r="E143" s="371"/>
      <c r="F143" s="371"/>
      <c r="G143" s="371"/>
      <c r="H143" s="371"/>
      <c r="I143" s="371"/>
      <c r="J143" s="371"/>
      <c r="K143" s="372"/>
    </row>
    <row r="144" s="1" customFormat="1" ht="18.75" customHeight="1">
      <c r="B144" s="357"/>
      <c r="C144" s="357"/>
      <c r="D144" s="357"/>
      <c r="E144" s="357"/>
      <c r="F144" s="358"/>
      <c r="G144" s="357"/>
      <c r="H144" s="357"/>
      <c r="I144" s="357"/>
      <c r="J144" s="357"/>
      <c r="K144" s="357"/>
    </row>
    <row r="145" s="1" customFormat="1" ht="18.75" customHeight="1">
      <c r="B145" s="329"/>
      <c r="C145" s="329"/>
      <c r="D145" s="329"/>
      <c r="E145" s="329"/>
      <c r="F145" s="329"/>
      <c r="G145" s="329"/>
      <c r="H145" s="329"/>
      <c r="I145" s="329"/>
      <c r="J145" s="329"/>
      <c r="K145" s="329"/>
    </row>
    <row r="146" s="1" customFormat="1" ht="7.5" customHeight="1">
      <c r="B146" s="330"/>
      <c r="C146" s="331"/>
      <c r="D146" s="331"/>
      <c r="E146" s="331"/>
      <c r="F146" s="331"/>
      <c r="G146" s="331"/>
      <c r="H146" s="331"/>
      <c r="I146" s="331"/>
      <c r="J146" s="331"/>
      <c r="K146" s="332"/>
    </row>
    <row r="147" s="1" customFormat="1" ht="45" customHeight="1">
      <c r="B147" s="333"/>
      <c r="C147" s="334" t="s">
        <v>2713</v>
      </c>
      <c r="D147" s="334"/>
      <c r="E147" s="334"/>
      <c r="F147" s="334"/>
      <c r="G147" s="334"/>
      <c r="H147" s="334"/>
      <c r="I147" s="334"/>
      <c r="J147" s="334"/>
      <c r="K147" s="335"/>
    </row>
    <row r="148" s="1" customFormat="1" ht="17.25" customHeight="1">
      <c r="B148" s="333"/>
      <c r="C148" s="336" t="s">
        <v>2649</v>
      </c>
      <c r="D148" s="336"/>
      <c r="E148" s="336"/>
      <c r="F148" s="336" t="s">
        <v>2650</v>
      </c>
      <c r="G148" s="337"/>
      <c r="H148" s="336" t="s">
        <v>54</v>
      </c>
      <c r="I148" s="336" t="s">
        <v>57</v>
      </c>
      <c r="J148" s="336" t="s">
        <v>2651</v>
      </c>
      <c r="K148" s="335"/>
    </row>
    <row r="149" s="1" customFormat="1" ht="17.25" customHeight="1">
      <c r="B149" s="333"/>
      <c r="C149" s="338" t="s">
        <v>2652</v>
      </c>
      <c r="D149" s="338"/>
      <c r="E149" s="338"/>
      <c r="F149" s="339" t="s">
        <v>2653</v>
      </c>
      <c r="G149" s="340"/>
      <c r="H149" s="338"/>
      <c r="I149" s="338"/>
      <c r="J149" s="338" t="s">
        <v>2654</v>
      </c>
      <c r="K149" s="335"/>
    </row>
    <row r="150" s="1" customFormat="1" ht="5.25" customHeight="1">
      <c r="B150" s="346"/>
      <c r="C150" s="341"/>
      <c r="D150" s="341"/>
      <c r="E150" s="341"/>
      <c r="F150" s="341"/>
      <c r="G150" s="342"/>
      <c r="H150" s="341"/>
      <c r="I150" s="341"/>
      <c r="J150" s="341"/>
      <c r="K150" s="369"/>
    </row>
    <row r="151" s="1" customFormat="1" ht="15" customHeight="1">
      <c r="B151" s="346"/>
      <c r="C151" s="373" t="s">
        <v>2658</v>
      </c>
      <c r="D151" s="321"/>
      <c r="E151" s="321"/>
      <c r="F151" s="374" t="s">
        <v>2655</v>
      </c>
      <c r="G151" s="321"/>
      <c r="H151" s="373" t="s">
        <v>2694</v>
      </c>
      <c r="I151" s="373" t="s">
        <v>2657</v>
      </c>
      <c r="J151" s="373">
        <v>120</v>
      </c>
      <c r="K151" s="369"/>
    </row>
    <row r="152" s="1" customFormat="1" ht="15" customHeight="1">
      <c r="B152" s="346"/>
      <c r="C152" s="373" t="s">
        <v>2703</v>
      </c>
      <c r="D152" s="321"/>
      <c r="E152" s="321"/>
      <c r="F152" s="374" t="s">
        <v>2655</v>
      </c>
      <c r="G152" s="321"/>
      <c r="H152" s="373" t="s">
        <v>2714</v>
      </c>
      <c r="I152" s="373" t="s">
        <v>2657</v>
      </c>
      <c r="J152" s="373" t="s">
        <v>2705</v>
      </c>
      <c r="K152" s="369"/>
    </row>
    <row r="153" s="1" customFormat="1" ht="15" customHeight="1">
      <c r="B153" s="346"/>
      <c r="C153" s="373" t="s">
        <v>2603</v>
      </c>
      <c r="D153" s="321"/>
      <c r="E153" s="321"/>
      <c r="F153" s="374" t="s">
        <v>2655</v>
      </c>
      <c r="G153" s="321"/>
      <c r="H153" s="373" t="s">
        <v>2715</v>
      </c>
      <c r="I153" s="373" t="s">
        <v>2657</v>
      </c>
      <c r="J153" s="373" t="s">
        <v>2705</v>
      </c>
      <c r="K153" s="369"/>
    </row>
    <row r="154" s="1" customFormat="1" ht="15" customHeight="1">
      <c r="B154" s="346"/>
      <c r="C154" s="373" t="s">
        <v>2660</v>
      </c>
      <c r="D154" s="321"/>
      <c r="E154" s="321"/>
      <c r="F154" s="374" t="s">
        <v>2393</v>
      </c>
      <c r="G154" s="321"/>
      <c r="H154" s="373" t="s">
        <v>2694</v>
      </c>
      <c r="I154" s="373" t="s">
        <v>2657</v>
      </c>
      <c r="J154" s="373">
        <v>50</v>
      </c>
      <c r="K154" s="369"/>
    </row>
    <row r="155" s="1" customFormat="1" ht="15" customHeight="1">
      <c r="B155" s="346"/>
      <c r="C155" s="373" t="s">
        <v>2662</v>
      </c>
      <c r="D155" s="321"/>
      <c r="E155" s="321"/>
      <c r="F155" s="374" t="s">
        <v>2655</v>
      </c>
      <c r="G155" s="321"/>
      <c r="H155" s="373" t="s">
        <v>2694</v>
      </c>
      <c r="I155" s="373" t="s">
        <v>2664</v>
      </c>
      <c r="J155" s="373"/>
      <c r="K155" s="369"/>
    </row>
    <row r="156" s="1" customFormat="1" ht="15" customHeight="1">
      <c r="B156" s="346"/>
      <c r="C156" s="373" t="s">
        <v>2673</v>
      </c>
      <c r="D156" s="321"/>
      <c r="E156" s="321"/>
      <c r="F156" s="374" t="s">
        <v>2393</v>
      </c>
      <c r="G156" s="321"/>
      <c r="H156" s="373" t="s">
        <v>2694</v>
      </c>
      <c r="I156" s="373" t="s">
        <v>2657</v>
      </c>
      <c r="J156" s="373">
        <v>50</v>
      </c>
      <c r="K156" s="369"/>
    </row>
    <row r="157" s="1" customFormat="1" ht="15" customHeight="1">
      <c r="B157" s="346"/>
      <c r="C157" s="373" t="s">
        <v>2681</v>
      </c>
      <c r="D157" s="321"/>
      <c r="E157" s="321"/>
      <c r="F157" s="374" t="s">
        <v>2393</v>
      </c>
      <c r="G157" s="321"/>
      <c r="H157" s="373" t="s">
        <v>2694</v>
      </c>
      <c r="I157" s="373" t="s">
        <v>2657</v>
      </c>
      <c r="J157" s="373">
        <v>50</v>
      </c>
      <c r="K157" s="369"/>
    </row>
    <row r="158" s="1" customFormat="1" ht="15" customHeight="1">
      <c r="B158" s="346"/>
      <c r="C158" s="373" t="s">
        <v>2679</v>
      </c>
      <c r="D158" s="321"/>
      <c r="E158" s="321"/>
      <c r="F158" s="374" t="s">
        <v>2393</v>
      </c>
      <c r="G158" s="321"/>
      <c r="H158" s="373" t="s">
        <v>2694</v>
      </c>
      <c r="I158" s="373" t="s">
        <v>2657</v>
      </c>
      <c r="J158" s="373">
        <v>50</v>
      </c>
      <c r="K158" s="369"/>
    </row>
    <row r="159" s="1" customFormat="1" ht="15" customHeight="1">
      <c r="B159" s="346"/>
      <c r="C159" s="373" t="s">
        <v>109</v>
      </c>
      <c r="D159" s="321"/>
      <c r="E159" s="321"/>
      <c r="F159" s="374" t="s">
        <v>2655</v>
      </c>
      <c r="G159" s="321"/>
      <c r="H159" s="373" t="s">
        <v>2716</v>
      </c>
      <c r="I159" s="373" t="s">
        <v>2657</v>
      </c>
      <c r="J159" s="373" t="s">
        <v>2717</v>
      </c>
      <c r="K159" s="369"/>
    </row>
    <row r="160" s="1" customFormat="1" ht="15" customHeight="1">
      <c r="B160" s="346"/>
      <c r="C160" s="373" t="s">
        <v>2718</v>
      </c>
      <c r="D160" s="321"/>
      <c r="E160" s="321"/>
      <c r="F160" s="374" t="s">
        <v>2655</v>
      </c>
      <c r="G160" s="321"/>
      <c r="H160" s="373" t="s">
        <v>2719</v>
      </c>
      <c r="I160" s="373" t="s">
        <v>2689</v>
      </c>
      <c r="J160" s="373"/>
      <c r="K160" s="369"/>
    </row>
    <row r="161" s="1" customFormat="1" ht="15" customHeight="1">
      <c r="B161" s="375"/>
      <c r="C161" s="355"/>
      <c r="D161" s="355"/>
      <c r="E161" s="355"/>
      <c r="F161" s="355"/>
      <c r="G161" s="355"/>
      <c r="H161" s="355"/>
      <c r="I161" s="355"/>
      <c r="J161" s="355"/>
      <c r="K161" s="376"/>
    </row>
    <row r="162" s="1" customFormat="1" ht="18.75" customHeight="1">
      <c r="B162" s="357"/>
      <c r="C162" s="367"/>
      <c r="D162" s="367"/>
      <c r="E162" s="367"/>
      <c r="F162" s="377"/>
      <c r="G162" s="367"/>
      <c r="H162" s="367"/>
      <c r="I162" s="367"/>
      <c r="J162" s="367"/>
      <c r="K162" s="357"/>
    </row>
    <row r="163" s="1" customFormat="1" ht="18.75" customHeight="1">
      <c r="B163" s="329"/>
      <c r="C163" s="329"/>
      <c r="D163" s="329"/>
      <c r="E163" s="329"/>
      <c r="F163" s="329"/>
      <c r="G163" s="329"/>
      <c r="H163" s="329"/>
      <c r="I163" s="329"/>
      <c r="J163" s="329"/>
      <c r="K163" s="329"/>
    </row>
    <row r="164" s="1" customFormat="1" ht="7.5" customHeight="1">
      <c r="B164" s="308"/>
      <c r="C164" s="309"/>
      <c r="D164" s="309"/>
      <c r="E164" s="309"/>
      <c r="F164" s="309"/>
      <c r="G164" s="309"/>
      <c r="H164" s="309"/>
      <c r="I164" s="309"/>
      <c r="J164" s="309"/>
      <c r="K164" s="310"/>
    </row>
    <row r="165" s="1" customFormat="1" ht="45" customHeight="1">
      <c r="B165" s="311"/>
      <c r="C165" s="312" t="s">
        <v>2720</v>
      </c>
      <c r="D165" s="312"/>
      <c r="E165" s="312"/>
      <c r="F165" s="312"/>
      <c r="G165" s="312"/>
      <c r="H165" s="312"/>
      <c r="I165" s="312"/>
      <c r="J165" s="312"/>
      <c r="K165" s="313"/>
    </row>
    <row r="166" s="1" customFormat="1" ht="17.25" customHeight="1">
      <c r="B166" s="311"/>
      <c r="C166" s="336" t="s">
        <v>2649</v>
      </c>
      <c r="D166" s="336"/>
      <c r="E166" s="336"/>
      <c r="F166" s="336" t="s">
        <v>2650</v>
      </c>
      <c r="G166" s="378"/>
      <c r="H166" s="379" t="s">
        <v>54</v>
      </c>
      <c r="I166" s="379" t="s">
        <v>57</v>
      </c>
      <c r="J166" s="336" t="s">
        <v>2651</v>
      </c>
      <c r="K166" s="313"/>
    </row>
    <row r="167" s="1" customFormat="1" ht="17.25" customHeight="1">
      <c r="B167" s="314"/>
      <c r="C167" s="338" t="s">
        <v>2652</v>
      </c>
      <c r="D167" s="338"/>
      <c r="E167" s="338"/>
      <c r="F167" s="339" t="s">
        <v>2653</v>
      </c>
      <c r="G167" s="380"/>
      <c r="H167" s="381"/>
      <c r="I167" s="381"/>
      <c r="J167" s="338" t="s">
        <v>2654</v>
      </c>
      <c r="K167" s="316"/>
    </row>
    <row r="168" s="1" customFormat="1" ht="5.25" customHeight="1">
      <c r="B168" s="346"/>
      <c r="C168" s="341"/>
      <c r="D168" s="341"/>
      <c r="E168" s="341"/>
      <c r="F168" s="341"/>
      <c r="G168" s="342"/>
      <c r="H168" s="341"/>
      <c r="I168" s="341"/>
      <c r="J168" s="341"/>
      <c r="K168" s="369"/>
    </row>
    <row r="169" s="1" customFormat="1" ht="15" customHeight="1">
      <c r="B169" s="346"/>
      <c r="C169" s="321" t="s">
        <v>2658</v>
      </c>
      <c r="D169" s="321"/>
      <c r="E169" s="321"/>
      <c r="F169" s="344" t="s">
        <v>2655</v>
      </c>
      <c r="G169" s="321"/>
      <c r="H169" s="321" t="s">
        <v>2694</v>
      </c>
      <c r="I169" s="321" t="s">
        <v>2657</v>
      </c>
      <c r="J169" s="321">
        <v>120</v>
      </c>
      <c r="K169" s="369"/>
    </row>
    <row r="170" s="1" customFormat="1" ht="15" customHeight="1">
      <c r="B170" s="346"/>
      <c r="C170" s="321" t="s">
        <v>2703</v>
      </c>
      <c r="D170" s="321"/>
      <c r="E170" s="321"/>
      <c r="F170" s="344" t="s">
        <v>2655</v>
      </c>
      <c r="G170" s="321"/>
      <c r="H170" s="321" t="s">
        <v>2704</v>
      </c>
      <c r="I170" s="321" t="s">
        <v>2657</v>
      </c>
      <c r="J170" s="321" t="s">
        <v>2705</v>
      </c>
      <c r="K170" s="369"/>
    </row>
    <row r="171" s="1" customFormat="1" ht="15" customHeight="1">
      <c r="B171" s="346"/>
      <c r="C171" s="321" t="s">
        <v>2603</v>
      </c>
      <c r="D171" s="321"/>
      <c r="E171" s="321"/>
      <c r="F171" s="344" t="s">
        <v>2655</v>
      </c>
      <c r="G171" s="321"/>
      <c r="H171" s="321" t="s">
        <v>2721</v>
      </c>
      <c r="I171" s="321" t="s">
        <v>2657</v>
      </c>
      <c r="J171" s="321" t="s">
        <v>2705</v>
      </c>
      <c r="K171" s="369"/>
    </row>
    <row r="172" s="1" customFormat="1" ht="15" customHeight="1">
      <c r="B172" s="346"/>
      <c r="C172" s="321" t="s">
        <v>2660</v>
      </c>
      <c r="D172" s="321"/>
      <c r="E172" s="321"/>
      <c r="F172" s="344" t="s">
        <v>2393</v>
      </c>
      <c r="G172" s="321"/>
      <c r="H172" s="321" t="s">
        <v>2721</v>
      </c>
      <c r="I172" s="321" t="s">
        <v>2657</v>
      </c>
      <c r="J172" s="321">
        <v>50</v>
      </c>
      <c r="K172" s="369"/>
    </row>
    <row r="173" s="1" customFormat="1" ht="15" customHeight="1">
      <c r="B173" s="346"/>
      <c r="C173" s="321" t="s">
        <v>2662</v>
      </c>
      <c r="D173" s="321"/>
      <c r="E173" s="321"/>
      <c r="F173" s="344" t="s">
        <v>2655</v>
      </c>
      <c r="G173" s="321"/>
      <c r="H173" s="321" t="s">
        <v>2721</v>
      </c>
      <c r="I173" s="321" t="s">
        <v>2664</v>
      </c>
      <c r="J173" s="321"/>
      <c r="K173" s="369"/>
    </row>
    <row r="174" s="1" customFormat="1" ht="15" customHeight="1">
      <c r="B174" s="346"/>
      <c r="C174" s="321" t="s">
        <v>2673</v>
      </c>
      <c r="D174" s="321"/>
      <c r="E174" s="321"/>
      <c r="F174" s="344" t="s">
        <v>2393</v>
      </c>
      <c r="G174" s="321"/>
      <c r="H174" s="321" t="s">
        <v>2721</v>
      </c>
      <c r="I174" s="321" t="s">
        <v>2657</v>
      </c>
      <c r="J174" s="321">
        <v>50</v>
      </c>
      <c r="K174" s="369"/>
    </row>
    <row r="175" s="1" customFormat="1" ht="15" customHeight="1">
      <c r="B175" s="346"/>
      <c r="C175" s="321" t="s">
        <v>2681</v>
      </c>
      <c r="D175" s="321"/>
      <c r="E175" s="321"/>
      <c r="F175" s="344" t="s">
        <v>2393</v>
      </c>
      <c r="G175" s="321"/>
      <c r="H175" s="321" t="s">
        <v>2721</v>
      </c>
      <c r="I175" s="321" t="s">
        <v>2657</v>
      </c>
      <c r="J175" s="321">
        <v>50</v>
      </c>
      <c r="K175" s="369"/>
    </row>
    <row r="176" s="1" customFormat="1" ht="15" customHeight="1">
      <c r="B176" s="346"/>
      <c r="C176" s="321" t="s">
        <v>2679</v>
      </c>
      <c r="D176" s="321"/>
      <c r="E176" s="321"/>
      <c r="F176" s="344" t="s">
        <v>2393</v>
      </c>
      <c r="G176" s="321"/>
      <c r="H176" s="321" t="s">
        <v>2721</v>
      </c>
      <c r="I176" s="321" t="s">
        <v>2657</v>
      </c>
      <c r="J176" s="321">
        <v>50</v>
      </c>
      <c r="K176" s="369"/>
    </row>
    <row r="177" s="1" customFormat="1" ht="15" customHeight="1">
      <c r="B177" s="346"/>
      <c r="C177" s="321" t="s">
        <v>124</v>
      </c>
      <c r="D177" s="321"/>
      <c r="E177" s="321"/>
      <c r="F177" s="344" t="s">
        <v>2655</v>
      </c>
      <c r="G177" s="321"/>
      <c r="H177" s="321" t="s">
        <v>2722</v>
      </c>
      <c r="I177" s="321" t="s">
        <v>2723</v>
      </c>
      <c r="J177" s="321"/>
      <c r="K177" s="369"/>
    </row>
    <row r="178" s="1" customFormat="1" ht="15" customHeight="1">
      <c r="B178" s="346"/>
      <c r="C178" s="321" t="s">
        <v>57</v>
      </c>
      <c r="D178" s="321"/>
      <c r="E178" s="321"/>
      <c r="F178" s="344" t="s">
        <v>2655</v>
      </c>
      <c r="G178" s="321"/>
      <c r="H178" s="321" t="s">
        <v>2724</v>
      </c>
      <c r="I178" s="321" t="s">
        <v>2725</v>
      </c>
      <c r="J178" s="321">
        <v>1</v>
      </c>
      <c r="K178" s="369"/>
    </row>
    <row r="179" s="1" customFormat="1" ht="15" customHeight="1">
      <c r="B179" s="346"/>
      <c r="C179" s="321" t="s">
        <v>53</v>
      </c>
      <c r="D179" s="321"/>
      <c r="E179" s="321"/>
      <c r="F179" s="344" t="s">
        <v>2655</v>
      </c>
      <c r="G179" s="321"/>
      <c r="H179" s="321" t="s">
        <v>2726</v>
      </c>
      <c r="I179" s="321" t="s">
        <v>2657</v>
      </c>
      <c r="J179" s="321">
        <v>20</v>
      </c>
      <c r="K179" s="369"/>
    </row>
    <row r="180" s="1" customFormat="1" ht="15" customHeight="1">
      <c r="B180" s="346"/>
      <c r="C180" s="321" t="s">
        <v>54</v>
      </c>
      <c r="D180" s="321"/>
      <c r="E180" s="321"/>
      <c r="F180" s="344" t="s">
        <v>2655</v>
      </c>
      <c r="G180" s="321"/>
      <c r="H180" s="321" t="s">
        <v>2727</v>
      </c>
      <c r="I180" s="321" t="s">
        <v>2657</v>
      </c>
      <c r="J180" s="321">
        <v>255</v>
      </c>
      <c r="K180" s="369"/>
    </row>
    <row r="181" s="1" customFormat="1" ht="15" customHeight="1">
      <c r="B181" s="346"/>
      <c r="C181" s="321" t="s">
        <v>125</v>
      </c>
      <c r="D181" s="321"/>
      <c r="E181" s="321"/>
      <c r="F181" s="344" t="s">
        <v>2655</v>
      </c>
      <c r="G181" s="321"/>
      <c r="H181" s="321" t="s">
        <v>2619</v>
      </c>
      <c r="I181" s="321" t="s">
        <v>2657</v>
      </c>
      <c r="J181" s="321">
        <v>10</v>
      </c>
      <c r="K181" s="369"/>
    </row>
    <row r="182" s="1" customFormat="1" ht="15" customHeight="1">
      <c r="B182" s="346"/>
      <c r="C182" s="321" t="s">
        <v>126</v>
      </c>
      <c r="D182" s="321"/>
      <c r="E182" s="321"/>
      <c r="F182" s="344" t="s">
        <v>2655</v>
      </c>
      <c r="G182" s="321"/>
      <c r="H182" s="321" t="s">
        <v>2728</v>
      </c>
      <c r="I182" s="321" t="s">
        <v>2689</v>
      </c>
      <c r="J182" s="321"/>
      <c r="K182" s="369"/>
    </row>
    <row r="183" s="1" customFormat="1" ht="15" customHeight="1">
      <c r="B183" s="346"/>
      <c r="C183" s="321" t="s">
        <v>2729</v>
      </c>
      <c r="D183" s="321"/>
      <c r="E183" s="321"/>
      <c r="F183" s="344" t="s">
        <v>2655</v>
      </c>
      <c r="G183" s="321"/>
      <c r="H183" s="321" t="s">
        <v>2730</v>
      </c>
      <c r="I183" s="321" t="s">
        <v>2689</v>
      </c>
      <c r="J183" s="321"/>
      <c r="K183" s="369"/>
    </row>
    <row r="184" s="1" customFormat="1" ht="15" customHeight="1">
      <c r="B184" s="346"/>
      <c r="C184" s="321" t="s">
        <v>2718</v>
      </c>
      <c r="D184" s="321"/>
      <c r="E184" s="321"/>
      <c r="F184" s="344" t="s">
        <v>2655</v>
      </c>
      <c r="G184" s="321"/>
      <c r="H184" s="321" t="s">
        <v>2731</v>
      </c>
      <c r="I184" s="321" t="s">
        <v>2689</v>
      </c>
      <c r="J184" s="321"/>
      <c r="K184" s="369"/>
    </row>
    <row r="185" s="1" customFormat="1" ht="15" customHeight="1">
      <c r="B185" s="346"/>
      <c r="C185" s="321" t="s">
        <v>128</v>
      </c>
      <c r="D185" s="321"/>
      <c r="E185" s="321"/>
      <c r="F185" s="344" t="s">
        <v>2393</v>
      </c>
      <c r="G185" s="321"/>
      <c r="H185" s="321" t="s">
        <v>2732</v>
      </c>
      <c r="I185" s="321" t="s">
        <v>2657</v>
      </c>
      <c r="J185" s="321">
        <v>50</v>
      </c>
      <c r="K185" s="369"/>
    </row>
    <row r="186" s="1" customFormat="1" ht="15" customHeight="1">
      <c r="B186" s="346"/>
      <c r="C186" s="321" t="s">
        <v>2733</v>
      </c>
      <c r="D186" s="321"/>
      <c r="E186" s="321"/>
      <c r="F186" s="344" t="s">
        <v>2393</v>
      </c>
      <c r="G186" s="321"/>
      <c r="H186" s="321" t="s">
        <v>2734</v>
      </c>
      <c r="I186" s="321" t="s">
        <v>2735</v>
      </c>
      <c r="J186" s="321"/>
      <c r="K186" s="369"/>
    </row>
    <row r="187" s="1" customFormat="1" ht="15" customHeight="1">
      <c r="B187" s="346"/>
      <c r="C187" s="321" t="s">
        <v>2736</v>
      </c>
      <c r="D187" s="321"/>
      <c r="E187" s="321"/>
      <c r="F187" s="344" t="s">
        <v>2393</v>
      </c>
      <c r="G187" s="321"/>
      <c r="H187" s="321" t="s">
        <v>2737</v>
      </c>
      <c r="I187" s="321" t="s">
        <v>2735</v>
      </c>
      <c r="J187" s="321"/>
      <c r="K187" s="369"/>
    </row>
    <row r="188" s="1" customFormat="1" ht="15" customHeight="1">
      <c r="B188" s="346"/>
      <c r="C188" s="321" t="s">
        <v>2738</v>
      </c>
      <c r="D188" s="321"/>
      <c r="E188" s="321"/>
      <c r="F188" s="344" t="s">
        <v>2393</v>
      </c>
      <c r="G188" s="321"/>
      <c r="H188" s="321" t="s">
        <v>2739</v>
      </c>
      <c r="I188" s="321" t="s">
        <v>2735</v>
      </c>
      <c r="J188" s="321"/>
      <c r="K188" s="369"/>
    </row>
    <row r="189" s="1" customFormat="1" ht="15" customHeight="1">
      <c r="B189" s="346"/>
      <c r="C189" s="382" t="s">
        <v>2740</v>
      </c>
      <c r="D189" s="321"/>
      <c r="E189" s="321"/>
      <c r="F189" s="344" t="s">
        <v>2393</v>
      </c>
      <c r="G189" s="321"/>
      <c r="H189" s="321" t="s">
        <v>2741</v>
      </c>
      <c r="I189" s="321" t="s">
        <v>2742</v>
      </c>
      <c r="J189" s="383" t="s">
        <v>2743</v>
      </c>
      <c r="K189" s="369"/>
    </row>
    <row r="190" s="18" customFormat="1" ht="15" customHeight="1">
      <c r="B190" s="384"/>
      <c r="C190" s="385" t="s">
        <v>2744</v>
      </c>
      <c r="D190" s="386"/>
      <c r="E190" s="386"/>
      <c r="F190" s="387" t="s">
        <v>2393</v>
      </c>
      <c r="G190" s="386"/>
      <c r="H190" s="386" t="s">
        <v>2745</v>
      </c>
      <c r="I190" s="386" t="s">
        <v>2742</v>
      </c>
      <c r="J190" s="388" t="s">
        <v>2743</v>
      </c>
      <c r="K190" s="389"/>
    </row>
    <row r="191" s="1" customFormat="1" ht="15" customHeight="1">
      <c r="B191" s="346"/>
      <c r="C191" s="382" t="s">
        <v>42</v>
      </c>
      <c r="D191" s="321"/>
      <c r="E191" s="321"/>
      <c r="F191" s="344" t="s">
        <v>2655</v>
      </c>
      <c r="G191" s="321"/>
      <c r="H191" s="318" t="s">
        <v>2746</v>
      </c>
      <c r="I191" s="321" t="s">
        <v>2747</v>
      </c>
      <c r="J191" s="321"/>
      <c r="K191" s="369"/>
    </row>
    <row r="192" s="1" customFormat="1" ht="15" customHeight="1">
      <c r="B192" s="346"/>
      <c r="C192" s="382" t="s">
        <v>2748</v>
      </c>
      <c r="D192" s="321"/>
      <c r="E192" s="321"/>
      <c r="F192" s="344" t="s">
        <v>2655</v>
      </c>
      <c r="G192" s="321"/>
      <c r="H192" s="321" t="s">
        <v>2749</v>
      </c>
      <c r="I192" s="321" t="s">
        <v>2689</v>
      </c>
      <c r="J192" s="321"/>
      <c r="K192" s="369"/>
    </row>
    <row r="193" s="1" customFormat="1" ht="15" customHeight="1">
      <c r="B193" s="346"/>
      <c r="C193" s="382" t="s">
        <v>2750</v>
      </c>
      <c r="D193" s="321"/>
      <c r="E193" s="321"/>
      <c r="F193" s="344" t="s">
        <v>2655</v>
      </c>
      <c r="G193" s="321"/>
      <c r="H193" s="321" t="s">
        <v>2751</v>
      </c>
      <c r="I193" s="321" t="s">
        <v>2689</v>
      </c>
      <c r="J193" s="321"/>
      <c r="K193" s="369"/>
    </row>
    <row r="194" s="1" customFormat="1" ht="15" customHeight="1">
      <c r="B194" s="346"/>
      <c r="C194" s="382" t="s">
        <v>2752</v>
      </c>
      <c r="D194" s="321"/>
      <c r="E194" s="321"/>
      <c r="F194" s="344" t="s">
        <v>2393</v>
      </c>
      <c r="G194" s="321"/>
      <c r="H194" s="321" t="s">
        <v>2753</v>
      </c>
      <c r="I194" s="321" t="s">
        <v>2689</v>
      </c>
      <c r="J194" s="321"/>
      <c r="K194" s="369"/>
    </row>
    <row r="195" s="1" customFormat="1" ht="15" customHeight="1">
      <c r="B195" s="375"/>
      <c r="C195" s="390"/>
      <c r="D195" s="355"/>
      <c r="E195" s="355"/>
      <c r="F195" s="355"/>
      <c r="G195" s="355"/>
      <c r="H195" s="355"/>
      <c r="I195" s="355"/>
      <c r="J195" s="355"/>
      <c r="K195" s="376"/>
    </row>
    <row r="196" s="1" customFormat="1" ht="18.75" customHeight="1">
      <c r="B196" s="357"/>
      <c r="C196" s="367"/>
      <c r="D196" s="367"/>
      <c r="E196" s="367"/>
      <c r="F196" s="377"/>
      <c r="G196" s="367"/>
      <c r="H196" s="367"/>
      <c r="I196" s="367"/>
      <c r="J196" s="367"/>
      <c r="K196" s="357"/>
    </row>
    <row r="197" s="1" customFormat="1" ht="18.75" customHeight="1">
      <c r="B197" s="357"/>
      <c r="C197" s="367"/>
      <c r="D197" s="367"/>
      <c r="E197" s="367"/>
      <c r="F197" s="377"/>
      <c r="G197" s="367"/>
      <c r="H197" s="367"/>
      <c r="I197" s="367"/>
      <c r="J197" s="367"/>
      <c r="K197" s="357"/>
    </row>
    <row r="198" s="1" customFormat="1" ht="18.75" customHeight="1">
      <c r="B198" s="329"/>
      <c r="C198" s="329"/>
      <c r="D198" s="329"/>
      <c r="E198" s="329"/>
      <c r="F198" s="329"/>
      <c r="G198" s="329"/>
      <c r="H198" s="329"/>
      <c r="I198" s="329"/>
      <c r="J198" s="329"/>
      <c r="K198" s="329"/>
    </row>
    <row r="199" s="1" customFormat="1" ht="13.5">
      <c r="B199" s="308"/>
      <c r="C199" s="309"/>
      <c r="D199" s="309"/>
      <c r="E199" s="309"/>
      <c r="F199" s="309"/>
      <c r="G199" s="309"/>
      <c r="H199" s="309"/>
      <c r="I199" s="309"/>
      <c r="J199" s="309"/>
      <c r="K199" s="310"/>
    </row>
    <row r="200" s="1" customFormat="1" ht="21">
      <c r="B200" s="311"/>
      <c r="C200" s="312" t="s">
        <v>2754</v>
      </c>
      <c r="D200" s="312"/>
      <c r="E200" s="312"/>
      <c r="F200" s="312"/>
      <c r="G200" s="312"/>
      <c r="H200" s="312"/>
      <c r="I200" s="312"/>
      <c r="J200" s="312"/>
      <c r="K200" s="313"/>
    </row>
    <row r="201" s="1" customFormat="1" ht="25.5" customHeight="1">
      <c r="B201" s="311"/>
      <c r="C201" s="391" t="s">
        <v>2755</v>
      </c>
      <c r="D201" s="391"/>
      <c r="E201" s="391"/>
      <c r="F201" s="391" t="s">
        <v>2756</v>
      </c>
      <c r="G201" s="392"/>
      <c r="H201" s="391" t="s">
        <v>2757</v>
      </c>
      <c r="I201" s="391"/>
      <c r="J201" s="391"/>
      <c r="K201" s="313"/>
    </row>
    <row r="202" s="1" customFormat="1" ht="5.25" customHeight="1">
      <c r="B202" s="346"/>
      <c r="C202" s="341"/>
      <c r="D202" s="341"/>
      <c r="E202" s="341"/>
      <c r="F202" s="341"/>
      <c r="G202" s="367"/>
      <c r="H202" s="341"/>
      <c r="I202" s="341"/>
      <c r="J202" s="341"/>
      <c r="K202" s="369"/>
    </row>
    <row r="203" s="1" customFormat="1" ht="15" customHeight="1">
      <c r="B203" s="346"/>
      <c r="C203" s="321" t="s">
        <v>2747</v>
      </c>
      <c r="D203" s="321"/>
      <c r="E203" s="321"/>
      <c r="F203" s="344" t="s">
        <v>43</v>
      </c>
      <c r="G203" s="321"/>
      <c r="H203" s="321" t="s">
        <v>2758</v>
      </c>
      <c r="I203" s="321"/>
      <c r="J203" s="321"/>
      <c r="K203" s="369"/>
    </row>
    <row r="204" s="1" customFormat="1" ht="15" customHeight="1">
      <c r="B204" s="346"/>
      <c r="C204" s="321"/>
      <c r="D204" s="321"/>
      <c r="E204" s="321"/>
      <c r="F204" s="344" t="s">
        <v>44</v>
      </c>
      <c r="G204" s="321"/>
      <c r="H204" s="321" t="s">
        <v>2759</v>
      </c>
      <c r="I204" s="321"/>
      <c r="J204" s="321"/>
      <c r="K204" s="369"/>
    </row>
    <row r="205" s="1" customFormat="1" ht="15" customHeight="1">
      <c r="B205" s="346"/>
      <c r="C205" s="321"/>
      <c r="D205" s="321"/>
      <c r="E205" s="321"/>
      <c r="F205" s="344" t="s">
        <v>47</v>
      </c>
      <c r="G205" s="321"/>
      <c r="H205" s="321" t="s">
        <v>2760</v>
      </c>
      <c r="I205" s="321"/>
      <c r="J205" s="321"/>
      <c r="K205" s="369"/>
    </row>
    <row r="206" s="1" customFormat="1" ht="15" customHeight="1">
      <c r="B206" s="346"/>
      <c r="C206" s="321"/>
      <c r="D206" s="321"/>
      <c r="E206" s="321"/>
      <c r="F206" s="344" t="s">
        <v>45</v>
      </c>
      <c r="G206" s="321"/>
      <c r="H206" s="321" t="s">
        <v>2761</v>
      </c>
      <c r="I206" s="321"/>
      <c r="J206" s="321"/>
      <c r="K206" s="369"/>
    </row>
    <row r="207" s="1" customFormat="1" ht="15" customHeight="1">
      <c r="B207" s="346"/>
      <c r="C207" s="321"/>
      <c r="D207" s="321"/>
      <c r="E207" s="321"/>
      <c r="F207" s="344" t="s">
        <v>46</v>
      </c>
      <c r="G207" s="321"/>
      <c r="H207" s="321" t="s">
        <v>2762</v>
      </c>
      <c r="I207" s="321"/>
      <c r="J207" s="321"/>
      <c r="K207" s="369"/>
    </row>
    <row r="208" s="1" customFormat="1" ht="15" customHeight="1">
      <c r="B208" s="346"/>
      <c r="C208" s="321"/>
      <c r="D208" s="321"/>
      <c r="E208" s="321"/>
      <c r="F208" s="344"/>
      <c r="G208" s="321"/>
      <c r="H208" s="321"/>
      <c r="I208" s="321"/>
      <c r="J208" s="321"/>
      <c r="K208" s="369"/>
    </row>
    <row r="209" s="1" customFormat="1" ht="15" customHeight="1">
      <c r="B209" s="346"/>
      <c r="C209" s="321" t="s">
        <v>2701</v>
      </c>
      <c r="D209" s="321"/>
      <c r="E209" s="321"/>
      <c r="F209" s="344" t="s">
        <v>79</v>
      </c>
      <c r="G209" s="321"/>
      <c r="H209" s="321" t="s">
        <v>2763</v>
      </c>
      <c r="I209" s="321"/>
      <c r="J209" s="321"/>
      <c r="K209" s="369"/>
    </row>
    <row r="210" s="1" customFormat="1" ht="15" customHeight="1">
      <c r="B210" s="346"/>
      <c r="C210" s="321"/>
      <c r="D210" s="321"/>
      <c r="E210" s="321"/>
      <c r="F210" s="344" t="s">
        <v>2599</v>
      </c>
      <c r="G210" s="321"/>
      <c r="H210" s="321" t="s">
        <v>2600</v>
      </c>
      <c r="I210" s="321"/>
      <c r="J210" s="321"/>
      <c r="K210" s="369"/>
    </row>
    <row r="211" s="1" customFormat="1" ht="15" customHeight="1">
      <c r="B211" s="346"/>
      <c r="C211" s="321"/>
      <c r="D211" s="321"/>
      <c r="E211" s="321"/>
      <c r="F211" s="344" t="s">
        <v>2597</v>
      </c>
      <c r="G211" s="321"/>
      <c r="H211" s="321" t="s">
        <v>2764</v>
      </c>
      <c r="I211" s="321"/>
      <c r="J211" s="321"/>
      <c r="K211" s="369"/>
    </row>
    <row r="212" s="1" customFormat="1" ht="15" customHeight="1">
      <c r="B212" s="393"/>
      <c r="C212" s="321"/>
      <c r="D212" s="321"/>
      <c r="E212" s="321"/>
      <c r="F212" s="344" t="s">
        <v>2601</v>
      </c>
      <c r="G212" s="382"/>
      <c r="H212" s="373" t="s">
        <v>2602</v>
      </c>
      <c r="I212" s="373"/>
      <c r="J212" s="373"/>
      <c r="K212" s="394"/>
    </row>
    <row r="213" s="1" customFormat="1" ht="15" customHeight="1">
      <c r="B213" s="393"/>
      <c r="C213" s="321"/>
      <c r="D213" s="321"/>
      <c r="E213" s="321"/>
      <c r="F213" s="344" t="s">
        <v>2469</v>
      </c>
      <c r="G213" s="382"/>
      <c r="H213" s="373" t="s">
        <v>2575</v>
      </c>
      <c r="I213" s="373"/>
      <c r="J213" s="373"/>
      <c r="K213" s="394"/>
    </row>
    <row r="214" s="1" customFormat="1" ht="15" customHeight="1">
      <c r="B214" s="393"/>
      <c r="C214" s="321"/>
      <c r="D214" s="321"/>
      <c r="E214" s="321"/>
      <c r="F214" s="344"/>
      <c r="G214" s="382"/>
      <c r="H214" s="373"/>
      <c r="I214" s="373"/>
      <c r="J214" s="373"/>
      <c r="K214" s="394"/>
    </row>
    <row r="215" s="1" customFormat="1" ht="15" customHeight="1">
      <c r="B215" s="393"/>
      <c r="C215" s="321" t="s">
        <v>2725</v>
      </c>
      <c r="D215" s="321"/>
      <c r="E215" s="321"/>
      <c r="F215" s="344">
        <v>1</v>
      </c>
      <c r="G215" s="382"/>
      <c r="H215" s="373" t="s">
        <v>2765</v>
      </c>
      <c r="I215" s="373"/>
      <c r="J215" s="373"/>
      <c r="K215" s="394"/>
    </row>
    <row r="216" s="1" customFormat="1" ht="15" customHeight="1">
      <c r="B216" s="393"/>
      <c r="C216" s="321"/>
      <c r="D216" s="321"/>
      <c r="E216" s="321"/>
      <c r="F216" s="344">
        <v>2</v>
      </c>
      <c r="G216" s="382"/>
      <c r="H216" s="373" t="s">
        <v>2766</v>
      </c>
      <c r="I216" s="373"/>
      <c r="J216" s="373"/>
      <c r="K216" s="394"/>
    </row>
    <row r="217" s="1" customFormat="1" ht="15" customHeight="1">
      <c r="B217" s="393"/>
      <c r="C217" s="321"/>
      <c r="D217" s="321"/>
      <c r="E217" s="321"/>
      <c r="F217" s="344">
        <v>3</v>
      </c>
      <c r="G217" s="382"/>
      <c r="H217" s="373" t="s">
        <v>2767</v>
      </c>
      <c r="I217" s="373"/>
      <c r="J217" s="373"/>
      <c r="K217" s="394"/>
    </row>
    <row r="218" s="1" customFormat="1" ht="15" customHeight="1">
      <c r="B218" s="393"/>
      <c r="C218" s="321"/>
      <c r="D218" s="321"/>
      <c r="E218" s="321"/>
      <c r="F218" s="344">
        <v>4</v>
      </c>
      <c r="G218" s="382"/>
      <c r="H218" s="373" t="s">
        <v>2768</v>
      </c>
      <c r="I218" s="373"/>
      <c r="J218" s="373"/>
      <c r="K218" s="394"/>
    </row>
    <row r="219" s="1" customFormat="1" ht="12.75" customHeight="1">
      <c r="B219" s="395"/>
      <c r="C219" s="396"/>
      <c r="D219" s="396"/>
      <c r="E219" s="396"/>
      <c r="F219" s="396"/>
      <c r="G219" s="396"/>
      <c r="H219" s="396"/>
      <c r="I219" s="396"/>
      <c r="J219" s="396"/>
      <c r="K219" s="39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ROUND((SUM(BE90:BE214)),  2)</f>
        <v>0</v>
      </c>
      <c r="G33" s="41"/>
      <c r="H33" s="41"/>
      <c r="I33" s="151">
        <v>0.20999999999999999</v>
      </c>
      <c r="J33" s="150">
        <f>ROUND(((SUM(BE90:BE214))*I33),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ROUND((SUM(BF90:BF214)),  2)</f>
        <v>0</v>
      </c>
      <c r="G34" s="41"/>
      <c r="H34" s="41"/>
      <c r="I34" s="151">
        <v>0.12</v>
      </c>
      <c r="J34" s="150">
        <f>ROUND(((SUM(BF90:BF214))*I34),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ROUND((SUM(BG90:BG214)),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ROUND((SUM(BH90:BH214)),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ROUND((SUM(BI90:BI214)),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Bourací část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114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115</v>
      </c>
      <c r="E63" s="177"/>
      <c r="F63" s="177"/>
      <c r="G63" s="177"/>
      <c r="H63" s="177"/>
      <c r="I63" s="177"/>
      <c r="J63" s="178">
        <f>J141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116</v>
      </c>
      <c r="E64" s="171"/>
      <c r="F64" s="171"/>
      <c r="G64" s="171"/>
      <c r="H64" s="171"/>
      <c r="I64" s="171"/>
      <c r="J64" s="172">
        <f>J164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117</v>
      </c>
      <c r="E65" s="177"/>
      <c r="F65" s="177"/>
      <c r="G65" s="177"/>
      <c r="H65" s="177"/>
      <c r="I65" s="177"/>
      <c r="J65" s="178">
        <f>J165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118</v>
      </c>
      <c r="E66" s="177"/>
      <c r="F66" s="177"/>
      <c r="G66" s="177"/>
      <c r="H66" s="177"/>
      <c r="I66" s="177"/>
      <c r="J66" s="178">
        <f>J170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119</v>
      </c>
      <c r="E67" s="177"/>
      <c r="F67" s="177"/>
      <c r="G67" s="177"/>
      <c r="H67" s="177"/>
      <c r="I67" s="177"/>
      <c r="J67" s="178">
        <f>J179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120</v>
      </c>
      <c r="E68" s="177"/>
      <c r="F68" s="177"/>
      <c r="G68" s="177"/>
      <c r="H68" s="177"/>
      <c r="I68" s="177"/>
      <c r="J68" s="178">
        <f>J184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121</v>
      </c>
      <c r="E69" s="177"/>
      <c r="F69" s="177"/>
      <c r="G69" s="177"/>
      <c r="H69" s="177"/>
      <c r="I69" s="177"/>
      <c r="J69" s="178">
        <f>J189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122</v>
      </c>
      <c r="E70" s="177"/>
      <c r="F70" s="177"/>
      <c r="G70" s="177"/>
      <c r="H70" s="177"/>
      <c r="I70" s="177"/>
      <c r="J70" s="178">
        <f>J210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123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CENTRUM SLUŽEB PRO S PAS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01 - Bourací část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Most</v>
      </c>
      <c r="G84" s="43"/>
      <c r="H84" s="43"/>
      <c r="I84" s="35" t="s">
        <v>23</v>
      </c>
      <c r="J84" s="75" t="str">
        <f>IF(J12="","",J12)</f>
        <v>6. 2. 2025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MOSŤÁČEK.CZ Z.S.</v>
      </c>
      <c r="G86" s="43"/>
      <c r="H86" s="43"/>
      <c r="I86" s="35" t="s">
        <v>31</v>
      </c>
      <c r="J86" s="39" t="str">
        <f>E21</f>
        <v>ISONOE INVEST a.s.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34</v>
      </c>
      <c r="J87" s="39" t="str">
        <f>E24</f>
        <v>Lukáš Novák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124</v>
      </c>
      <c r="D89" s="183" t="s">
        <v>57</v>
      </c>
      <c r="E89" s="183" t="s">
        <v>53</v>
      </c>
      <c r="F89" s="183" t="s">
        <v>54</v>
      </c>
      <c r="G89" s="183" t="s">
        <v>125</v>
      </c>
      <c r="H89" s="183" t="s">
        <v>126</v>
      </c>
      <c r="I89" s="183" t="s">
        <v>127</v>
      </c>
      <c r="J89" s="183" t="s">
        <v>110</v>
      </c>
      <c r="K89" s="184" t="s">
        <v>128</v>
      </c>
      <c r="L89" s="185"/>
      <c r="M89" s="95" t="s">
        <v>19</v>
      </c>
      <c r="N89" s="96" t="s">
        <v>42</v>
      </c>
      <c r="O89" s="96" t="s">
        <v>129</v>
      </c>
      <c r="P89" s="96" t="s">
        <v>130</v>
      </c>
      <c r="Q89" s="96" t="s">
        <v>131</v>
      </c>
      <c r="R89" s="96" t="s">
        <v>132</v>
      </c>
      <c r="S89" s="96" t="s">
        <v>133</v>
      </c>
      <c r="T89" s="97" t="s">
        <v>134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135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P91+P164</f>
        <v>0</v>
      </c>
      <c r="Q90" s="99"/>
      <c r="R90" s="188">
        <f>R91+R164</f>
        <v>0.019820000000000001</v>
      </c>
      <c r="S90" s="99"/>
      <c r="T90" s="189">
        <f>T91+T164</f>
        <v>335.02151399999997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111</v>
      </c>
      <c r="BK90" s="190">
        <f>BK91+BK164</f>
        <v>0</v>
      </c>
    </row>
    <row r="91" s="12" customFormat="1" ht="25.92" customHeight="1">
      <c r="A91" s="12"/>
      <c r="B91" s="191"/>
      <c r="C91" s="192"/>
      <c r="D91" s="193" t="s">
        <v>71</v>
      </c>
      <c r="E91" s="194" t="s">
        <v>136</v>
      </c>
      <c r="F91" s="194" t="s">
        <v>137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P92+P95+P141</f>
        <v>0</v>
      </c>
      <c r="Q91" s="199"/>
      <c r="R91" s="200">
        <f>R92+R95+R141</f>
        <v>0.019820000000000001</v>
      </c>
      <c r="S91" s="199"/>
      <c r="T91" s="201">
        <f>T92+T95+T141</f>
        <v>293.58684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72</v>
      </c>
      <c r="AY91" s="202" t="s">
        <v>138</v>
      </c>
      <c r="BK91" s="204">
        <f>BK92+BK95+BK141</f>
        <v>0</v>
      </c>
    </row>
    <row r="92" s="12" customFormat="1" ht="22.8" customHeight="1">
      <c r="A92" s="12"/>
      <c r="B92" s="191"/>
      <c r="C92" s="192"/>
      <c r="D92" s="193" t="s">
        <v>71</v>
      </c>
      <c r="E92" s="205" t="s">
        <v>80</v>
      </c>
      <c r="F92" s="205" t="s">
        <v>139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17.379999999999999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71</v>
      </c>
      <c r="AU92" s="203" t="s">
        <v>80</v>
      </c>
      <c r="AY92" s="202" t="s">
        <v>138</v>
      </c>
      <c r="BK92" s="204">
        <f>SUM(BK93:BK94)</f>
        <v>0</v>
      </c>
    </row>
    <row r="93" s="2" customFormat="1" ht="24.15" customHeight="1">
      <c r="A93" s="41"/>
      <c r="B93" s="42"/>
      <c r="C93" s="207" t="s">
        <v>80</v>
      </c>
      <c r="D93" s="207" t="s">
        <v>140</v>
      </c>
      <c r="E93" s="208" t="s">
        <v>141</v>
      </c>
      <c r="F93" s="209" t="s">
        <v>142</v>
      </c>
      <c r="G93" s="210" t="s">
        <v>143</v>
      </c>
      <c r="H93" s="211">
        <v>55</v>
      </c>
      <c r="I93" s="212"/>
      <c r="J93" s="213">
        <f>ROUND(I93*H93,2)</f>
        <v>0</v>
      </c>
      <c r="K93" s="209" t="s">
        <v>144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0.316</v>
      </c>
      <c r="T93" s="217">
        <f>S93*H93</f>
        <v>17.379999999999999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145</v>
      </c>
      <c r="AT93" s="218" t="s">
        <v>140</v>
      </c>
      <c r="AU93" s="218" t="s">
        <v>82</v>
      </c>
      <c r="AY93" s="20" t="s">
        <v>138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145</v>
      </c>
      <c r="BM93" s="218" t="s">
        <v>146</v>
      </c>
    </row>
    <row r="94" s="2" customFormat="1">
      <c r="A94" s="41"/>
      <c r="B94" s="42"/>
      <c r="C94" s="43"/>
      <c r="D94" s="220" t="s">
        <v>147</v>
      </c>
      <c r="E94" s="43"/>
      <c r="F94" s="221" t="s">
        <v>148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147</v>
      </c>
      <c r="AU94" s="20" t="s">
        <v>82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149</v>
      </c>
      <c r="F95" s="205" t="s">
        <v>150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SUM(P96:P140)</f>
        <v>0</v>
      </c>
      <c r="Q95" s="199"/>
      <c r="R95" s="200">
        <f>SUM(R96:R140)</f>
        <v>0.019820000000000001</v>
      </c>
      <c r="S95" s="199"/>
      <c r="T95" s="201">
        <f>SUM(T96:T140)</f>
        <v>276.20684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80</v>
      </c>
      <c r="AY95" s="202" t="s">
        <v>138</v>
      </c>
      <c r="BK95" s="204">
        <f>SUM(BK96:BK140)</f>
        <v>0</v>
      </c>
    </row>
    <row r="96" s="2" customFormat="1" ht="24.15" customHeight="1">
      <c r="A96" s="41"/>
      <c r="B96" s="42"/>
      <c r="C96" s="207" t="s">
        <v>82</v>
      </c>
      <c r="D96" s="207" t="s">
        <v>140</v>
      </c>
      <c r="E96" s="208" t="s">
        <v>151</v>
      </c>
      <c r="F96" s="209" t="s">
        <v>152</v>
      </c>
      <c r="G96" s="210" t="s">
        <v>153</v>
      </c>
      <c r="H96" s="211">
        <v>75</v>
      </c>
      <c r="I96" s="212"/>
      <c r="J96" s="213">
        <f>ROUND(I96*H96,2)</f>
        <v>0</v>
      </c>
      <c r="K96" s="209" t="s">
        <v>144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0.00018000000000000001</v>
      </c>
      <c r="R96" s="216">
        <f>Q96*H96</f>
        <v>0.013500000000000002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145</v>
      </c>
      <c r="AT96" s="218" t="s">
        <v>140</v>
      </c>
      <c r="AU96" s="218" t="s">
        <v>82</v>
      </c>
      <c r="AY96" s="20" t="s">
        <v>138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145</v>
      </c>
      <c r="BM96" s="218" t="s">
        <v>154</v>
      </c>
    </row>
    <row r="97" s="2" customFormat="1">
      <c r="A97" s="41"/>
      <c r="B97" s="42"/>
      <c r="C97" s="43"/>
      <c r="D97" s="220" t="s">
        <v>147</v>
      </c>
      <c r="E97" s="43"/>
      <c r="F97" s="221" t="s">
        <v>155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82</v>
      </c>
    </row>
    <row r="98" s="2" customFormat="1" ht="16.5" customHeight="1">
      <c r="A98" s="41"/>
      <c r="B98" s="42"/>
      <c r="C98" s="207" t="s">
        <v>156</v>
      </c>
      <c r="D98" s="207" t="s">
        <v>140</v>
      </c>
      <c r="E98" s="208" t="s">
        <v>157</v>
      </c>
      <c r="F98" s="209" t="s">
        <v>158</v>
      </c>
      <c r="G98" s="210" t="s">
        <v>153</v>
      </c>
      <c r="H98" s="211">
        <v>75</v>
      </c>
      <c r="I98" s="212"/>
      <c r="J98" s="213">
        <f>ROUND(I98*H98,2)</f>
        <v>0</v>
      </c>
      <c r="K98" s="209" t="s">
        <v>144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145</v>
      </c>
      <c r="AT98" s="218" t="s">
        <v>140</v>
      </c>
      <c r="AU98" s="218" t="s">
        <v>82</v>
      </c>
      <c r="AY98" s="20" t="s">
        <v>138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145</v>
      </c>
      <c r="BM98" s="218" t="s">
        <v>159</v>
      </c>
    </row>
    <row r="99" s="2" customFormat="1">
      <c r="A99" s="41"/>
      <c r="B99" s="42"/>
      <c r="C99" s="43"/>
      <c r="D99" s="220" t="s">
        <v>147</v>
      </c>
      <c r="E99" s="43"/>
      <c r="F99" s="221" t="s">
        <v>160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147</v>
      </c>
      <c r="AU99" s="20" t="s">
        <v>82</v>
      </c>
    </row>
    <row r="100" s="2" customFormat="1" ht="24.15" customHeight="1">
      <c r="A100" s="41"/>
      <c r="B100" s="42"/>
      <c r="C100" s="207" t="s">
        <v>145</v>
      </c>
      <c r="D100" s="207" t="s">
        <v>140</v>
      </c>
      <c r="E100" s="208" t="s">
        <v>161</v>
      </c>
      <c r="F100" s="209" t="s">
        <v>162</v>
      </c>
      <c r="G100" s="210" t="s">
        <v>163</v>
      </c>
      <c r="H100" s="211">
        <v>99.126999999999995</v>
      </c>
      <c r="I100" s="212"/>
      <c r="J100" s="213">
        <f>ROUND(I100*H100,2)</f>
        <v>0</v>
      </c>
      <c r="K100" s="209" t="s">
        <v>144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1.8</v>
      </c>
      <c r="T100" s="217">
        <f>S100*H100</f>
        <v>178.42859999999999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145</v>
      </c>
      <c r="AT100" s="218" t="s">
        <v>140</v>
      </c>
      <c r="AU100" s="218" t="s">
        <v>82</v>
      </c>
      <c r="AY100" s="20" t="s">
        <v>138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145</v>
      </c>
      <c r="BM100" s="218" t="s">
        <v>164</v>
      </c>
    </row>
    <row r="101" s="2" customFormat="1">
      <c r="A101" s="41"/>
      <c r="B101" s="42"/>
      <c r="C101" s="43"/>
      <c r="D101" s="220" t="s">
        <v>147</v>
      </c>
      <c r="E101" s="43"/>
      <c r="F101" s="221" t="s">
        <v>165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82</v>
      </c>
    </row>
    <row r="102" s="13" customFormat="1">
      <c r="A102" s="13"/>
      <c r="B102" s="225"/>
      <c r="C102" s="226"/>
      <c r="D102" s="227" t="s">
        <v>166</v>
      </c>
      <c r="E102" s="228" t="s">
        <v>19</v>
      </c>
      <c r="F102" s="229" t="s">
        <v>167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166</v>
      </c>
      <c r="AU102" s="235" t="s">
        <v>82</v>
      </c>
      <c r="AV102" s="13" t="s">
        <v>80</v>
      </c>
      <c r="AW102" s="13" t="s">
        <v>33</v>
      </c>
      <c r="AX102" s="13" t="s">
        <v>72</v>
      </c>
      <c r="AY102" s="235" t="s">
        <v>138</v>
      </c>
    </row>
    <row r="103" s="14" customFormat="1">
      <c r="A103" s="14"/>
      <c r="B103" s="236"/>
      <c r="C103" s="237"/>
      <c r="D103" s="227" t="s">
        <v>166</v>
      </c>
      <c r="E103" s="238" t="s">
        <v>19</v>
      </c>
      <c r="F103" s="239" t="s">
        <v>168</v>
      </c>
      <c r="G103" s="237"/>
      <c r="H103" s="240">
        <v>34.362000000000002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166</v>
      </c>
      <c r="AU103" s="246" t="s">
        <v>82</v>
      </c>
      <c r="AV103" s="14" t="s">
        <v>82</v>
      </c>
      <c r="AW103" s="14" t="s">
        <v>33</v>
      </c>
      <c r="AX103" s="14" t="s">
        <v>72</v>
      </c>
      <c r="AY103" s="246" t="s">
        <v>138</v>
      </c>
    </row>
    <row r="104" s="14" customFormat="1">
      <c r="A104" s="14"/>
      <c r="B104" s="236"/>
      <c r="C104" s="237"/>
      <c r="D104" s="227" t="s">
        <v>166</v>
      </c>
      <c r="E104" s="238" t="s">
        <v>19</v>
      </c>
      <c r="F104" s="239" t="s">
        <v>169</v>
      </c>
      <c r="G104" s="237"/>
      <c r="H104" s="240">
        <v>63.881999999999998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166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138</v>
      </c>
    </row>
    <row r="105" s="14" customFormat="1">
      <c r="A105" s="14"/>
      <c r="B105" s="236"/>
      <c r="C105" s="237"/>
      <c r="D105" s="227" t="s">
        <v>166</v>
      </c>
      <c r="E105" s="238" t="s">
        <v>19</v>
      </c>
      <c r="F105" s="239" t="s">
        <v>170</v>
      </c>
      <c r="G105" s="237"/>
      <c r="H105" s="240">
        <v>17.789999999999999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166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138</v>
      </c>
    </row>
    <row r="106" s="14" customFormat="1">
      <c r="A106" s="14"/>
      <c r="B106" s="236"/>
      <c r="C106" s="237"/>
      <c r="D106" s="227" t="s">
        <v>166</v>
      </c>
      <c r="E106" s="238" t="s">
        <v>19</v>
      </c>
      <c r="F106" s="239" t="s">
        <v>171</v>
      </c>
      <c r="G106" s="237"/>
      <c r="H106" s="240">
        <v>7.2599999999999998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166</v>
      </c>
      <c r="AU106" s="246" t="s">
        <v>82</v>
      </c>
      <c r="AV106" s="14" t="s">
        <v>82</v>
      </c>
      <c r="AW106" s="14" t="s">
        <v>33</v>
      </c>
      <c r="AX106" s="14" t="s">
        <v>72</v>
      </c>
      <c r="AY106" s="246" t="s">
        <v>138</v>
      </c>
    </row>
    <row r="107" s="14" customFormat="1">
      <c r="A107" s="14"/>
      <c r="B107" s="236"/>
      <c r="C107" s="237"/>
      <c r="D107" s="227" t="s">
        <v>166</v>
      </c>
      <c r="E107" s="238" t="s">
        <v>19</v>
      </c>
      <c r="F107" s="239" t="s">
        <v>172</v>
      </c>
      <c r="G107" s="237"/>
      <c r="H107" s="240">
        <v>-4.2000000000000002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166</v>
      </c>
      <c r="AU107" s="246" t="s">
        <v>82</v>
      </c>
      <c r="AV107" s="14" t="s">
        <v>82</v>
      </c>
      <c r="AW107" s="14" t="s">
        <v>33</v>
      </c>
      <c r="AX107" s="14" t="s">
        <v>72</v>
      </c>
      <c r="AY107" s="246" t="s">
        <v>138</v>
      </c>
    </row>
    <row r="108" s="14" customFormat="1">
      <c r="A108" s="14"/>
      <c r="B108" s="236"/>
      <c r="C108" s="237"/>
      <c r="D108" s="227" t="s">
        <v>166</v>
      </c>
      <c r="E108" s="238" t="s">
        <v>19</v>
      </c>
      <c r="F108" s="239" t="s">
        <v>173</v>
      </c>
      <c r="G108" s="237"/>
      <c r="H108" s="240">
        <v>-0.70999999999999996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166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138</v>
      </c>
    </row>
    <row r="109" s="14" customFormat="1">
      <c r="A109" s="14"/>
      <c r="B109" s="236"/>
      <c r="C109" s="237"/>
      <c r="D109" s="227" t="s">
        <v>166</v>
      </c>
      <c r="E109" s="238" t="s">
        <v>19</v>
      </c>
      <c r="F109" s="239" t="s">
        <v>174</v>
      </c>
      <c r="G109" s="237"/>
      <c r="H109" s="240">
        <v>-15.898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166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138</v>
      </c>
    </row>
    <row r="110" s="14" customFormat="1">
      <c r="A110" s="14"/>
      <c r="B110" s="236"/>
      <c r="C110" s="237"/>
      <c r="D110" s="227" t="s">
        <v>166</v>
      </c>
      <c r="E110" s="238" t="s">
        <v>19</v>
      </c>
      <c r="F110" s="239" t="s">
        <v>175</v>
      </c>
      <c r="G110" s="237"/>
      <c r="H110" s="240">
        <v>-3.359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166</v>
      </c>
      <c r="AU110" s="246" t="s">
        <v>82</v>
      </c>
      <c r="AV110" s="14" t="s">
        <v>82</v>
      </c>
      <c r="AW110" s="14" t="s">
        <v>33</v>
      </c>
      <c r="AX110" s="14" t="s">
        <v>72</v>
      </c>
      <c r="AY110" s="246" t="s">
        <v>138</v>
      </c>
    </row>
    <row r="111" s="15" customFormat="1">
      <c r="A111" s="15"/>
      <c r="B111" s="247"/>
      <c r="C111" s="248"/>
      <c r="D111" s="227" t="s">
        <v>166</v>
      </c>
      <c r="E111" s="249" t="s">
        <v>19</v>
      </c>
      <c r="F111" s="250" t="s">
        <v>176</v>
      </c>
      <c r="G111" s="248"/>
      <c r="H111" s="251">
        <v>99.12700000000001</v>
      </c>
      <c r="I111" s="252"/>
      <c r="J111" s="248"/>
      <c r="K111" s="248"/>
      <c r="L111" s="253"/>
      <c r="M111" s="254"/>
      <c r="N111" s="255"/>
      <c r="O111" s="255"/>
      <c r="P111" s="255"/>
      <c r="Q111" s="255"/>
      <c r="R111" s="255"/>
      <c r="S111" s="255"/>
      <c r="T111" s="25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7" t="s">
        <v>166</v>
      </c>
      <c r="AU111" s="257" t="s">
        <v>82</v>
      </c>
      <c r="AV111" s="15" t="s">
        <v>145</v>
      </c>
      <c r="AW111" s="15" t="s">
        <v>33</v>
      </c>
      <c r="AX111" s="15" t="s">
        <v>80</v>
      </c>
      <c r="AY111" s="257" t="s">
        <v>138</v>
      </c>
    </row>
    <row r="112" s="2" customFormat="1" ht="16.5" customHeight="1">
      <c r="A112" s="41"/>
      <c r="B112" s="42"/>
      <c r="C112" s="207" t="s">
        <v>177</v>
      </c>
      <c r="D112" s="207" t="s">
        <v>140</v>
      </c>
      <c r="E112" s="208" t="s">
        <v>178</v>
      </c>
      <c r="F112" s="209" t="s">
        <v>179</v>
      </c>
      <c r="G112" s="210" t="s">
        <v>163</v>
      </c>
      <c r="H112" s="211">
        <v>5.0880000000000001</v>
      </c>
      <c r="I112" s="212"/>
      <c r="J112" s="213">
        <f>ROUND(I112*H112,2)</f>
        <v>0</v>
      </c>
      <c r="K112" s="209" t="s">
        <v>144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2.3999999999999999</v>
      </c>
      <c r="T112" s="217">
        <f>S112*H112</f>
        <v>12.2112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145</v>
      </c>
      <c r="AT112" s="218" t="s">
        <v>140</v>
      </c>
      <c r="AU112" s="218" t="s">
        <v>82</v>
      </c>
      <c r="AY112" s="20" t="s">
        <v>138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145</v>
      </c>
      <c r="BM112" s="218" t="s">
        <v>180</v>
      </c>
    </row>
    <row r="113" s="2" customFormat="1">
      <c r="A113" s="41"/>
      <c r="B113" s="42"/>
      <c r="C113" s="43"/>
      <c r="D113" s="220" t="s">
        <v>147</v>
      </c>
      <c r="E113" s="43"/>
      <c r="F113" s="221" t="s">
        <v>181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147</v>
      </c>
      <c r="AU113" s="20" t="s">
        <v>82</v>
      </c>
    </row>
    <row r="114" s="13" customFormat="1">
      <c r="A114" s="13"/>
      <c r="B114" s="225"/>
      <c r="C114" s="226"/>
      <c r="D114" s="227" t="s">
        <v>166</v>
      </c>
      <c r="E114" s="228" t="s">
        <v>19</v>
      </c>
      <c r="F114" s="229" t="s">
        <v>182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166</v>
      </c>
      <c r="AU114" s="235" t="s">
        <v>82</v>
      </c>
      <c r="AV114" s="13" t="s">
        <v>80</v>
      </c>
      <c r="AW114" s="13" t="s">
        <v>33</v>
      </c>
      <c r="AX114" s="13" t="s">
        <v>72</v>
      </c>
      <c r="AY114" s="235" t="s">
        <v>138</v>
      </c>
    </row>
    <row r="115" s="14" customFormat="1">
      <c r="A115" s="14"/>
      <c r="B115" s="236"/>
      <c r="C115" s="237"/>
      <c r="D115" s="227" t="s">
        <v>166</v>
      </c>
      <c r="E115" s="238" t="s">
        <v>19</v>
      </c>
      <c r="F115" s="239" t="s">
        <v>183</v>
      </c>
      <c r="G115" s="237"/>
      <c r="H115" s="240">
        <v>3.8399999999999999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166</v>
      </c>
      <c r="AU115" s="246" t="s">
        <v>82</v>
      </c>
      <c r="AV115" s="14" t="s">
        <v>82</v>
      </c>
      <c r="AW115" s="14" t="s">
        <v>33</v>
      </c>
      <c r="AX115" s="14" t="s">
        <v>72</v>
      </c>
      <c r="AY115" s="246" t="s">
        <v>138</v>
      </c>
    </row>
    <row r="116" s="14" customFormat="1">
      <c r="A116" s="14"/>
      <c r="B116" s="236"/>
      <c r="C116" s="237"/>
      <c r="D116" s="227" t="s">
        <v>166</v>
      </c>
      <c r="E116" s="238" t="s">
        <v>19</v>
      </c>
      <c r="F116" s="239" t="s">
        <v>184</v>
      </c>
      <c r="G116" s="237"/>
      <c r="H116" s="240">
        <v>1.248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166</v>
      </c>
      <c r="AU116" s="246" t="s">
        <v>82</v>
      </c>
      <c r="AV116" s="14" t="s">
        <v>82</v>
      </c>
      <c r="AW116" s="14" t="s">
        <v>33</v>
      </c>
      <c r="AX116" s="14" t="s">
        <v>72</v>
      </c>
      <c r="AY116" s="246" t="s">
        <v>138</v>
      </c>
    </row>
    <row r="117" s="15" customFormat="1">
      <c r="A117" s="15"/>
      <c r="B117" s="247"/>
      <c r="C117" s="248"/>
      <c r="D117" s="227" t="s">
        <v>166</v>
      </c>
      <c r="E117" s="249" t="s">
        <v>19</v>
      </c>
      <c r="F117" s="250" t="s">
        <v>176</v>
      </c>
      <c r="G117" s="248"/>
      <c r="H117" s="251">
        <v>5.0880000000000001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166</v>
      </c>
      <c r="AU117" s="257" t="s">
        <v>82</v>
      </c>
      <c r="AV117" s="15" t="s">
        <v>145</v>
      </c>
      <c r="AW117" s="15" t="s">
        <v>33</v>
      </c>
      <c r="AX117" s="15" t="s">
        <v>80</v>
      </c>
      <c r="AY117" s="257" t="s">
        <v>138</v>
      </c>
    </row>
    <row r="118" s="2" customFormat="1" ht="16.5" customHeight="1">
      <c r="A118" s="41"/>
      <c r="B118" s="42"/>
      <c r="C118" s="207" t="s">
        <v>185</v>
      </c>
      <c r="D118" s="207" t="s">
        <v>140</v>
      </c>
      <c r="E118" s="208" t="s">
        <v>186</v>
      </c>
      <c r="F118" s="209" t="s">
        <v>187</v>
      </c>
      <c r="G118" s="210" t="s">
        <v>143</v>
      </c>
      <c r="H118" s="211">
        <v>14</v>
      </c>
      <c r="I118" s="212"/>
      <c r="J118" s="213">
        <f>ROUND(I118*H118,2)</f>
        <v>0</v>
      </c>
      <c r="K118" s="209" t="s">
        <v>144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0.10000000000000001</v>
      </c>
      <c r="T118" s="217">
        <f>S118*H118</f>
        <v>1.4000000000000001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82</v>
      </c>
      <c r="AY118" s="20" t="s">
        <v>138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145</v>
      </c>
      <c r="BM118" s="218" t="s">
        <v>188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189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147</v>
      </c>
      <c r="AU119" s="20" t="s">
        <v>82</v>
      </c>
    </row>
    <row r="120" s="13" customFormat="1">
      <c r="A120" s="13"/>
      <c r="B120" s="225"/>
      <c r="C120" s="226"/>
      <c r="D120" s="227" t="s">
        <v>166</v>
      </c>
      <c r="E120" s="228" t="s">
        <v>19</v>
      </c>
      <c r="F120" s="229" t="s">
        <v>190</v>
      </c>
      <c r="G120" s="226"/>
      <c r="H120" s="228" t="s">
        <v>19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166</v>
      </c>
      <c r="AU120" s="235" t="s">
        <v>82</v>
      </c>
      <c r="AV120" s="13" t="s">
        <v>80</v>
      </c>
      <c r="AW120" s="13" t="s">
        <v>33</v>
      </c>
      <c r="AX120" s="13" t="s">
        <v>72</v>
      </c>
      <c r="AY120" s="235" t="s">
        <v>138</v>
      </c>
    </row>
    <row r="121" s="14" customFormat="1">
      <c r="A121" s="14"/>
      <c r="B121" s="236"/>
      <c r="C121" s="237"/>
      <c r="D121" s="227" t="s">
        <v>166</v>
      </c>
      <c r="E121" s="238" t="s">
        <v>19</v>
      </c>
      <c r="F121" s="239" t="s">
        <v>191</v>
      </c>
      <c r="G121" s="237"/>
      <c r="H121" s="240">
        <v>14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166</v>
      </c>
      <c r="AU121" s="246" t="s">
        <v>82</v>
      </c>
      <c r="AV121" s="14" t="s">
        <v>82</v>
      </c>
      <c r="AW121" s="14" t="s">
        <v>33</v>
      </c>
      <c r="AX121" s="14" t="s">
        <v>80</v>
      </c>
      <c r="AY121" s="246" t="s">
        <v>138</v>
      </c>
    </row>
    <row r="122" s="2" customFormat="1" ht="16.5" customHeight="1">
      <c r="A122" s="41"/>
      <c r="B122" s="42"/>
      <c r="C122" s="207" t="s">
        <v>192</v>
      </c>
      <c r="D122" s="207" t="s">
        <v>140</v>
      </c>
      <c r="E122" s="208" t="s">
        <v>193</v>
      </c>
      <c r="F122" s="209" t="s">
        <v>194</v>
      </c>
      <c r="G122" s="210" t="s">
        <v>163</v>
      </c>
      <c r="H122" s="211">
        <v>31.5</v>
      </c>
      <c r="I122" s="212"/>
      <c r="J122" s="213">
        <f>ROUND(I122*H122,2)</f>
        <v>0</v>
      </c>
      <c r="K122" s="209" t="s">
        <v>144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2.2000000000000002</v>
      </c>
      <c r="T122" s="217">
        <f>S122*H122</f>
        <v>69.300000000000011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</v>
      </c>
      <c r="AT122" s="218" t="s">
        <v>140</v>
      </c>
      <c r="AU122" s="218" t="s">
        <v>82</v>
      </c>
      <c r="AY122" s="20" t="s">
        <v>138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145</v>
      </c>
      <c r="BM122" s="218" t="s">
        <v>195</v>
      </c>
    </row>
    <row r="123" s="2" customFormat="1">
      <c r="A123" s="41"/>
      <c r="B123" s="42"/>
      <c r="C123" s="43"/>
      <c r="D123" s="220" t="s">
        <v>147</v>
      </c>
      <c r="E123" s="43"/>
      <c r="F123" s="221" t="s">
        <v>196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147</v>
      </c>
      <c r="AU123" s="20" t="s">
        <v>82</v>
      </c>
    </row>
    <row r="124" s="13" customFormat="1">
      <c r="A124" s="13"/>
      <c r="B124" s="225"/>
      <c r="C124" s="226"/>
      <c r="D124" s="227" t="s">
        <v>166</v>
      </c>
      <c r="E124" s="228" t="s">
        <v>19</v>
      </c>
      <c r="F124" s="229" t="s">
        <v>197</v>
      </c>
      <c r="G124" s="226"/>
      <c r="H124" s="228" t="s">
        <v>19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166</v>
      </c>
      <c r="AU124" s="235" t="s">
        <v>82</v>
      </c>
      <c r="AV124" s="13" t="s">
        <v>80</v>
      </c>
      <c r="AW124" s="13" t="s">
        <v>33</v>
      </c>
      <c r="AX124" s="13" t="s">
        <v>72</v>
      </c>
      <c r="AY124" s="235" t="s">
        <v>138</v>
      </c>
    </row>
    <row r="125" s="14" customFormat="1">
      <c r="A125" s="14"/>
      <c r="B125" s="236"/>
      <c r="C125" s="237"/>
      <c r="D125" s="227" t="s">
        <v>166</v>
      </c>
      <c r="E125" s="238" t="s">
        <v>19</v>
      </c>
      <c r="F125" s="239" t="s">
        <v>198</v>
      </c>
      <c r="G125" s="237"/>
      <c r="H125" s="240">
        <v>31.5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166</v>
      </c>
      <c r="AU125" s="246" t="s">
        <v>82</v>
      </c>
      <c r="AV125" s="14" t="s">
        <v>82</v>
      </c>
      <c r="AW125" s="14" t="s">
        <v>33</v>
      </c>
      <c r="AX125" s="14" t="s">
        <v>80</v>
      </c>
      <c r="AY125" s="246" t="s">
        <v>138</v>
      </c>
    </row>
    <row r="126" s="2" customFormat="1" ht="16.5" customHeight="1">
      <c r="A126" s="41"/>
      <c r="B126" s="42"/>
      <c r="C126" s="207" t="s">
        <v>199</v>
      </c>
      <c r="D126" s="207" t="s">
        <v>140</v>
      </c>
      <c r="E126" s="208" t="s">
        <v>200</v>
      </c>
      <c r="F126" s="209" t="s">
        <v>201</v>
      </c>
      <c r="G126" s="210" t="s">
        <v>163</v>
      </c>
      <c r="H126" s="211">
        <v>6.2599999999999998</v>
      </c>
      <c r="I126" s="212"/>
      <c r="J126" s="213">
        <f>ROUND(I126*H126,2)</f>
        <v>0</v>
      </c>
      <c r="K126" s="209" t="s">
        <v>144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2.2000000000000002</v>
      </c>
      <c r="T126" s="217">
        <f>S126*H126</f>
        <v>13.772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145</v>
      </c>
      <c r="AT126" s="218" t="s">
        <v>140</v>
      </c>
      <c r="AU126" s="218" t="s">
        <v>82</v>
      </c>
      <c r="AY126" s="20" t="s">
        <v>138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145</v>
      </c>
      <c r="BM126" s="218" t="s">
        <v>202</v>
      </c>
    </row>
    <row r="127" s="2" customFormat="1">
      <c r="A127" s="41"/>
      <c r="B127" s="42"/>
      <c r="C127" s="43"/>
      <c r="D127" s="220" t="s">
        <v>147</v>
      </c>
      <c r="E127" s="43"/>
      <c r="F127" s="221" t="s">
        <v>203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147</v>
      </c>
      <c r="AU127" s="20" t="s">
        <v>82</v>
      </c>
    </row>
    <row r="128" s="13" customFormat="1">
      <c r="A128" s="13"/>
      <c r="B128" s="225"/>
      <c r="C128" s="226"/>
      <c r="D128" s="227" t="s">
        <v>166</v>
      </c>
      <c r="E128" s="228" t="s">
        <v>19</v>
      </c>
      <c r="F128" s="229" t="s">
        <v>204</v>
      </c>
      <c r="G128" s="226"/>
      <c r="H128" s="228" t="s">
        <v>19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166</v>
      </c>
      <c r="AU128" s="235" t="s">
        <v>82</v>
      </c>
      <c r="AV128" s="13" t="s">
        <v>80</v>
      </c>
      <c r="AW128" s="13" t="s">
        <v>33</v>
      </c>
      <c r="AX128" s="13" t="s">
        <v>72</v>
      </c>
      <c r="AY128" s="235" t="s">
        <v>138</v>
      </c>
    </row>
    <row r="129" s="14" customFormat="1">
      <c r="A129" s="14"/>
      <c r="B129" s="236"/>
      <c r="C129" s="237"/>
      <c r="D129" s="227" t="s">
        <v>166</v>
      </c>
      <c r="E129" s="238" t="s">
        <v>19</v>
      </c>
      <c r="F129" s="239" t="s">
        <v>205</v>
      </c>
      <c r="G129" s="237"/>
      <c r="H129" s="240">
        <v>6.2599999999999998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166</v>
      </c>
      <c r="AU129" s="246" t="s">
        <v>82</v>
      </c>
      <c r="AV129" s="14" t="s">
        <v>82</v>
      </c>
      <c r="AW129" s="14" t="s">
        <v>33</v>
      </c>
      <c r="AX129" s="14" t="s">
        <v>80</v>
      </c>
      <c r="AY129" s="246" t="s">
        <v>138</v>
      </c>
    </row>
    <row r="130" s="2" customFormat="1" ht="21.75" customHeight="1">
      <c r="A130" s="41"/>
      <c r="B130" s="42"/>
      <c r="C130" s="207" t="s">
        <v>149</v>
      </c>
      <c r="D130" s="207" t="s">
        <v>140</v>
      </c>
      <c r="E130" s="208" t="s">
        <v>206</v>
      </c>
      <c r="F130" s="209" t="s">
        <v>207</v>
      </c>
      <c r="G130" s="210" t="s">
        <v>163</v>
      </c>
      <c r="H130" s="211">
        <v>37.759999999999998</v>
      </c>
      <c r="I130" s="212"/>
      <c r="J130" s="213">
        <f>ROUND(I130*H130,2)</f>
        <v>0</v>
      </c>
      <c r="K130" s="209" t="s">
        <v>144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0.029000000000000001</v>
      </c>
      <c r="T130" s="217">
        <f>S130*H130</f>
        <v>1.09504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145</v>
      </c>
      <c r="AT130" s="218" t="s">
        <v>140</v>
      </c>
      <c r="AU130" s="218" t="s">
        <v>82</v>
      </c>
      <c r="AY130" s="20" t="s">
        <v>138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145</v>
      </c>
      <c r="BM130" s="218" t="s">
        <v>208</v>
      </c>
    </row>
    <row r="131" s="2" customFormat="1">
      <c r="A131" s="41"/>
      <c r="B131" s="42"/>
      <c r="C131" s="43"/>
      <c r="D131" s="220" t="s">
        <v>147</v>
      </c>
      <c r="E131" s="43"/>
      <c r="F131" s="221" t="s">
        <v>209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147</v>
      </c>
      <c r="AU131" s="20" t="s">
        <v>82</v>
      </c>
    </row>
    <row r="132" s="13" customFormat="1">
      <c r="A132" s="13"/>
      <c r="B132" s="225"/>
      <c r="C132" s="226"/>
      <c r="D132" s="227" t="s">
        <v>166</v>
      </c>
      <c r="E132" s="228" t="s">
        <v>19</v>
      </c>
      <c r="F132" s="229" t="s">
        <v>204</v>
      </c>
      <c r="G132" s="226"/>
      <c r="H132" s="228" t="s">
        <v>19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166</v>
      </c>
      <c r="AU132" s="235" t="s">
        <v>82</v>
      </c>
      <c r="AV132" s="13" t="s">
        <v>80</v>
      </c>
      <c r="AW132" s="13" t="s">
        <v>33</v>
      </c>
      <c r="AX132" s="13" t="s">
        <v>72</v>
      </c>
      <c r="AY132" s="235" t="s">
        <v>138</v>
      </c>
    </row>
    <row r="133" s="14" customFormat="1">
      <c r="A133" s="14"/>
      <c r="B133" s="236"/>
      <c r="C133" s="237"/>
      <c r="D133" s="227" t="s">
        <v>166</v>
      </c>
      <c r="E133" s="238" t="s">
        <v>19</v>
      </c>
      <c r="F133" s="239" t="s">
        <v>205</v>
      </c>
      <c r="G133" s="237"/>
      <c r="H133" s="240">
        <v>6.2599999999999998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166</v>
      </c>
      <c r="AU133" s="246" t="s">
        <v>82</v>
      </c>
      <c r="AV133" s="14" t="s">
        <v>82</v>
      </c>
      <c r="AW133" s="14" t="s">
        <v>33</v>
      </c>
      <c r="AX133" s="14" t="s">
        <v>72</v>
      </c>
      <c r="AY133" s="246" t="s">
        <v>138</v>
      </c>
    </row>
    <row r="134" s="13" customFormat="1">
      <c r="A134" s="13"/>
      <c r="B134" s="225"/>
      <c r="C134" s="226"/>
      <c r="D134" s="227" t="s">
        <v>166</v>
      </c>
      <c r="E134" s="228" t="s">
        <v>19</v>
      </c>
      <c r="F134" s="229" t="s">
        <v>197</v>
      </c>
      <c r="G134" s="226"/>
      <c r="H134" s="228" t="s">
        <v>19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166</v>
      </c>
      <c r="AU134" s="235" t="s">
        <v>82</v>
      </c>
      <c r="AV134" s="13" t="s">
        <v>80</v>
      </c>
      <c r="AW134" s="13" t="s">
        <v>33</v>
      </c>
      <c r="AX134" s="13" t="s">
        <v>72</v>
      </c>
      <c r="AY134" s="235" t="s">
        <v>138</v>
      </c>
    </row>
    <row r="135" s="14" customFormat="1">
      <c r="A135" s="14"/>
      <c r="B135" s="236"/>
      <c r="C135" s="237"/>
      <c r="D135" s="227" t="s">
        <v>166</v>
      </c>
      <c r="E135" s="238" t="s">
        <v>19</v>
      </c>
      <c r="F135" s="239" t="s">
        <v>198</v>
      </c>
      <c r="G135" s="237"/>
      <c r="H135" s="240">
        <v>31.5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166</v>
      </c>
      <c r="AU135" s="246" t="s">
        <v>82</v>
      </c>
      <c r="AV135" s="14" t="s">
        <v>82</v>
      </c>
      <c r="AW135" s="14" t="s">
        <v>33</v>
      </c>
      <c r="AX135" s="14" t="s">
        <v>72</v>
      </c>
      <c r="AY135" s="246" t="s">
        <v>138</v>
      </c>
    </row>
    <row r="136" s="15" customFormat="1">
      <c r="A136" s="15"/>
      <c r="B136" s="247"/>
      <c r="C136" s="248"/>
      <c r="D136" s="227" t="s">
        <v>166</v>
      </c>
      <c r="E136" s="249" t="s">
        <v>19</v>
      </c>
      <c r="F136" s="250" t="s">
        <v>176</v>
      </c>
      <c r="G136" s="248"/>
      <c r="H136" s="251">
        <v>37.759999999999998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166</v>
      </c>
      <c r="AU136" s="257" t="s">
        <v>82</v>
      </c>
      <c r="AV136" s="15" t="s">
        <v>145</v>
      </c>
      <c r="AW136" s="15" t="s">
        <v>33</v>
      </c>
      <c r="AX136" s="15" t="s">
        <v>80</v>
      </c>
      <c r="AY136" s="257" t="s">
        <v>138</v>
      </c>
    </row>
    <row r="137" s="2" customFormat="1" ht="24.15" customHeight="1">
      <c r="A137" s="41"/>
      <c r="B137" s="42"/>
      <c r="C137" s="207" t="s">
        <v>210</v>
      </c>
      <c r="D137" s="207" t="s">
        <v>140</v>
      </c>
      <c r="E137" s="208" t="s">
        <v>211</v>
      </c>
      <c r="F137" s="209" t="s">
        <v>212</v>
      </c>
      <c r="G137" s="210" t="s">
        <v>153</v>
      </c>
      <c r="H137" s="211">
        <v>79</v>
      </c>
      <c r="I137" s="212"/>
      <c r="J137" s="213">
        <f>ROUND(I137*H137,2)</f>
        <v>0</v>
      </c>
      <c r="K137" s="209" t="s">
        <v>144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8.0000000000000007E-05</v>
      </c>
      <c r="R137" s="216">
        <f>Q137*H137</f>
        <v>0.0063200000000000001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</v>
      </c>
      <c r="AT137" s="218" t="s">
        <v>140</v>
      </c>
      <c r="AU137" s="218" t="s">
        <v>82</v>
      </c>
      <c r="AY137" s="20" t="s">
        <v>138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</v>
      </c>
      <c r="BM137" s="218" t="s">
        <v>213</v>
      </c>
    </row>
    <row r="138" s="2" customFormat="1">
      <c r="A138" s="41"/>
      <c r="B138" s="42"/>
      <c r="C138" s="43"/>
      <c r="D138" s="220" t="s">
        <v>147</v>
      </c>
      <c r="E138" s="43"/>
      <c r="F138" s="221" t="s">
        <v>214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147</v>
      </c>
      <c r="AU138" s="20" t="s">
        <v>82</v>
      </c>
    </row>
    <row r="139" s="2" customFormat="1" ht="16.5" customHeight="1">
      <c r="A139" s="41"/>
      <c r="B139" s="42"/>
      <c r="C139" s="207" t="s">
        <v>215</v>
      </c>
      <c r="D139" s="207" t="s">
        <v>140</v>
      </c>
      <c r="E139" s="208" t="s">
        <v>216</v>
      </c>
      <c r="F139" s="209" t="s">
        <v>217</v>
      </c>
      <c r="G139" s="210" t="s">
        <v>218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145</v>
      </c>
      <c r="AT139" s="218" t="s">
        <v>140</v>
      </c>
      <c r="AU139" s="218" t="s">
        <v>82</v>
      </c>
      <c r="AY139" s="20" t="s">
        <v>138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145</v>
      </c>
      <c r="BM139" s="218" t="s">
        <v>219</v>
      </c>
    </row>
    <row r="140" s="2" customFormat="1" ht="16.5" customHeight="1">
      <c r="A140" s="41"/>
      <c r="B140" s="42"/>
      <c r="C140" s="207" t="s">
        <v>8</v>
      </c>
      <c r="D140" s="207" t="s">
        <v>140</v>
      </c>
      <c r="E140" s="208" t="s">
        <v>220</v>
      </c>
      <c r="F140" s="209" t="s">
        <v>221</v>
      </c>
      <c r="G140" s="210" t="s">
        <v>218</v>
      </c>
      <c r="H140" s="211">
        <v>4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145</v>
      </c>
      <c r="AT140" s="218" t="s">
        <v>140</v>
      </c>
      <c r="AU140" s="218" t="s">
        <v>82</v>
      </c>
      <c r="AY140" s="20" t="s">
        <v>138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145</v>
      </c>
      <c r="BM140" s="218" t="s">
        <v>222</v>
      </c>
    </row>
    <row r="141" s="12" customFormat="1" ht="22.8" customHeight="1">
      <c r="A141" s="12"/>
      <c r="B141" s="191"/>
      <c r="C141" s="192"/>
      <c r="D141" s="193" t="s">
        <v>71</v>
      </c>
      <c r="E141" s="205" t="s">
        <v>223</v>
      </c>
      <c r="F141" s="205" t="s">
        <v>224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SUM(P142:P163)</f>
        <v>0</v>
      </c>
      <c r="Q141" s="199"/>
      <c r="R141" s="200">
        <f>SUM(R142:R163)</f>
        <v>0</v>
      </c>
      <c r="S141" s="199"/>
      <c r="T141" s="201">
        <f>SUM(T142:T163)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80</v>
      </c>
      <c r="AT141" s="203" t="s">
        <v>71</v>
      </c>
      <c r="AU141" s="203" t="s">
        <v>80</v>
      </c>
      <c r="AY141" s="202" t="s">
        <v>138</v>
      </c>
      <c r="BK141" s="204">
        <f>SUM(BK142:BK163)</f>
        <v>0</v>
      </c>
    </row>
    <row r="142" s="2" customFormat="1" ht="21.75" customHeight="1">
      <c r="A142" s="41"/>
      <c r="B142" s="42"/>
      <c r="C142" s="207" t="s">
        <v>215</v>
      </c>
      <c r="D142" s="207" t="s">
        <v>140</v>
      </c>
      <c r="E142" s="208" t="s">
        <v>225</v>
      </c>
      <c r="F142" s="209" t="s">
        <v>226</v>
      </c>
      <c r="G142" s="210" t="s">
        <v>227</v>
      </c>
      <c r="H142" s="211">
        <v>335.02199999999999</v>
      </c>
      <c r="I142" s="212"/>
      <c r="J142" s="213">
        <f>ROUND(I142*H142,2)</f>
        <v>0</v>
      </c>
      <c r="K142" s="209" t="s">
        <v>144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145</v>
      </c>
      <c r="AT142" s="218" t="s">
        <v>140</v>
      </c>
      <c r="AU142" s="218" t="s">
        <v>82</v>
      </c>
      <c r="AY142" s="20" t="s">
        <v>138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145</v>
      </c>
      <c r="BM142" s="218" t="s">
        <v>228</v>
      </c>
    </row>
    <row r="143" s="2" customFormat="1">
      <c r="A143" s="41"/>
      <c r="B143" s="42"/>
      <c r="C143" s="43"/>
      <c r="D143" s="220" t="s">
        <v>147</v>
      </c>
      <c r="E143" s="43"/>
      <c r="F143" s="221" t="s">
        <v>229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147</v>
      </c>
      <c r="AU143" s="20" t="s">
        <v>82</v>
      </c>
    </row>
    <row r="144" s="2" customFormat="1" ht="24.15" customHeight="1">
      <c r="A144" s="41"/>
      <c r="B144" s="42"/>
      <c r="C144" s="207" t="s">
        <v>8</v>
      </c>
      <c r="D144" s="207" t="s">
        <v>140</v>
      </c>
      <c r="E144" s="208" t="s">
        <v>230</v>
      </c>
      <c r="F144" s="209" t="s">
        <v>231</v>
      </c>
      <c r="G144" s="210" t="s">
        <v>227</v>
      </c>
      <c r="H144" s="211">
        <v>4677.5119999999997</v>
      </c>
      <c r="I144" s="212"/>
      <c r="J144" s="213">
        <f>ROUND(I144*H144,2)</f>
        <v>0</v>
      </c>
      <c r="K144" s="209" t="s">
        <v>144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145</v>
      </c>
      <c r="AT144" s="218" t="s">
        <v>140</v>
      </c>
      <c r="AU144" s="218" t="s">
        <v>82</v>
      </c>
      <c r="AY144" s="20" t="s">
        <v>138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145</v>
      </c>
      <c r="BM144" s="218" t="s">
        <v>232</v>
      </c>
    </row>
    <row r="145" s="2" customFormat="1">
      <c r="A145" s="41"/>
      <c r="B145" s="42"/>
      <c r="C145" s="43"/>
      <c r="D145" s="220" t="s">
        <v>147</v>
      </c>
      <c r="E145" s="43"/>
      <c r="F145" s="221" t="s">
        <v>233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147</v>
      </c>
      <c r="AU145" s="20" t="s">
        <v>82</v>
      </c>
    </row>
    <row r="146" s="2" customFormat="1" ht="21.75" customHeight="1">
      <c r="A146" s="41"/>
      <c r="B146" s="42"/>
      <c r="C146" s="207" t="s">
        <v>234</v>
      </c>
      <c r="D146" s="207" t="s">
        <v>140</v>
      </c>
      <c r="E146" s="208" t="s">
        <v>235</v>
      </c>
      <c r="F146" s="209" t="s">
        <v>236</v>
      </c>
      <c r="G146" s="210" t="s">
        <v>227</v>
      </c>
      <c r="H146" s="211">
        <v>335.02199999999999</v>
      </c>
      <c r="I146" s="212"/>
      <c r="J146" s="213">
        <f>ROUND(I146*H146,2)</f>
        <v>0</v>
      </c>
      <c r="K146" s="209" t="s">
        <v>144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145</v>
      </c>
      <c r="AT146" s="218" t="s">
        <v>140</v>
      </c>
      <c r="AU146" s="218" t="s">
        <v>82</v>
      </c>
      <c r="AY146" s="20" t="s">
        <v>138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145</v>
      </c>
      <c r="BM146" s="218" t="s">
        <v>237</v>
      </c>
    </row>
    <row r="147" s="2" customFormat="1">
      <c r="A147" s="41"/>
      <c r="B147" s="42"/>
      <c r="C147" s="43"/>
      <c r="D147" s="220" t="s">
        <v>147</v>
      </c>
      <c r="E147" s="43"/>
      <c r="F147" s="221" t="s">
        <v>238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147</v>
      </c>
      <c r="AU147" s="20" t="s">
        <v>82</v>
      </c>
    </row>
    <row r="148" s="2" customFormat="1" ht="24.15" customHeight="1">
      <c r="A148" s="41"/>
      <c r="B148" s="42"/>
      <c r="C148" s="207" t="s">
        <v>239</v>
      </c>
      <c r="D148" s="207" t="s">
        <v>140</v>
      </c>
      <c r="E148" s="208" t="s">
        <v>240</v>
      </c>
      <c r="F148" s="209" t="s">
        <v>241</v>
      </c>
      <c r="G148" s="210" t="s">
        <v>227</v>
      </c>
      <c r="H148" s="211">
        <v>96.378</v>
      </c>
      <c r="I148" s="212"/>
      <c r="J148" s="213">
        <f>ROUND(I148*H148,2)</f>
        <v>0</v>
      </c>
      <c r="K148" s="209" t="s">
        <v>144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145</v>
      </c>
      <c r="AT148" s="218" t="s">
        <v>140</v>
      </c>
      <c r="AU148" s="218" t="s">
        <v>82</v>
      </c>
      <c r="AY148" s="20" t="s">
        <v>138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145</v>
      </c>
      <c r="BM148" s="218" t="s">
        <v>242</v>
      </c>
    </row>
    <row r="149" s="2" customFormat="1">
      <c r="A149" s="41"/>
      <c r="B149" s="42"/>
      <c r="C149" s="43"/>
      <c r="D149" s="220" t="s">
        <v>147</v>
      </c>
      <c r="E149" s="43"/>
      <c r="F149" s="221" t="s">
        <v>243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147</v>
      </c>
      <c r="AU149" s="20" t="s">
        <v>82</v>
      </c>
    </row>
    <row r="150" s="14" customFormat="1">
      <c r="A150" s="14"/>
      <c r="B150" s="236"/>
      <c r="C150" s="237"/>
      <c r="D150" s="227" t="s">
        <v>166</v>
      </c>
      <c r="E150" s="238" t="s">
        <v>19</v>
      </c>
      <c r="F150" s="239" t="s">
        <v>244</v>
      </c>
      <c r="G150" s="237"/>
      <c r="H150" s="240">
        <v>96.378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166</v>
      </c>
      <c r="AU150" s="246" t="s">
        <v>82</v>
      </c>
      <c r="AV150" s="14" t="s">
        <v>82</v>
      </c>
      <c r="AW150" s="14" t="s">
        <v>33</v>
      </c>
      <c r="AX150" s="14" t="s">
        <v>80</v>
      </c>
      <c r="AY150" s="246" t="s">
        <v>138</v>
      </c>
    </row>
    <row r="151" s="2" customFormat="1" ht="24.15" customHeight="1">
      <c r="A151" s="41"/>
      <c r="B151" s="42"/>
      <c r="C151" s="207" t="s">
        <v>245</v>
      </c>
      <c r="D151" s="207" t="s">
        <v>140</v>
      </c>
      <c r="E151" s="208" t="s">
        <v>246</v>
      </c>
      <c r="F151" s="209" t="s">
        <v>247</v>
      </c>
      <c r="G151" s="210" t="s">
        <v>227</v>
      </c>
      <c r="H151" s="211">
        <v>178.429</v>
      </c>
      <c r="I151" s="212"/>
      <c r="J151" s="213">
        <f>ROUND(I151*H151,2)</f>
        <v>0</v>
      </c>
      <c r="K151" s="209" t="s">
        <v>144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145</v>
      </c>
      <c r="AT151" s="218" t="s">
        <v>140</v>
      </c>
      <c r="AU151" s="218" t="s">
        <v>82</v>
      </c>
      <c r="AY151" s="20" t="s">
        <v>138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145</v>
      </c>
      <c r="BM151" s="218" t="s">
        <v>248</v>
      </c>
    </row>
    <row r="152" s="2" customFormat="1">
      <c r="A152" s="41"/>
      <c r="B152" s="42"/>
      <c r="C152" s="43"/>
      <c r="D152" s="220" t="s">
        <v>147</v>
      </c>
      <c r="E152" s="43"/>
      <c r="F152" s="221" t="s">
        <v>249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147</v>
      </c>
      <c r="AU152" s="20" t="s">
        <v>82</v>
      </c>
    </row>
    <row r="153" s="14" customFormat="1">
      <c r="A153" s="14"/>
      <c r="B153" s="236"/>
      <c r="C153" s="237"/>
      <c r="D153" s="227" t="s">
        <v>166</v>
      </c>
      <c r="E153" s="238" t="s">
        <v>19</v>
      </c>
      <c r="F153" s="239" t="s">
        <v>250</v>
      </c>
      <c r="G153" s="237"/>
      <c r="H153" s="240">
        <v>178.429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166</v>
      </c>
      <c r="AU153" s="246" t="s">
        <v>82</v>
      </c>
      <c r="AV153" s="14" t="s">
        <v>82</v>
      </c>
      <c r="AW153" s="14" t="s">
        <v>33</v>
      </c>
      <c r="AX153" s="14" t="s">
        <v>80</v>
      </c>
      <c r="AY153" s="246" t="s">
        <v>138</v>
      </c>
    </row>
    <row r="154" s="2" customFormat="1" ht="24.15" customHeight="1">
      <c r="A154" s="41"/>
      <c r="B154" s="42"/>
      <c r="C154" s="207" t="s">
        <v>251</v>
      </c>
      <c r="D154" s="207" t="s">
        <v>140</v>
      </c>
      <c r="E154" s="208" t="s">
        <v>252</v>
      </c>
      <c r="F154" s="209" t="s">
        <v>253</v>
      </c>
      <c r="G154" s="210" t="s">
        <v>227</v>
      </c>
      <c r="H154" s="211">
        <v>26.199000000000002</v>
      </c>
      <c r="I154" s="212"/>
      <c r="J154" s="213">
        <f>ROUND(I154*H154,2)</f>
        <v>0</v>
      </c>
      <c r="K154" s="209" t="s">
        <v>144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145</v>
      </c>
      <c r="AT154" s="218" t="s">
        <v>140</v>
      </c>
      <c r="AU154" s="218" t="s">
        <v>82</v>
      </c>
      <c r="AY154" s="20" t="s">
        <v>138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145</v>
      </c>
      <c r="BM154" s="218" t="s">
        <v>254</v>
      </c>
    </row>
    <row r="155" s="2" customFormat="1">
      <c r="A155" s="41"/>
      <c r="B155" s="42"/>
      <c r="C155" s="43"/>
      <c r="D155" s="220" t="s">
        <v>147</v>
      </c>
      <c r="E155" s="43"/>
      <c r="F155" s="221" t="s">
        <v>255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147</v>
      </c>
      <c r="AU155" s="20" t="s">
        <v>82</v>
      </c>
    </row>
    <row r="156" s="2" customFormat="1" ht="24.15" customHeight="1">
      <c r="A156" s="41"/>
      <c r="B156" s="42"/>
      <c r="C156" s="207" t="s">
        <v>256</v>
      </c>
      <c r="D156" s="207" t="s">
        <v>140</v>
      </c>
      <c r="E156" s="208" t="s">
        <v>257</v>
      </c>
      <c r="F156" s="209" t="s">
        <v>258</v>
      </c>
      <c r="G156" s="210" t="s">
        <v>227</v>
      </c>
      <c r="H156" s="211">
        <v>9.968</v>
      </c>
      <c r="I156" s="212"/>
      <c r="J156" s="213">
        <f>ROUND(I156*H156,2)</f>
        <v>0</v>
      </c>
      <c r="K156" s="209" t="s">
        <v>144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145</v>
      </c>
      <c r="AT156" s="218" t="s">
        <v>140</v>
      </c>
      <c r="AU156" s="218" t="s">
        <v>82</v>
      </c>
      <c r="AY156" s="20" t="s">
        <v>138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145</v>
      </c>
      <c r="BM156" s="218" t="s">
        <v>259</v>
      </c>
    </row>
    <row r="157" s="2" customFormat="1">
      <c r="A157" s="41"/>
      <c r="B157" s="42"/>
      <c r="C157" s="43"/>
      <c r="D157" s="220" t="s">
        <v>147</v>
      </c>
      <c r="E157" s="43"/>
      <c r="F157" s="221" t="s">
        <v>260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147</v>
      </c>
      <c r="AU157" s="20" t="s">
        <v>82</v>
      </c>
    </row>
    <row r="158" s="14" customFormat="1">
      <c r="A158" s="14"/>
      <c r="B158" s="236"/>
      <c r="C158" s="237"/>
      <c r="D158" s="227" t="s">
        <v>166</v>
      </c>
      <c r="E158" s="238" t="s">
        <v>19</v>
      </c>
      <c r="F158" s="239" t="s">
        <v>261</v>
      </c>
      <c r="G158" s="237"/>
      <c r="H158" s="240">
        <v>9.968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166</v>
      </c>
      <c r="AU158" s="246" t="s">
        <v>82</v>
      </c>
      <c r="AV158" s="14" t="s">
        <v>82</v>
      </c>
      <c r="AW158" s="14" t="s">
        <v>33</v>
      </c>
      <c r="AX158" s="14" t="s">
        <v>80</v>
      </c>
      <c r="AY158" s="246" t="s">
        <v>138</v>
      </c>
    </row>
    <row r="159" s="2" customFormat="1" ht="24.15" customHeight="1">
      <c r="A159" s="41"/>
      <c r="B159" s="42"/>
      <c r="C159" s="207" t="s">
        <v>262</v>
      </c>
      <c r="D159" s="207" t="s">
        <v>140</v>
      </c>
      <c r="E159" s="208" t="s">
        <v>263</v>
      </c>
      <c r="F159" s="209" t="s">
        <v>264</v>
      </c>
      <c r="G159" s="210" t="s">
        <v>227</v>
      </c>
      <c r="H159" s="211">
        <v>6.6680000000000001</v>
      </c>
      <c r="I159" s="212"/>
      <c r="J159" s="213">
        <f>ROUND(I159*H159,2)</f>
        <v>0</v>
      </c>
      <c r="K159" s="209" t="s">
        <v>144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145</v>
      </c>
      <c r="AT159" s="218" t="s">
        <v>140</v>
      </c>
      <c r="AU159" s="218" t="s">
        <v>82</v>
      </c>
      <c r="AY159" s="20" t="s">
        <v>138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145</v>
      </c>
      <c r="BM159" s="218" t="s">
        <v>265</v>
      </c>
    </row>
    <row r="160" s="2" customFormat="1">
      <c r="A160" s="41"/>
      <c r="B160" s="42"/>
      <c r="C160" s="43"/>
      <c r="D160" s="220" t="s">
        <v>147</v>
      </c>
      <c r="E160" s="43"/>
      <c r="F160" s="221" t="s">
        <v>266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147</v>
      </c>
      <c r="AU160" s="20" t="s">
        <v>82</v>
      </c>
    </row>
    <row r="161" s="2" customFormat="1" ht="24.15" customHeight="1">
      <c r="A161" s="41"/>
      <c r="B161" s="42"/>
      <c r="C161" s="207" t="s">
        <v>267</v>
      </c>
      <c r="D161" s="207" t="s">
        <v>140</v>
      </c>
      <c r="E161" s="208" t="s">
        <v>268</v>
      </c>
      <c r="F161" s="209" t="s">
        <v>269</v>
      </c>
      <c r="G161" s="210" t="s">
        <v>227</v>
      </c>
      <c r="H161" s="211">
        <v>17.379999999999999</v>
      </c>
      <c r="I161" s="212"/>
      <c r="J161" s="213">
        <f>ROUND(I161*H161,2)</f>
        <v>0</v>
      </c>
      <c r="K161" s="209" t="s">
        <v>144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145</v>
      </c>
      <c r="AT161" s="218" t="s">
        <v>140</v>
      </c>
      <c r="AU161" s="218" t="s">
        <v>82</v>
      </c>
      <c r="AY161" s="20" t="s">
        <v>138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145</v>
      </c>
      <c r="BM161" s="218" t="s">
        <v>270</v>
      </c>
    </row>
    <row r="162" s="2" customFormat="1">
      <c r="A162" s="41"/>
      <c r="B162" s="42"/>
      <c r="C162" s="43"/>
      <c r="D162" s="220" t="s">
        <v>147</v>
      </c>
      <c r="E162" s="43"/>
      <c r="F162" s="221" t="s">
        <v>271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82</v>
      </c>
    </row>
    <row r="163" s="14" customFormat="1">
      <c r="A163" s="14"/>
      <c r="B163" s="236"/>
      <c r="C163" s="237"/>
      <c r="D163" s="227" t="s">
        <v>166</v>
      </c>
      <c r="E163" s="238" t="s">
        <v>19</v>
      </c>
      <c r="F163" s="239" t="s">
        <v>272</v>
      </c>
      <c r="G163" s="237"/>
      <c r="H163" s="240">
        <v>17.379999999999999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166</v>
      </c>
      <c r="AU163" s="246" t="s">
        <v>82</v>
      </c>
      <c r="AV163" s="14" t="s">
        <v>82</v>
      </c>
      <c r="AW163" s="14" t="s">
        <v>33</v>
      </c>
      <c r="AX163" s="14" t="s">
        <v>80</v>
      </c>
      <c r="AY163" s="246" t="s">
        <v>138</v>
      </c>
    </row>
    <row r="164" s="12" customFormat="1" ht="25.92" customHeight="1">
      <c r="A164" s="12"/>
      <c r="B164" s="191"/>
      <c r="C164" s="192"/>
      <c r="D164" s="193" t="s">
        <v>71</v>
      </c>
      <c r="E164" s="194" t="s">
        <v>273</v>
      </c>
      <c r="F164" s="194" t="s">
        <v>274</v>
      </c>
      <c r="G164" s="192"/>
      <c r="H164" s="192"/>
      <c r="I164" s="195"/>
      <c r="J164" s="196">
        <f>BK164</f>
        <v>0</v>
      </c>
      <c r="K164" s="192"/>
      <c r="L164" s="197"/>
      <c r="M164" s="198"/>
      <c r="N164" s="199"/>
      <c r="O164" s="199"/>
      <c r="P164" s="200">
        <f>P165+P170+P179+P184+P189+P210</f>
        <v>0</v>
      </c>
      <c r="Q164" s="199"/>
      <c r="R164" s="200">
        <f>R165+R170+R179+R184+R189+R210</f>
        <v>0</v>
      </c>
      <c r="S164" s="199"/>
      <c r="T164" s="201">
        <f>T165+T170+T179+T184+T189+T210</f>
        <v>41.434673999999994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82</v>
      </c>
      <c r="AT164" s="203" t="s">
        <v>71</v>
      </c>
      <c r="AU164" s="203" t="s">
        <v>72</v>
      </c>
      <c r="AY164" s="202" t="s">
        <v>138</v>
      </c>
      <c r="BK164" s="204">
        <f>BK165+BK170+BK179+BK184+BK189+BK210</f>
        <v>0</v>
      </c>
    </row>
    <row r="165" s="12" customFormat="1" ht="22.8" customHeight="1">
      <c r="A165" s="12"/>
      <c r="B165" s="191"/>
      <c r="C165" s="192"/>
      <c r="D165" s="193" t="s">
        <v>71</v>
      </c>
      <c r="E165" s="205" t="s">
        <v>275</v>
      </c>
      <c r="F165" s="205" t="s">
        <v>276</v>
      </c>
      <c r="G165" s="192"/>
      <c r="H165" s="192"/>
      <c r="I165" s="195"/>
      <c r="J165" s="206">
        <f>BK165</f>
        <v>0</v>
      </c>
      <c r="K165" s="192"/>
      <c r="L165" s="197"/>
      <c r="M165" s="198"/>
      <c r="N165" s="199"/>
      <c r="O165" s="199"/>
      <c r="P165" s="200">
        <f>SUM(P166:P169)</f>
        <v>0</v>
      </c>
      <c r="Q165" s="199"/>
      <c r="R165" s="200">
        <f>SUM(R166:R169)</f>
        <v>0</v>
      </c>
      <c r="S165" s="199"/>
      <c r="T165" s="201">
        <f>SUM(T166:T169)</f>
        <v>2.5087999999999999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82</v>
      </c>
      <c r="AT165" s="203" t="s">
        <v>71</v>
      </c>
      <c r="AU165" s="203" t="s">
        <v>80</v>
      </c>
      <c r="AY165" s="202" t="s">
        <v>138</v>
      </c>
      <c r="BK165" s="204">
        <f>SUM(BK166:BK169)</f>
        <v>0</v>
      </c>
    </row>
    <row r="166" s="2" customFormat="1" ht="24.15" customHeight="1">
      <c r="A166" s="41"/>
      <c r="B166" s="42"/>
      <c r="C166" s="207" t="s">
        <v>277</v>
      </c>
      <c r="D166" s="207" t="s">
        <v>140</v>
      </c>
      <c r="E166" s="208" t="s">
        <v>278</v>
      </c>
      <c r="F166" s="209" t="s">
        <v>279</v>
      </c>
      <c r="G166" s="210" t="s">
        <v>143</v>
      </c>
      <c r="H166" s="211">
        <v>784</v>
      </c>
      <c r="I166" s="212"/>
      <c r="J166" s="213">
        <f>ROUND(I166*H166,2)</f>
        <v>0</v>
      </c>
      <c r="K166" s="209" t="s">
        <v>144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0.0032000000000000002</v>
      </c>
      <c r="T166" s="217">
        <f>S166*H166</f>
        <v>2.5087999999999999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251</v>
      </c>
      <c r="AT166" s="218" t="s">
        <v>140</v>
      </c>
      <c r="AU166" s="218" t="s">
        <v>82</v>
      </c>
      <c r="AY166" s="20" t="s">
        <v>138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251</v>
      </c>
      <c r="BM166" s="218" t="s">
        <v>280</v>
      </c>
    </row>
    <row r="167" s="2" customFormat="1">
      <c r="A167" s="41"/>
      <c r="B167" s="42"/>
      <c r="C167" s="43"/>
      <c r="D167" s="220" t="s">
        <v>147</v>
      </c>
      <c r="E167" s="43"/>
      <c r="F167" s="221" t="s">
        <v>281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147</v>
      </c>
      <c r="AU167" s="20" t="s">
        <v>82</v>
      </c>
    </row>
    <row r="168" s="13" customFormat="1">
      <c r="A168" s="13"/>
      <c r="B168" s="225"/>
      <c r="C168" s="226"/>
      <c r="D168" s="227" t="s">
        <v>166</v>
      </c>
      <c r="E168" s="228" t="s">
        <v>19</v>
      </c>
      <c r="F168" s="229" t="s">
        <v>282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166</v>
      </c>
      <c r="AU168" s="235" t="s">
        <v>82</v>
      </c>
      <c r="AV168" s="13" t="s">
        <v>80</v>
      </c>
      <c r="AW168" s="13" t="s">
        <v>33</v>
      </c>
      <c r="AX168" s="13" t="s">
        <v>72</v>
      </c>
      <c r="AY168" s="235" t="s">
        <v>138</v>
      </c>
    </row>
    <row r="169" s="14" customFormat="1">
      <c r="A169" s="14"/>
      <c r="B169" s="236"/>
      <c r="C169" s="237"/>
      <c r="D169" s="227" t="s">
        <v>166</v>
      </c>
      <c r="E169" s="238" t="s">
        <v>19</v>
      </c>
      <c r="F169" s="239" t="s">
        <v>283</v>
      </c>
      <c r="G169" s="237"/>
      <c r="H169" s="240">
        <v>784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166</v>
      </c>
      <c r="AU169" s="246" t="s">
        <v>82</v>
      </c>
      <c r="AV169" s="14" t="s">
        <v>82</v>
      </c>
      <c r="AW169" s="14" t="s">
        <v>33</v>
      </c>
      <c r="AX169" s="14" t="s">
        <v>80</v>
      </c>
      <c r="AY169" s="246" t="s">
        <v>138</v>
      </c>
    </row>
    <row r="170" s="12" customFormat="1" ht="22.8" customHeight="1">
      <c r="A170" s="12"/>
      <c r="B170" s="191"/>
      <c r="C170" s="192"/>
      <c r="D170" s="193" t="s">
        <v>71</v>
      </c>
      <c r="E170" s="205" t="s">
        <v>284</v>
      </c>
      <c r="F170" s="205" t="s">
        <v>285</v>
      </c>
      <c r="G170" s="192"/>
      <c r="H170" s="192"/>
      <c r="I170" s="195"/>
      <c r="J170" s="206">
        <f>BK170</f>
        <v>0</v>
      </c>
      <c r="K170" s="192"/>
      <c r="L170" s="197"/>
      <c r="M170" s="198"/>
      <c r="N170" s="199"/>
      <c r="O170" s="199"/>
      <c r="P170" s="200">
        <f>SUM(P171:P178)</f>
        <v>0</v>
      </c>
      <c r="Q170" s="199"/>
      <c r="R170" s="200">
        <f>SUM(R171:R178)</f>
        <v>0</v>
      </c>
      <c r="S170" s="199"/>
      <c r="T170" s="201">
        <f>SUM(T171:T178)</f>
        <v>6.6674999999999995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2" t="s">
        <v>82</v>
      </c>
      <c r="AT170" s="203" t="s">
        <v>71</v>
      </c>
      <c r="AU170" s="203" t="s">
        <v>80</v>
      </c>
      <c r="AY170" s="202" t="s">
        <v>138</v>
      </c>
      <c r="BK170" s="204">
        <f>SUM(BK171:BK178)</f>
        <v>0</v>
      </c>
    </row>
    <row r="171" s="2" customFormat="1" ht="24.15" customHeight="1">
      <c r="A171" s="41"/>
      <c r="B171" s="42"/>
      <c r="C171" s="207" t="s">
        <v>7</v>
      </c>
      <c r="D171" s="207" t="s">
        <v>140</v>
      </c>
      <c r="E171" s="208" t="s">
        <v>286</v>
      </c>
      <c r="F171" s="209" t="s">
        <v>287</v>
      </c>
      <c r="G171" s="210" t="s">
        <v>143</v>
      </c>
      <c r="H171" s="211">
        <v>315</v>
      </c>
      <c r="I171" s="212"/>
      <c r="J171" s="213">
        <f>ROUND(I171*H171,2)</f>
        <v>0</v>
      </c>
      <c r="K171" s="209" t="s">
        <v>144</v>
      </c>
      <c r="L171" s="47"/>
      <c r="M171" s="214" t="s">
        <v>19</v>
      </c>
      <c r="N171" s="215" t="s">
        <v>43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0.0025000000000000001</v>
      </c>
      <c r="T171" s="217">
        <f>S171*H171</f>
        <v>0.78749999999999998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251</v>
      </c>
      <c r="AT171" s="218" t="s">
        <v>140</v>
      </c>
      <c r="AU171" s="218" t="s">
        <v>82</v>
      </c>
      <c r="AY171" s="20" t="s">
        <v>138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251</v>
      </c>
      <c r="BM171" s="218" t="s">
        <v>288</v>
      </c>
    </row>
    <row r="172" s="2" customFormat="1">
      <c r="A172" s="41"/>
      <c r="B172" s="42"/>
      <c r="C172" s="43"/>
      <c r="D172" s="220" t="s">
        <v>147</v>
      </c>
      <c r="E172" s="43"/>
      <c r="F172" s="221" t="s">
        <v>289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147</v>
      </c>
      <c r="AU172" s="20" t="s">
        <v>82</v>
      </c>
    </row>
    <row r="173" s="13" customFormat="1">
      <c r="A173" s="13"/>
      <c r="B173" s="225"/>
      <c r="C173" s="226"/>
      <c r="D173" s="227" t="s">
        <v>166</v>
      </c>
      <c r="E173" s="228" t="s">
        <v>19</v>
      </c>
      <c r="F173" s="229" t="s">
        <v>197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166</v>
      </c>
      <c r="AU173" s="235" t="s">
        <v>82</v>
      </c>
      <c r="AV173" s="13" t="s">
        <v>80</v>
      </c>
      <c r="AW173" s="13" t="s">
        <v>33</v>
      </c>
      <c r="AX173" s="13" t="s">
        <v>72</v>
      </c>
      <c r="AY173" s="235" t="s">
        <v>138</v>
      </c>
    </row>
    <row r="174" s="14" customFormat="1">
      <c r="A174" s="14"/>
      <c r="B174" s="236"/>
      <c r="C174" s="237"/>
      <c r="D174" s="227" t="s">
        <v>166</v>
      </c>
      <c r="E174" s="238" t="s">
        <v>19</v>
      </c>
      <c r="F174" s="239" t="s">
        <v>290</v>
      </c>
      <c r="G174" s="237"/>
      <c r="H174" s="240">
        <v>315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166</v>
      </c>
      <c r="AU174" s="246" t="s">
        <v>82</v>
      </c>
      <c r="AV174" s="14" t="s">
        <v>82</v>
      </c>
      <c r="AW174" s="14" t="s">
        <v>33</v>
      </c>
      <c r="AX174" s="14" t="s">
        <v>80</v>
      </c>
      <c r="AY174" s="246" t="s">
        <v>138</v>
      </c>
    </row>
    <row r="175" s="2" customFormat="1" ht="33" customHeight="1">
      <c r="A175" s="41"/>
      <c r="B175" s="42"/>
      <c r="C175" s="207" t="s">
        <v>291</v>
      </c>
      <c r="D175" s="207" t="s">
        <v>140</v>
      </c>
      <c r="E175" s="208" t="s">
        <v>292</v>
      </c>
      <c r="F175" s="209" t="s">
        <v>293</v>
      </c>
      <c r="G175" s="210" t="s">
        <v>143</v>
      </c>
      <c r="H175" s="211">
        <v>392</v>
      </c>
      <c r="I175" s="212"/>
      <c r="J175" s="213">
        <f>ROUND(I175*H175,2)</f>
        <v>0</v>
      </c>
      <c r="K175" s="209" t="s">
        <v>144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0.014999999999999999</v>
      </c>
      <c r="T175" s="217">
        <f>S175*H175</f>
        <v>5.8799999999999999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251</v>
      </c>
      <c r="AT175" s="218" t="s">
        <v>140</v>
      </c>
      <c r="AU175" s="218" t="s">
        <v>82</v>
      </c>
      <c r="AY175" s="20" t="s">
        <v>138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251</v>
      </c>
      <c r="BM175" s="218" t="s">
        <v>294</v>
      </c>
    </row>
    <row r="176" s="2" customFormat="1">
      <c r="A176" s="41"/>
      <c r="B176" s="42"/>
      <c r="C176" s="43"/>
      <c r="D176" s="220" t="s">
        <v>147</v>
      </c>
      <c r="E176" s="43"/>
      <c r="F176" s="221" t="s">
        <v>295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147</v>
      </c>
      <c r="AU176" s="20" t="s">
        <v>82</v>
      </c>
    </row>
    <row r="177" s="13" customFormat="1">
      <c r="A177" s="13"/>
      <c r="B177" s="225"/>
      <c r="C177" s="226"/>
      <c r="D177" s="227" t="s">
        <v>166</v>
      </c>
      <c r="E177" s="228" t="s">
        <v>19</v>
      </c>
      <c r="F177" s="229" t="s">
        <v>296</v>
      </c>
      <c r="G177" s="226"/>
      <c r="H177" s="228" t="s">
        <v>19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166</v>
      </c>
      <c r="AU177" s="235" t="s">
        <v>82</v>
      </c>
      <c r="AV177" s="13" t="s">
        <v>80</v>
      </c>
      <c r="AW177" s="13" t="s">
        <v>33</v>
      </c>
      <c r="AX177" s="13" t="s">
        <v>72</v>
      </c>
      <c r="AY177" s="235" t="s">
        <v>138</v>
      </c>
    </row>
    <row r="178" s="14" customFormat="1">
      <c r="A178" s="14"/>
      <c r="B178" s="236"/>
      <c r="C178" s="237"/>
      <c r="D178" s="227" t="s">
        <v>166</v>
      </c>
      <c r="E178" s="238" t="s">
        <v>19</v>
      </c>
      <c r="F178" s="239" t="s">
        <v>297</v>
      </c>
      <c r="G178" s="237"/>
      <c r="H178" s="240">
        <v>392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166</v>
      </c>
      <c r="AU178" s="246" t="s">
        <v>82</v>
      </c>
      <c r="AV178" s="14" t="s">
        <v>82</v>
      </c>
      <c r="AW178" s="14" t="s">
        <v>33</v>
      </c>
      <c r="AX178" s="14" t="s">
        <v>80</v>
      </c>
      <c r="AY178" s="246" t="s">
        <v>138</v>
      </c>
    </row>
    <row r="179" s="12" customFormat="1" ht="22.8" customHeight="1">
      <c r="A179" s="12"/>
      <c r="B179" s="191"/>
      <c r="C179" s="192"/>
      <c r="D179" s="193" t="s">
        <v>71</v>
      </c>
      <c r="E179" s="205" t="s">
        <v>298</v>
      </c>
      <c r="F179" s="205" t="s">
        <v>299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SUM(P180:P183)</f>
        <v>0</v>
      </c>
      <c r="Q179" s="199"/>
      <c r="R179" s="200">
        <f>SUM(R180:R183)</f>
        <v>0</v>
      </c>
      <c r="S179" s="199"/>
      <c r="T179" s="201">
        <f>SUM(T180:T183)</f>
        <v>1.96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82</v>
      </c>
      <c r="AT179" s="203" t="s">
        <v>71</v>
      </c>
      <c r="AU179" s="203" t="s">
        <v>80</v>
      </c>
      <c r="AY179" s="202" t="s">
        <v>138</v>
      </c>
      <c r="BK179" s="204">
        <f>SUM(BK180:BK183)</f>
        <v>0</v>
      </c>
    </row>
    <row r="180" s="2" customFormat="1" ht="24.15" customHeight="1">
      <c r="A180" s="41"/>
      <c r="B180" s="42"/>
      <c r="C180" s="207" t="s">
        <v>300</v>
      </c>
      <c r="D180" s="207" t="s">
        <v>140</v>
      </c>
      <c r="E180" s="208" t="s">
        <v>301</v>
      </c>
      <c r="F180" s="209" t="s">
        <v>302</v>
      </c>
      <c r="G180" s="210" t="s">
        <v>143</v>
      </c>
      <c r="H180" s="211">
        <v>392</v>
      </c>
      <c r="I180" s="212"/>
      <c r="J180" s="213">
        <f>ROUND(I180*H180,2)</f>
        <v>0</v>
      </c>
      <c r="K180" s="209" t="s">
        <v>144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0.0050000000000000001</v>
      </c>
      <c r="T180" s="217">
        <f>S180*H180</f>
        <v>1.96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251</v>
      </c>
      <c r="AT180" s="218" t="s">
        <v>140</v>
      </c>
      <c r="AU180" s="218" t="s">
        <v>82</v>
      </c>
      <c r="AY180" s="20" t="s">
        <v>138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251</v>
      </c>
      <c r="BM180" s="218" t="s">
        <v>303</v>
      </c>
    </row>
    <row r="181" s="2" customFormat="1">
      <c r="A181" s="41"/>
      <c r="B181" s="42"/>
      <c r="C181" s="43"/>
      <c r="D181" s="220" t="s">
        <v>147</v>
      </c>
      <c r="E181" s="43"/>
      <c r="F181" s="221" t="s">
        <v>304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147</v>
      </c>
      <c r="AU181" s="20" t="s">
        <v>82</v>
      </c>
    </row>
    <row r="182" s="13" customFormat="1">
      <c r="A182" s="13"/>
      <c r="B182" s="225"/>
      <c r="C182" s="226"/>
      <c r="D182" s="227" t="s">
        <v>166</v>
      </c>
      <c r="E182" s="228" t="s">
        <v>19</v>
      </c>
      <c r="F182" s="229" t="s">
        <v>305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166</v>
      </c>
      <c r="AU182" s="235" t="s">
        <v>82</v>
      </c>
      <c r="AV182" s="13" t="s">
        <v>80</v>
      </c>
      <c r="AW182" s="13" t="s">
        <v>33</v>
      </c>
      <c r="AX182" s="13" t="s">
        <v>72</v>
      </c>
      <c r="AY182" s="235" t="s">
        <v>138</v>
      </c>
    </row>
    <row r="183" s="14" customFormat="1">
      <c r="A183" s="14"/>
      <c r="B183" s="236"/>
      <c r="C183" s="237"/>
      <c r="D183" s="227" t="s">
        <v>166</v>
      </c>
      <c r="E183" s="238" t="s">
        <v>19</v>
      </c>
      <c r="F183" s="239" t="s">
        <v>297</v>
      </c>
      <c r="G183" s="237"/>
      <c r="H183" s="240">
        <v>392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166</v>
      </c>
      <c r="AU183" s="246" t="s">
        <v>82</v>
      </c>
      <c r="AV183" s="14" t="s">
        <v>82</v>
      </c>
      <c r="AW183" s="14" t="s">
        <v>33</v>
      </c>
      <c r="AX183" s="14" t="s">
        <v>80</v>
      </c>
      <c r="AY183" s="246" t="s">
        <v>138</v>
      </c>
    </row>
    <row r="184" s="12" customFormat="1" ht="22.8" customHeight="1">
      <c r="A184" s="12"/>
      <c r="B184" s="191"/>
      <c r="C184" s="192"/>
      <c r="D184" s="193" t="s">
        <v>71</v>
      </c>
      <c r="E184" s="205" t="s">
        <v>306</v>
      </c>
      <c r="F184" s="205" t="s">
        <v>307</v>
      </c>
      <c r="G184" s="192"/>
      <c r="H184" s="192"/>
      <c r="I184" s="195"/>
      <c r="J184" s="206">
        <f>BK184</f>
        <v>0</v>
      </c>
      <c r="K184" s="192"/>
      <c r="L184" s="197"/>
      <c r="M184" s="198"/>
      <c r="N184" s="199"/>
      <c r="O184" s="199"/>
      <c r="P184" s="200">
        <f>SUM(P185:P188)</f>
        <v>0</v>
      </c>
      <c r="Q184" s="199"/>
      <c r="R184" s="200">
        <f>SUM(R185:R188)</f>
        <v>0</v>
      </c>
      <c r="S184" s="199"/>
      <c r="T184" s="201">
        <f>SUM(T185:T188)</f>
        <v>1.536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2" t="s">
        <v>82</v>
      </c>
      <c r="AT184" s="203" t="s">
        <v>71</v>
      </c>
      <c r="AU184" s="203" t="s">
        <v>80</v>
      </c>
      <c r="AY184" s="202" t="s">
        <v>138</v>
      </c>
      <c r="BK184" s="204">
        <f>SUM(BK185:BK188)</f>
        <v>0</v>
      </c>
    </row>
    <row r="185" s="2" customFormat="1" ht="16.5" customHeight="1">
      <c r="A185" s="41"/>
      <c r="B185" s="42"/>
      <c r="C185" s="207" t="s">
        <v>308</v>
      </c>
      <c r="D185" s="207" t="s">
        <v>140</v>
      </c>
      <c r="E185" s="208" t="s">
        <v>309</v>
      </c>
      <c r="F185" s="209" t="s">
        <v>310</v>
      </c>
      <c r="G185" s="210" t="s">
        <v>153</v>
      </c>
      <c r="H185" s="211">
        <v>128</v>
      </c>
      <c r="I185" s="212"/>
      <c r="J185" s="213">
        <f>ROUND(I185*H185,2)</f>
        <v>0</v>
      </c>
      <c r="K185" s="209" t="s">
        <v>144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0.012</v>
      </c>
      <c r="T185" s="217">
        <f>S185*H185</f>
        <v>1.536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251</v>
      </c>
      <c r="AT185" s="218" t="s">
        <v>140</v>
      </c>
      <c r="AU185" s="218" t="s">
        <v>82</v>
      </c>
      <c r="AY185" s="20" t="s">
        <v>138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251</v>
      </c>
      <c r="BM185" s="218" t="s">
        <v>311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312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147</v>
      </c>
      <c r="AU186" s="20" t="s">
        <v>82</v>
      </c>
    </row>
    <row r="187" s="13" customFormat="1">
      <c r="A187" s="13"/>
      <c r="B187" s="225"/>
      <c r="C187" s="226"/>
      <c r="D187" s="227" t="s">
        <v>166</v>
      </c>
      <c r="E187" s="228" t="s">
        <v>19</v>
      </c>
      <c r="F187" s="229" t="s">
        <v>313</v>
      </c>
      <c r="G187" s="226"/>
      <c r="H187" s="228" t="s">
        <v>19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166</v>
      </c>
      <c r="AU187" s="235" t="s">
        <v>82</v>
      </c>
      <c r="AV187" s="13" t="s">
        <v>80</v>
      </c>
      <c r="AW187" s="13" t="s">
        <v>33</v>
      </c>
      <c r="AX187" s="13" t="s">
        <v>72</v>
      </c>
      <c r="AY187" s="235" t="s">
        <v>138</v>
      </c>
    </row>
    <row r="188" s="14" customFormat="1">
      <c r="A188" s="14"/>
      <c r="B188" s="236"/>
      <c r="C188" s="237"/>
      <c r="D188" s="227" t="s">
        <v>166</v>
      </c>
      <c r="E188" s="238" t="s">
        <v>19</v>
      </c>
      <c r="F188" s="239" t="s">
        <v>314</v>
      </c>
      <c r="G188" s="237"/>
      <c r="H188" s="240">
        <v>128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166</v>
      </c>
      <c r="AU188" s="246" t="s">
        <v>82</v>
      </c>
      <c r="AV188" s="14" t="s">
        <v>82</v>
      </c>
      <c r="AW188" s="14" t="s">
        <v>33</v>
      </c>
      <c r="AX188" s="14" t="s">
        <v>80</v>
      </c>
      <c r="AY188" s="246" t="s">
        <v>138</v>
      </c>
    </row>
    <row r="189" s="12" customFormat="1" ht="22.8" customHeight="1">
      <c r="A189" s="12"/>
      <c r="B189" s="191"/>
      <c r="C189" s="192"/>
      <c r="D189" s="193" t="s">
        <v>71</v>
      </c>
      <c r="E189" s="205" t="s">
        <v>315</v>
      </c>
      <c r="F189" s="205" t="s">
        <v>316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SUM(P190:P209)</f>
        <v>0</v>
      </c>
      <c r="Q189" s="199"/>
      <c r="R189" s="200">
        <f>SUM(R190:R209)</f>
        <v>0</v>
      </c>
      <c r="S189" s="199"/>
      <c r="T189" s="201">
        <f>SUM(T190:T209)</f>
        <v>2.5638239999999999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82</v>
      </c>
      <c r="AT189" s="203" t="s">
        <v>71</v>
      </c>
      <c r="AU189" s="203" t="s">
        <v>80</v>
      </c>
      <c r="AY189" s="202" t="s">
        <v>138</v>
      </c>
      <c r="BK189" s="204">
        <f>SUM(BK190:BK209)</f>
        <v>0</v>
      </c>
    </row>
    <row r="190" s="2" customFormat="1" ht="16.5" customHeight="1">
      <c r="A190" s="41"/>
      <c r="B190" s="42"/>
      <c r="C190" s="207" t="s">
        <v>317</v>
      </c>
      <c r="D190" s="207" t="s">
        <v>140</v>
      </c>
      <c r="E190" s="208" t="s">
        <v>318</v>
      </c>
      <c r="F190" s="209" t="s">
        <v>319</v>
      </c>
      <c r="G190" s="210" t="s">
        <v>143</v>
      </c>
      <c r="H190" s="211">
        <v>392</v>
      </c>
      <c r="I190" s="212"/>
      <c r="J190" s="213">
        <f>ROUND(I190*H190,2)</f>
        <v>0</v>
      </c>
      <c r="K190" s="209" t="s">
        <v>144</v>
      </c>
      <c r="L190" s="47"/>
      <c r="M190" s="214" t="s">
        <v>19</v>
      </c>
      <c r="N190" s="215" t="s">
        <v>43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0.0057099999999999998</v>
      </c>
      <c r="T190" s="217">
        <f>S190*H190</f>
        <v>2.2383199999999999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251</v>
      </c>
      <c r="AT190" s="218" t="s">
        <v>140</v>
      </c>
      <c r="AU190" s="218" t="s">
        <v>82</v>
      </c>
      <c r="AY190" s="20" t="s">
        <v>138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251</v>
      </c>
      <c r="BM190" s="218" t="s">
        <v>320</v>
      </c>
    </row>
    <row r="191" s="2" customFormat="1">
      <c r="A191" s="41"/>
      <c r="B191" s="42"/>
      <c r="C191" s="43"/>
      <c r="D191" s="220" t="s">
        <v>147</v>
      </c>
      <c r="E191" s="43"/>
      <c r="F191" s="221" t="s">
        <v>321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147</v>
      </c>
      <c r="AU191" s="20" t="s">
        <v>82</v>
      </c>
    </row>
    <row r="192" s="13" customFormat="1">
      <c r="A192" s="13"/>
      <c r="B192" s="225"/>
      <c r="C192" s="226"/>
      <c r="D192" s="227" t="s">
        <v>166</v>
      </c>
      <c r="E192" s="228" t="s">
        <v>19</v>
      </c>
      <c r="F192" s="229" t="s">
        <v>282</v>
      </c>
      <c r="G192" s="226"/>
      <c r="H192" s="228" t="s">
        <v>19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166</v>
      </c>
      <c r="AU192" s="235" t="s">
        <v>82</v>
      </c>
      <c r="AV192" s="13" t="s">
        <v>80</v>
      </c>
      <c r="AW192" s="13" t="s">
        <v>33</v>
      </c>
      <c r="AX192" s="13" t="s">
        <v>72</v>
      </c>
      <c r="AY192" s="235" t="s">
        <v>138</v>
      </c>
    </row>
    <row r="193" s="14" customFormat="1">
      <c r="A193" s="14"/>
      <c r="B193" s="236"/>
      <c r="C193" s="237"/>
      <c r="D193" s="227" t="s">
        <v>166</v>
      </c>
      <c r="E193" s="238" t="s">
        <v>19</v>
      </c>
      <c r="F193" s="239" t="s">
        <v>297</v>
      </c>
      <c r="G193" s="237"/>
      <c r="H193" s="240">
        <v>392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166</v>
      </c>
      <c r="AU193" s="246" t="s">
        <v>82</v>
      </c>
      <c r="AV193" s="14" t="s">
        <v>82</v>
      </c>
      <c r="AW193" s="14" t="s">
        <v>33</v>
      </c>
      <c r="AX193" s="14" t="s">
        <v>80</v>
      </c>
      <c r="AY193" s="246" t="s">
        <v>138</v>
      </c>
    </row>
    <row r="194" s="2" customFormat="1" ht="21.75" customHeight="1">
      <c r="A194" s="41"/>
      <c r="B194" s="42"/>
      <c r="C194" s="207" t="s">
        <v>322</v>
      </c>
      <c r="D194" s="207" t="s">
        <v>140</v>
      </c>
      <c r="E194" s="208" t="s">
        <v>323</v>
      </c>
      <c r="F194" s="209" t="s">
        <v>324</v>
      </c>
      <c r="G194" s="210" t="s">
        <v>153</v>
      </c>
      <c r="H194" s="211">
        <v>28</v>
      </c>
      <c r="I194" s="212"/>
      <c r="J194" s="213">
        <f>ROUND(I194*H194,2)</f>
        <v>0</v>
      </c>
      <c r="K194" s="209" t="s">
        <v>144</v>
      </c>
      <c r="L194" s="47"/>
      <c r="M194" s="214" t="s">
        <v>19</v>
      </c>
      <c r="N194" s="215" t="s">
        <v>43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0.0033800000000000002</v>
      </c>
      <c r="T194" s="217">
        <f>S194*H194</f>
        <v>0.094640000000000002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251</v>
      </c>
      <c r="AT194" s="218" t="s">
        <v>140</v>
      </c>
      <c r="AU194" s="218" t="s">
        <v>82</v>
      </c>
      <c r="AY194" s="20" t="s">
        <v>138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251</v>
      </c>
      <c r="BM194" s="218" t="s">
        <v>325</v>
      </c>
    </row>
    <row r="195" s="2" customFormat="1">
      <c r="A195" s="41"/>
      <c r="B195" s="42"/>
      <c r="C195" s="43"/>
      <c r="D195" s="220" t="s">
        <v>147</v>
      </c>
      <c r="E195" s="43"/>
      <c r="F195" s="221" t="s">
        <v>326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147</v>
      </c>
      <c r="AU195" s="20" t="s">
        <v>82</v>
      </c>
    </row>
    <row r="196" s="13" customFormat="1">
      <c r="A196" s="13"/>
      <c r="B196" s="225"/>
      <c r="C196" s="226"/>
      <c r="D196" s="227" t="s">
        <v>166</v>
      </c>
      <c r="E196" s="228" t="s">
        <v>19</v>
      </c>
      <c r="F196" s="229" t="s">
        <v>282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166</v>
      </c>
      <c r="AU196" s="235" t="s">
        <v>82</v>
      </c>
      <c r="AV196" s="13" t="s">
        <v>80</v>
      </c>
      <c r="AW196" s="13" t="s">
        <v>33</v>
      </c>
      <c r="AX196" s="13" t="s">
        <v>72</v>
      </c>
      <c r="AY196" s="235" t="s">
        <v>138</v>
      </c>
    </row>
    <row r="197" s="14" customFormat="1">
      <c r="A197" s="14"/>
      <c r="B197" s="236"/>
      <c r="C197" s="237"/>
      <c r="D197" s="227" t="s">
        <v>166</v>
      </c>
      <c r="E197" s="238" t="s">
        <v>19</v>
      </c>
      <c r="F197" s="239" t="s">
        <v>327</v>
      </c>
      <c r="G197" s="237"/>
      <c r="H197" s="240">
        <v>28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166</v>
      </c>
      <c r="AU197" s="246" t="s">
        <v>82</v>
      </c>
      <c r="AV197" s="14" t="s">
        <v>82</v>
      </c>
      <c r="AW197" s="14" t="s">
        <v>33</v>
      </c>
      <c r="AX197" s="14" t="s">
        <v>80</v>
      </c>
      <c r="AY197" s="246" t="s">
        <v>138</v>
      </c>
    </row>
    <row r="198" s="2" customFormat="1" ht="16.5" customHeight="1">
      <c r="A198" s="41"/>
      <c r="B198" s="42"/>
      <c r="C198" s="207" t="s">
        <v>328</v>
      </c>
      <c r="D198" s="207" t="s">
        <v>140</v>
      </c>
      <c r="E198" s="208" t="s">
        <v>329</v>
      </c>
      <c r="F198" s="209" t="s">
        <v>330</v>
      </c>
      <c r="G198" s="210" t="s">
        <v>153</v>
      </c>
      <c r="H198" s="211">
        <v>14</v>
      </c>
      <c r="I198" s="212"/>
      <c r="J198" s="213">
        <f>ROUND(I198*H198,2)</f>
        <v>0</v>
      </c>
      <c r="K198" s="209" t="s">
        <v>144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0.0016999999999999999</v>
      </c>
      <c r="T198" s="217">
        <f>S198*H198</f>
        <v>0.023799999999999998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251</v>
      </c>
      <c r="AT198" s="218" t="s">
        <v>140</v>
      </c>
      <c r="AU198" s="218" t="s">
        <v>82</v>
      </c>
      <c r="AY198" s="20" t="s">
        <v>138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251</v>
      </c>
      <c r="BM198" s="218" t="s">
        <v>331</v>
      </c>
    </row>
    <row r="199" s="2" customFormat="1">
      <c r="A199" s="41"/>
      <c r="B199" s="42"/>
      <c r="C199" s="43"/>
      <c r="D199" s="220" t="s">
        <v>147</v>
      </c>
      <c r="E199" s="43"/>
      <c r="F199" s="221" t="s">
        <v>332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147</v>
      </c>
      <c r="AU199" s="20" t="s">
        <v>82</v>
      </c>
    </row>
    <row r="200" s="13" customFormat="1">
      <c r="A200" s="13"/>
      <c r="B200" s="225"/>
      <c r="C200" s="226"/>
      <c r="D200" s="227" t="s">
        <v>166</v>
      </c>
      <c r="E200" s="228" t="s">
        <v>19</v>
      </c>
      <c r="F200" s="229" t="s">
        <v>282</v>
      </c>
      <c r="G200" s="226"/>
      <c r="H200" s="228" t="s">
        <v>19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166</v>
      </c>
      <c r="AU200" s="235" t="s">
        <v>82</v>
      </c>
      <c r="AV200" s="13" t="s">
        <v>80</v>
      </c>
      <c r="AW200" s="13" t="s">
        <v>33</v>
      </c>
      <c r="AX200" s="13" t="s">
        <v>72</v>
      </c>
      <c r="AY200" s="235" t="s">
        <v>138</v>
      </c>
    </row>
    <row r="201" s="14" customFormat="1">
      <c r="A201" s="14"/>
      <c r="B201" s="236"/>
      <c r="C201" s="237"/>
      <c r="D201" s="227" t="s">
        <v>166</v>
      </c>
      <c r="E201" s="238" t="s">
        <v>19</v>
      </c>
      <c r="F201" s="239" t="s">
        <v>239</v>
      </c>
      <c r="G201" s="237"/>
      <c r="H201" s="240">
        <v>14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166</v>
      </c>
      <c r="AU201" s="246" t="s">
        <v>82</v>
      </c>
      <c r="AV201" s="14" t="s">
        <v>82</v>
      </c>
      <c r="AW201" s="14" t="s">
        <v>33</v>
      </c>
      <c r="AX201" s="14" t="s">
        <v>80</v>
      </c>
      <c r="AY201" s="246" t="s">
        <v>138</v>
      </c>
    </row>
    <row r="202" s="2" customFormat="1" ht="16.5" customHeight="1">
      <c r="A202" s="41"/>
      <c r="B202" s="42"/>
      <c r="C202" s="207" t="s">
        <v>327</v>
      </c>
      <c r="D202" s="207" t="s">
        <v>140</v>
      </c>
      <c r="E202" s="208" t="s">
        <v>333</v>
      </c>
      <c r="F202" s="209" t="s">
        <v>334</v>
      </c>
      <c r="G202" s="210" t="s">
        <v>153</v>
      </c>
      <c r="H202" s="211">
        <v>56</v>
      </c>
      <c r="I202" s="212"/>
      <c r="J202" s="213">
        <f>ROUND(I202*H202,2)</f>
        <v>0</v>
      </c>
      <c r="K202" s="209" t="s">
        <v>144</v>
      </c>
      <c r="L202" s="47"/>
      <c r="M202" s="214" t="s">
        <v>19</v>
      </c>
      <c r="N202" s="215" t="s">
        <v>43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0.0025999999999999999</v>
      </c>
      <c r="T202" s="217">
        <f>S202*H202</f>
        <v>0.14560000000000001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251</v>
      </c>
      <c r="AT202" s="218" t="s">
        <v>140</v>
      </c>
      <c r="AU202" s="218" t="s">
        <v>82</v>
      </c>
      <c r="AY202" s="20" t="s">
        <v>138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251</v>
      </c>
      <c r="BM202" s="218" t="s">
        <v>335</v>
      </c>
    </row>
    <row r="203" s="2" customFormat="1">
      <c r="A203" s="41"/>
      <c r="B203" s="42"/>
      <c r="C203" s="43"/>
      <c r="D203" s="220" t="s">
        <v>147</v>
      </c>
      <c r="E203" s="43"/>
      <c r="F203" s="221" t="s">
        <v>336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147</v>
      </c>
      <c r="AU203" s="20" t="s">
        <v>82</v>
      </c>
    </row>
    <row r="204" s="13" customFormat="1">
      <c r="A204" s="13"/>
      <c r="B204" s="225"/>
      <c r="C204" s="226"/>
      <c r="D204" s="227" t="s">
        <v>166</v>
      </c>
      <c r="E204" s="228" t="s">
        <v>19</v>
      </c>
      <c r="F204" s="229" t="s">
        <v>282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166</v>
      </c>
      <c r="AU204" s="235" t="s">
        <v>82</v>
      </c>
      <c r="AV204" s="13" t="s">
        <v>80</v>
      </c>
      <c r="AW204" s="13" t="s">
        <v>33</v>
      </c>
      <c r="AX204" s="13" t="s">
        <v>72</v>
      </c>
      <c r="AY204" s="235" t="s">
        <v>138</v>
      </c>
    </row>
    <row r="205" s="14" customFormat="1">
      <c r="A205" s="14"/>
      <c r="B205" s="236"/>
      <c r="C205" s="237"/>
      <c r="D205" s="227" t="s">
        <v>166</v>
      </c>
      <c r="E205" s="238" t="s">
        <v>19</v>
      </c>
      <c r="F205" s="239" t="s">
        <v>337</v>
      </c>
      <c r="G205" s="237"/>
      <c r="H205" s="240">
        <v>56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166</v>
      </c>
      <c r="AU205" s="246" t="s">
        <v>82</v>
      </c>
      <c r="AV205" s="14" t="s">
        <v>82</v>
      </c>
      <c r="AW205" s="14" t="s">
        <v>33</v>
      </c>
      <c r="AX205" s="14" t="s">
        <v>80</v>
      </c>
      <c r="AY205" s="246" t="s">
        <v>138</v>
      </c>
    </row>
    <row r="206" s="2" customFormat="1" ht="16.5" customHeight="1">
      <c r="A206" s="41"/>
      <c r="B206" s="42"/>
      <c r="C206" s="207" t="s">
        <v>338</v>
      </c>
      <c r="D206" s="207" t="s">
        <v>140</v>
      </c>
      <c r="E206" s="208" t="s">
        <v>339</v>
      </c>
      <c r="F206" s="209" t="s">
        <v>340</v>
      </c>
      <c r="G206" s="210" t="s">
        <v>153</v>
      </c>
      <c r="H206" s="211">
        <v>15.6</v>
      </c>
      <c r="I206" s="212"/>
      <c r="J206" s="213">
        <f>ROUND(I206*H206,2)</f>
        <v>0</v>
      </c>
      <c r="K206" s="209" t="s">
        <v>144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0.0039399999999999999</v>
      </c>
      <c r="T206" s="217">
        <f>S206*H206</f>
        <v>0.061463999999999998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251</v>
      </c>
      <c r="AT206" s="218" t="s">
        <v>140</v>
      </c>
      <c r="AU206" s="218" t="s">
        <v>82</v>
      </c>
      <c r="AY206" s="20" t="s">
        <v>138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251</v>
      </c>
      <c r="BM206" s="218" t="s">
        <v>341</v>
      </c>
    </row>
    <row r="207" s="2" customFormat="1">
      <c r="A207" s="41"/>
      <c r="B207" s="42"/>
      <c r="C207" s="43"/>
      <c r="D207" s="220" t="s">
        <v>147</v>
      </c>
      <c r="E207" s="43"/>
      <c r="F207" s="221" t="s">
        <v>342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147</v>
      </c>
      <c r="AU207" s="20" t="s">
        <v>82</v>
      </c>
    </row>
    <row r="208" s="13" customFormat="1">
      <c r="A208" s="13"/>
      <c r="B208" s="225"/>
      <c r="C208" s="226"/>
      <c r="D208" s="227" t="s">
        <v>166</v>
      </c>
      <c r="E208" s="228" t="s">
        <v>19</v>
      </c>
      <c r="F208" s="229" t="s">
        <v>282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166</v>
      </c>
      <c r="AU208" s="235" t="s">
        <v>82</v>
      </c>
      <c r="AV208" s="13" t="s">
        <v>80</v>
      </c>
      <c r="AW208" s="13" t="s">
        <v>33</v>
      </c>
      <c r="AX208" s="13" t="s">
        <v>72</v>
      </c>
      <c r="AY208" s="235" t="s">
        <v>138</v>
      </c>
    </row>
    <row r="209" s="14" customFormat="1">
      <c r="A209" s="14"/>
      <c r="B209" s="236"/>
      <c r="C209" s="237"/>
      <c r="D209" s="227" t="s">
        <v>166</v>
      </c>
      <c r="E209" s="238" t="s">
        <v>19</v>
      </c>
      <c r="F209" s="239" t="s">
        <v>343</v>
      </c>
      <c r="G209" s="237"/>
      <c r="H209" s="240">
        <v>15.6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166</v>
      </c>
      <c r="AU209" s="246" t="s">
        <v>82</v>
      </c>
      <c r="AV209" s="14" t="s">
        <v>82</v>
      </c>
      <c r="AW209" s="14" t="s">
        <v>33</v>
      </c>
      <c r="AX209" s="14" t="s">
        <v>80</v>
      </c>
      <c r="AY209" s="246" t="s">
        <v>138</v>
      </c>
    </row>
    <row r="210" s="12" customFormat="1" ht="22.8" customHeight="1">
      <c r="A210" s="12"/>
      <c r="B210" s="191"/>
      <c r="C210" s="192"/>
      <c r="D210" s="193" t="s">
        <v>71</v>
      </c>
      <c r="E210" s="205" t="s">
        <v>344</v>
      </c>
      <c r="F210" s="205" t="s">
        <v>345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SUM(P211:P214)</f>
        <v>0</v>
      </c>
      <c r="Q210" s="199"/>
      <c r="R210" s="200">
        <f>SUM(R211:R214)</f>
        <v>0</v>
      </c>
      <c r="S210" s="199"/>
      <c r="T210" s="201">
        <f>SUM(T211:T214)</f>
        <v>26.198549999999997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82</v>
      </c>
      <c r="AT210" s="203" t="s">
        <v>71</v>
      </c>
      <c r="AU210" s="203" t="s">
        <v>80</v>
      </c>
      <c r="AY210" s="202" t="s">
        <v>138</v>
      </c>
      <c r="BK210" s="204">
        <f>SUM(BK211:BK214)</f>
        <v>0</v>
      </c>
    </row>
    <row r="211" s="2" customFormat="1" ht="16.5" customHeight="1">
      <c r="A211" s="41"/>
      <c r="B211" s="42"/>
      <c r="C211" s="207" t="s">
        <v>346</v>
      </c>
      <c r="D211" s="207" t="s">
        <v>140</v>
      </c>
      <c r="E211" s="208" t="s">
        <v>347</v>
      </c>
      <c r="F211" s="209" t="s">
        <v>348</v>
      </c>
      <c r="G211" s="210" t="s">
        <v>143</v>
      </c>
      <c r="H211" s="211">
        <v>315</v>
      </c>
      <c r="I211" s="212"/>
      <c r="J211" s="213">
        <f>ROUND(I211*H211,2)</f>
        <v>0</v>
      </c>
      <c r="K211" s="209" t="s">
        <v>144</v>
      </c>
      <c r="L211" s="47"/>
      <c r="M211" s="214" t="s">
        <v>19</v>
      </c>
      <c r="N211" s="215" t="s">
        <v>43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0.083169999999999994</v>
      </c>
      <c r="T211" s="217">
        <f>S211*H211</f>
        <v>26.198549999999997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251</v>
      </c>
      <c r="AT211" s="218" t="s">
        <v>140</v>
      </c>
      <c r="AU211" s="218" t="s">
        <v>82</v>
      </c>
      <c r="AY211" s="20" t="s">
        <v>138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251</v>
      </c>
      <c r="BM211" s="218" t="s">
        <v>349</v>
      </c>
    </row>
    <row r="212" s="2" customFormat="1">
      <c r="A212" s="41"/>
      <c r="B212" s="42"/>
      <c r="C212" s="43"/>
      <c r="D212" s="220" t="s">
        <v>147</v>
      </c>
      <c r="E212" s="43"/>
      <c r="F212" s="221" t="s">
        <v>350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147</v>
      </c>
      <c r="AU212" s="20" t="s">
        <v>82</v>
      </c>
    </row>
    <row r="213" s="13" customFormat="1">
      <c r="A213" s="13"/>
      <c r="B213" s="225"/>
      <c r="C213" s="226"/>
      <c r="D213" s="227" t="s">
        <v>166</v>
      </c>
      <c r="E213" s="228" t="s">
        <v>19</v>
      </c>
      <c r="F213" s="229" t="s">
        <v>197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166</v>
      </c>
      <c r="AU213" s="235" t="s">
        <v>82</v>
      </c>
      <c r="AV213" s="13" t="s">
        <v>80</v>
      </c>
      <c r="AW213" s="13" t="s">
        <v>33</v>
      </c>
      <c r="AX213" s="13" t="s">
        <v>72</v>
      </c>
      <c r="AY213" s="235" t="s">
        <v>138</v>
      </c>
    </row>
    <row r="214" s="14" customFormat="1">
      <c r="A214" s="14"/>
      <c r="B214" s="236"/>
      <c r="C214" s="237"/>
      <c r="D214" s="227" t="s">
        <v>166</v>
      </c>
      <c r="E214" s="238" t="s">
        <v>19</v>
      </c>
      <c r="F214" s="239" t="s">
        <v>290</v>
      </c>
      <c r="G214" s="237"/>
      <c r="H214" s="240">
        <v>315</v>
      </c>
      <c r="I214" s="241"/>
      <c r="J214" s="237"/>
      <c r="K214" s="237"/>
      <c r="L214" s="242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166</v>
      </c>
      <c r="AU214" s="246" t="s">
        <v>82</v>
      </c>
      <c r="AV214" s="14" t="s">
        <v>82</v>
      </c>
      <c r="AW214" s="14" t="s">
        <v>33</v>
      </c>
      <c r="AX214" s="14" t="s">
        <v>80</v>
      </c>
      <c r="AY214" s="246" t="s">
        <v>138</v>
      </c>
    </row>
    <row r="215" s="2" customFormat="1" ht="6.96" customHeight="1">
      <c r="A215" s="41"/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47"/>
      <c r="M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</sheetData>
  <sheetProtection sheet="1" autoFilter="0" formatColumns="0" formatRows="0" objects="1" scenarios="1" spinCount="100000" saltValue="Htxi0z3wRlG/2p1kuz5qXU+fdJM1wTu/Z810Ohke+ttgIVgpiZW9YF+x5UL3+DNaqwlGwqb5JEKfzbPmx8Vsrw==" hashValue="kqLCvHSR0N+tDUgQZMlcAusq7i5JOZitZhEu51qP/c14Zj7uE2veJIbqrzA3PXXRu/BGHSTvCY9KgIvGlcps4g==" algorithmName="SHA-512" password="C04E"/>
  <autoFilter ref="C89:K21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113107143"/>
    <hyperlink ref="F97" r:id="rId2" display="https://podminky.urs.cz/item/CS_URS_2025_01/919121122"/>
    <hyperlink ref="F99" r:id="rId3" display="https://podminky.urs.cz/item/CS_URS_2025_01/919735113"/>
    <hyperlink ref="F101" r:id="rId4" display="https://podminky.urs.cz/item/CS_URS_2025_01/962032231"/>
    <hyperlink ref="F113" r:id="rId5" display="https://podminky.urs.cz/item/CS_URS_2025_01/962052211"/>
    <hyperlink ref="F119" r:id="rId6" display="https://podminky.urs.cz/item/CS_URS_2025_01/962081131"/>
    <hyperlink ref="F123" r:id="rId7" display="https://podminky.urs.cz/item/CS_URS_2025_01/965042141"/>
    <hyperlink ref="F127" r:id="rId8" display="https://podminky.urs.cz/item/CS_URS_2025_01/965042221"/>
    <hyperlink ref="F131" r:id="rId9" display="https://podminky.urs.cz/item/CS_URS_2025_01/965049112"/>
    <hyperlink ref="F138" r:id="rId10" display="https://podminky.urs.cz/item/CS_URS_2025_01/977211111"/>
    <hyperlink ref="F143" r:id="rId11" display="https://podminky.urs.cz/item/CS_URS_2025_01/997013501"/>
    <hyperlink ref="F145" r:id="rId12" display="https://podminky.urs.cz/item/CS_URS_2025_01/997013509"/>
    <hyperlink ref="F147" r:id="rId13" display="https://podminky.urs.cz/item/CS_URS_2025_01/997013511"/>
    <hyperlink ref="F149" r:id="rId14" display="https://podminky.urs.cz/item/CS_URS_2025_01/997013602"/>
    <hyperlink ref="F152" r:id="rId15" display="https://podminky.urs.cz/item/CS_URS_2025_01/997013603"/>
    <hyperlink ref="F155" r:id="rId16" display="https://podminky.urs.cz/item/CS_URS_2025_01/997013607"/>
    <hyperlink ref="F157" r:id="rId17" display="https://podminky.urs.cz/item/CS_URS_2025_01/997013631"/>
    <hyperlink ref="F160" r:id="rId18" display="https://podminky.urs.cz/item/CS_URS_2025_01/997013814"/>
    <hyperlink ref="F162" r:id="rId19" display="https://podminky.urs.cz/item/CS_URS_2025_01/997221645"/>
    <hyperlink ref="F167" r:id="rId20" display="https://podminky.urs.cz/item/CS_URS_2025_01/712361801"/>
    <hyperlink ref="F172" r:id="rId21" display="https://podminky.urs.cz/item/CS_URS_2025_01/713120821"/>
    <hyperlink ref="F176" r:id="rId22" display="https://podminky.urs.cz/item/CS_URS_2025_01/713151811"/>
    <hyperlink ref="F181" r:id="rId23" display="https://podminky.urs.cz/item/CS_URS_2025_01/762342812"/>
    <hyperlink ref="F186" r:id="rId24" display="https://podminky.urs.cz/item/CS_URS_2025_01/763732812"/>
    <hyperlink ref="F191" r:id="rId25" display="https://podminky.urs.cz/item/CS_URS_2025_01/764001831"/>
    <hyperlink ref="F195" r:id="rId26" display="https://podminky.urs.cz/item/CS_URS_2025_01/764001851"/>
    <hyperlink ref="F199" r:id="rId27" display="https://podminky.urs.cz/item/CS_URS_2025_01/764002801"/>
    <hyperlink ref="F203" r:id="rId28" display="https://podminky.urs.cz/item/CS_URS_2025_01/764004801"/>
    <hyperlink ref="F207" r:id="rId29" display="https://podminky.urs.cz/item/CS_URS_2025_01/764004861"/>
    <hyperlink ref="F212" r:id="rId30" display="https://podminky.urs.cz/item/CS_URS_2025_01/77157181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  <c r="AZ2" s="261" t="s">
        <v>351</v>
      </c>
      <c r="BA2" s="261" t="s">
        <v>352</v>
      </c>
      <c r="BB2" s="261" t="s">
        <v>143</v>
      </c>
      <c r="BC2" s="261" t="s">
        <v>353</v>
      </c>
      <c r="BD2" s="261" t="s">
        <v>156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  <c r="AZ3" s="261" t="s">
        <v>354</v>
      </c>
      <c r="BA3" s="261" t="s">
        <v>355</v>
      </c>
      <c r="BB3" s="261" t="s">
        <v>143</v>
      </c>
      <c r="BC3" s="261" t="s">
        <v>356</v>
      </c>
      <c r="BD3" s="261" t="s">
        <v>156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  <c r="AZ4" s="261" t="s">
        <v>357</v>
      </c>
      <c r="BA4" s="261" t="s">
        <v>358</v>
      </c>
      <c r="BB4" s="261" t="s">
        <v>143</v>
      </c>
      <c r="BC4" s="261" t="s">
        <v>359</v>
      </c>
      <c r="BD4" s="261" t="s">
        <v>156</v>
      </c>
    </row>
    <row r="5" s="1" customFormat="1" ht="6.96" customHeight="1">
      <c r="B5" s="23"/>
      <c r="L5" s="23"/>
      <c r="AZ5" s="261" t="s">
        <v>360</v>
      </c>
      <c r="BA5" s="261" t="s">
        <v>361</v>
      </c>
      <c r="BB5" s="261" t="s">
        <v>143</v>
      </c>
      <c r="BC5" s="261" t="s">
        <v>362</v>
      </c>
      <c r="BD5" s="261" t="s">
        <v>156</v>
      </c>
    </row>
    <row r="6" s="1" customFormat="1" ht="12" customHeight="1">
      <c r="B6" s="23"/>
      <c r="D6" s="135" t="s">
        <v>16</v>
      </c>
      <c r="L6" s="23"/>
      <c r="AZ6" s="261" t="s">
        <v>363</v>
      </c>
      <c r="BA6" s="261" t="s">
        <v>364</v>
      </c>
      <c r="BB6" s="261" t="s">
        <v>143</v>
      </c>
      <c r="BC6" s="261" t="s">
        <v>365</v>
      </c>
      <c r="BD6" s="261" t="s">
        <v>156</v>
      </c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  <c r="AZ7" s="261" t="s">
        <v>366</v>
      </c>
      <c r="BA7" s="261" t="s">
        <v>367</v>
      </c>
      <c r="BB7" s="261" t="s">
        <v>143</v>
      </c>
      <c r="BC7" s="261" t="s">
        <v>368</v>
      </c>
      <c r="BD7" s="261" t="s">
        <v>156</v>
      </c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261" t="s">
        <v>369</v>
      </c>
      <c r="BA8" s="261" t="s">
        <v>370</v>
      </c>
      <c r="BB8" s="261" t="s">
        <v>143</v>
      </c>
      <c r="BC8" s="261" t="s">
        <v>371</v>
      </c>
      <c r="BD8" s="261" t="s">
        <v>156</v>
      </c>
    </row>
    <row r="9" s="2" customFormat="1" ht="16.5" customHeight="1">
      <c r="A9" s="41"/>
      <c r="B9" s="47"/>
      <c r="C9" s="41"/>
      <c r="D9" s="41"/>
      <c r="E9" s="138" t="s">
        <v>372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261" t="s">
        <v>373</v>
      </c>
      <c r="BA9" s="261" t="s">
        <v>374</v>
      </c>
      <c r="BB9" s="261" t="s">
        <v>143</v>
      </c>
      <c r="BC9" s="261" t="s">
        <v>375</v>
      </c>
      <c r="BD9" s="261" t="s">
        <v>156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ROUND(J102,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ROUND((SUM(BE102:BE749)),  2)</f>
        <v>0</v>
      </c>
      <c r="G33" s="41"/>
      <c r="H33" s="41"/>
      <c r="I33" s="151">
        <v>0.20999999999999999</v>
      </c>
      <c r="J33" s="150">
        <f>ROUND(((SUM(BE102:BE749))*I33),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ROUND((SUM(BF102:BF749)),  2)</f>
        <v>0</v>
      </c>
      <c r="G34" s="41"/>
      <c r="H34" s="41"/>
      <c r="I34" s="151">
        <v>0.12</v>
      </c>
      <c r="J34" s="150">
        <f>ROUND(((SUM(BF102:BF749))*I34),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ROUND((SUM(BG102:BG749)),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ROUND((SUM(BH102:BH749)),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ROUND((SUM(BI102:BI749)),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Stavební část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J102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J103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J104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376</v>
      </c>
      <c r="E62" s="177"/>
      <c r="F62" s="177"/>
      <c r="G62" s="177"/>
      <c r="H62" s="177"/>
      <c r="I62" s="177"/>
      <c r="J62" s="178">
        <f>J144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377</v>
      </c>
      <c r="E63" s="177"/>
      <c r="F63" s="177"/>
      <c r="G63" s="177"/>
      <c r="H63" s="177"/>
      <c r="I63" s="177"/>
      <c r="J63" s="178">
        <f>J178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378</v>
      </c>
      <c r="E64" s="177"/>
      <c r="F64" s="177"/>
      <c r="G64" s="177"/>
      <c r="H64" s="177"/>
      <c r="I64" s="177"/>
      <c r="J64" s="178">
        <f>J242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379</v>
      </c>
      <c r="E65" s="177"/>
      <c r="F65" s="177"/>
      <c r="G65" s="177"/>
      <c r="H65" s="177"/>
      <c r="I65" s="177"/>
      <c r="J65" s="178">
        <f>J261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380</v>
      </c>
      <c r="E66" s="177"/>
      <c r="F66" s="177"/>
      <c r="G66" s="177"/>
      <c r="H66" s="177"/>
      <c r="I66" s="177"/>
      <c r="J66" s="178">
        <f>J268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114</v>
      </c>
      <c r="E67" s="177"/>
      <c r="F67" s="177"/>
      <c r="G67" s="177"/>
      <c r="H67" s="177"/>
      <c r="I67" s="177"/>
      <c r="J67" s="178">
        <f>J395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381</v>
      </c>
      <c r="E68" s="177"/>
      <c r="F68" s="177"/>
      <c r="G68" s="177"/>
      <c r="H68" s="177"/>
      <c r="I68" s="177"/>
      <c r="J68" s="178">
        <f>J435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116</v>
      </c>
      <c r="E69" s="171"/>
      <c r="F69" s="171"/>
      <c r="G69" s="171"/>
      <c r="H69" s="171"/>
      <c r="I69" s="171"/>
      <c r="J69" s="172">
        <f>J438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382</v>
      </c>
      <c r="E70" s="177"/>
      <c r="F70" s="177"/>
      <c r="G70" s="177"/>
      <c r="H70" s="177"/>
      <c r="I70" s="177"/>
      <c r="J70" s="178">
        <f>J439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118</v>
      </c>
      <c r="E71" s="177"/>
      <c r="F71" s="177"/>
      <c r="G71" s="177"/>
      <c r="H71" s="177"/>
      <c r="I71" s="177"/>
      <c r="J71" s="178">
        <f>J480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119</v>
      </c>
      <c r="E72" s="177"/>
      <c r="F72" s="177"/>
      <c r="G72" s="177"/>
      <c r="H72" s="177"/>
      <c r="I72" s="177"/>
      <c r="J72" s="178">
        <f>J499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120</v>
      </c>
      <c r="E73" s="177"/>
      <c r="F73" s="177"/>
      <c r="G73" s="177"/>
      <c r="H73" s="177"/>
      <c r="I73" s="177"/>
      <c r="J73" s="178">
        <f>J539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121</v>
      </c>
      <c r="E74" s="177"/>
      <c r="F74" s="177"/>
      <c r="G74" s="177"/>
      <c r="H74" s="177"/>
      <c r="I74" s="177"/>
      <c r="J74" s="178">
        <f>J559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383</v>
      </c>
      <c r="E75" s="177"/>
      <c r="F75" s="177"/>
      <c r="G75" s="177"/>
      <c r="H75" s="177"/>
      <c r="I75" s="177"/>
      <c r="J75" s="178">
        <f>J589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384</v>
      </c>
      <c r="E76" s="177"/>
      <c r="F76" s="177"/>
      <c r="G76" s="177"/>
      <c r="H76" s="177"/>
      <c r="I76" s="177"/>
      <c r="J76" s="178">
        <f>J597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385</v>
      </c>
      <c r="E77" s="177"/>
      <c r="F77" s="177"/>
      <c r="G77" s="177"/>
      <c r="H77" s="177"/>
      <c r="I77" s="177"/>
      <c r="J77" s="178">
        <f>J625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122</v>
      </c>
      <c r="E78" s="177"/>
      <c r="F78" s="177"/>
      <c r="G78" s="177"/>
      <c r="H78" s="177"/>
      <c r="I78" s="177"/>
      <c r="J78" s="178">
        <f>J637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386</v>
      </c>
      <c r="E79" s="177"/>
      <c r="F79" s="177"/>
      <c r="G79" s="177"/>
      <c r="H79" s="177"/>
      <c r="I79" s="177"/>
      <c r="J79" s="178">
        <f>J675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387</v>
      </c>
      <c r="E80" s="177"/>
      <c r="F80" s="177"/>
      <c r="G80" s="177"/>
      <c r="H80" s="177"/>
      <c r="I80" s="177"/>
      <c r="J80" s="178">
        <f>J703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388</v>
      </c>
      <c r="E81" s="177"/>
      <c r="F81" s="177"/>
      <c r="G81" s="177"/>
      <c r="H81" s="177"/>
      <c r="I81" s="177"/>
      <c r="J81" s="178">
        <f>J729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389</v>
      </c>
      <c r="E82" s="177"/>
      <c r="F82" s="177"/>
      <c r="G82" s="177"/>
      <c r="H82" s="177"/>
      <c r="I82" s="177"/>
      <c r="J82" s="178">
        <f>J733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2" customFormat="1" ht="21.84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8" s="2" customFormat="1" ht="6.96" customHeight="1">
      <c r="A88" s="41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4.96" customHeight="1">
      <c r="A89" s="41"/>
      <c r="B89" s="42"/>
      <c r="C89" s="26" t="s">
        <v>123</v>
      </c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16</v>
      </c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163" t="str">
        <f>E7</f>
        <v>CENTRUM SLUŽEB PRO S PAS</v>
      </c>
      <c r="F92" s="35"/>
      <c r="G92" s="35"/>
      <c r="H92" s="35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105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E9</f>
        <v>SO 02 - Stavební část</v>
      </c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F12</f>
        <v>Most</v>
      </c>
      <c r="G96" s="43"/>
      <c r="H96" s="43"/>
      <c r="I96" s="35" t="s">
        <v>23</v>
      </c>
      <c r="J96" s="75" t="str">
        <f>IF(J12="","",J12)</f>
        <v>6. 2. 2025</v>
      </c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5" t="s">
        <v>25</v>
      </c>
      <c r="D98" s="43"/>
      <c r="E98" s="43"/>
      <c r="F98" s="30" t="str">
        <f>E15</f>
        <v>MOSŤÁČEK.CZ Z.S.</v>
      </c>
      <c r="G98" s="43"/>
      <c r="H98" s="43"/>
      <c r="I98" s="35" t="s">
        <v>31</v>
      </c>
      <c r="J98" s="39" t="str">
        <f>E21</f>
        <v>ISONOE INVEST a.s.</v>
      </c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IF(E18="","",E18)</f>
        <v>Vyplň údaj</v>
      </c>
      <c r="G99" s="43"/>
      <c r="H99" s="43"/>
      <c r="I99" s="35" t="s">
        <v>34</v>
      </c>
      <c r="J99" s="39" t="str">
        <f>E24</f>
        <v>Lukáš Novák</v>
      </c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0"/>
      <c r="B101" s="181"/>
      <c r="C101" s="182" t="s">
        <v>124</v>
      </c>
      <c r="D101" s="183" t="s">
        <v>57</v>
      </c>
      <c r="E101" s="183" t="s">
        <v>53</v>
      </c>
      <c r="F101" s="183" t="s">
        <v>54</v>
      </c>
      <c r="G101" s="183" t="s">
        <v>125</v>
      </c>
      <c r="H101" s="183" t="s">
        <v>126</v>
      </c>
      <c r="I101" s="183" t="s">
        <v>127</v>
      </c>
      <c r="J101" s="183" t="s">
        <v>110</v>
      </c>
      <c r="K101" s="184" t="s">
        <v>128</v>
      </c>
      <c r="L101" s="185"/>
      <c r="M101" s="95" t="s">
        <v>19</v>
      </c>
      <c r="N101" s="96" t="s">
        <v>42</v>
      </c>
      <c r="O101" s="96" t="s">
        <v>129</v>
      </c>
      <c r="P101" s="96" t="s">
        <v>130</v>
      </c>
      <c r="Q101" s="96" t="s">
        <v>131</v>
      </c>
      <c r="R101" s="96" t="s">
        <v>132</v>
      </c>
      <c r="S101" s="96" t="s">
        <v>133</v>
      </c>
      <c r="T101" s="97" t="s">
        <v>134</v>
      </c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</row>
    <row r="102" s="2" customFormat="1" ht="22.8" customHeight="1">
      <c r="A102" s="41"/>
      <c r="B102" s="42"/>
      <c r="C102" s="102" t="s">
        <v>135</v>
      </c>
      <c r="D102" s="43"/>
      <c r="E102" s="43"/>
      <c r="F102" s="43"/>
      <c r="G102" s="43"/>
      <c r="H102" s="43"/>
      <c r="I102" s="43"/>
      <c r="J102" s="186">
        <f>BK102</f>
        <v>0</v>
      </c>
      <c r="K102" s="43"/>
      <c r="L102" s="47"/>
      <c r="M102" s="98"/>
      <c r="N102" s="187"/>
      <c r="O102" s="99"/>
      <c r="P102" s="188">
        <f>P103+P438</f>
        <v>0</v>
      </c>
      <c r="Q102" s="99"/>
      <c r="R102" s="188">
        <f>R103+R438</f>
        <v>557.96598927000014</v>
      </c>
      <c r="S102" s="99"/>
      <c r="T102" s="189">
        <f>T103+T438</f>
        <v>0.0085176000000000002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111</v>
      </c>
      <c r="BK102" s="190">
        <f>BK103+BK438</f>
        <v>0</v>
      </c>
    </row>
    <row r="103" s="12" customFormat="1" ht="25.92" customHeight="1">
      <c r="A103" s="12"/>
      <c r="B103" s="191"/>
      <c r="C103" s="192"/>
      <c r="D103" s="193" t="s">
        <v>71</v>
      </c>
      <c r="E103" s="194" t="s">
        <v>136</v>
      </c>
      <c r="F103" s="194" t="s">
        <v>137</v>
      </c>
      <c r="G103" s="192"/>
      <c r="H103" s="192"/>
      <c r="I103" s="195"/>
      <c r="J103" s="196">
        <f>BK103</f>
        <v>0</v>
      </c>
      <c r="K103" s="192"/>
      <c r="L103" s="197"/>
      <c r="M103" s="198"/>
      <c r="N103" s="199"/>
      <c r="O103" s="199"/>
      <c r="P103" s="200">
        <f>P104+P144+P178+P242+P261+P268+P395+P435</f>
        <v>0</v>
      </c>
      <c r="Q103" s="199"/>
      <c r="R103" s="200">
        <f>R104+R144+R178+R242+R261+R268+R395+R435</f>
        <v>486.96448157000009</v>
      </c>
      <c r="S103" s="199"/>
      <c r="T103" s="201">
        <f>T104+T144+T178+T242+T261+T268+T395+T435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80</v>
      </c>
      <c r="AT103" s="203" t="s">
        <v>71</v>
      </c>
      <c r="AU103" s="203" t="s">
        <v>72</v>
      </c>
      <c r="AY103" s="202" t="s">
        <v>138</v>
      </c>
      <c r="BK103" s="204">
        <f>BK104+BK144+BK178+BK242+BK261+BK268+BK395+BK435</f>
        <v>0</v>
      </c>
    </row>
    <row r="104" s="12" customFormat="1" ht="22.8" customHeight="1">
      <c r="A104" s="12"/>
      <c r="B104" s="191"/>
      <c r="C104" s="192"/>
      <c r="D104" s="193" t="s">
        <v>71</v>
      </c>
      <c r="E104" s="205" t="s">
        <v>80</v>
      </c>
      <c r="F104" s="205" t="s">
        <v>139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SUM(P105:P143)</f>
        <v>0</v>
      </c>
      <c r="Q104" s="199"/>
      <c r="R104" s="200">
        <f>SUM(R105:R143)</f>
        <v>0</v>
      </c>
      <c r="S104" s="199"/>
      <c r="T104" s="201">
        <f>SUM(T105:T143)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80</v>
      </c>
      <c r="AT104" s="203" t="s">
        <v>71</v>
      </c>
      <c r="AU104" s="203" t="s">
        <v>80</v>
      </c>
      <c r="AY104" s="202" t="s">
        <v>138</v>
      </c>
      <c r="BK104" s="204">
        <f>SUM(BK105:BK143)</f>
        <v>0</v>
      </c>
    </row>
    <row r="105" s="2" customFormat="1" ht="16.5" customHeight="1">
      <c r="A105" s="41"/>
      <c r="B105" s="42"/>
      <c r="C105" s="207" t="s">
        <v>80</v>
      </c>
      <c r="D105" s="207" t="s">
        <v>140</v>
      </c>
      <c r="E105" s="208" t="s">
        <v>390</v>
      </c>
      <c r="F105" s="209" t="s">
        <v>391</v>
      </c>
      <c r="G105" s="210" t="s">
        <v>163</v>
      </c>
      <c r="H105" s="211">
        <v>9.1799999999999997</v>
      </c>
      <c r="I105" s="212"/>
      <c r="J105" s="213">
        <f>ROUND(I105*H105,2)</f>
        <v>0</v>
      </c>
      <c r="K105" s="209" t="s">
        <v>144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145</v>
      </c>
      <c r="AT105" s="218" t="s">
        <v>140</v>
      </c>
      <c r="AU105" s="218" t="s">
        <v>82</v>
      </c>
      <c r="AY105" s="20" t="s">
        <v>138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145</v>
      </c>
      <c r="BM105" s="218" t="s">
        <v>392</v>
      </c>
    </row>
    <row r="106" s="2" customFormat="1">
      <c r="A106" s="41"/>
      <c r="B106" s="42"/>
      <c r="C106" s="43"/>
      <c r="D106" s="220" t="s">
        <v>147</v>
      </c>
      <c r="E106" s="43"/>
      <c r="F106" s="221" t="s">
        <v>393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82</v>
      </c>
    </row>
    <row r="107" s="13" customFormat="1">
      <c r="A107" s="13"/>
      <c r="B107" s="225"/>
      <c r="C107" s="226"/>
      <c r="D107" s="227" t="s">
        <v>166</v>
      </c>
      <c r="E107" s="228" t="s">
        <v>19</v>
      </c>
      <c r="F107" s="229" t="s">
        <v>394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166</v>
      </c>
      <c r="AU107" s="235" t="s">
        <v>82</v>
      </c>
      <c r="AV107" s="13" t="s">
        <v>80</v>
      </c>
      <c r="AW107" s="13" t="s">
        <v>33</v>
      </c>
      <c r="AX107" s="13" t="s">
        <v>72</v>
      </c>
      <c r="AY107" s="235" t="s">
        <v>138</v>
      </c>
    </row>
    <row r="108" s="14" customFormat="1">
      <c r="A108" s="14"/>
      <c r="B108" s="236"/>
      <c r="C108" s="237"/>
      <c r="D108" s="227" t="s">
        <v>166</v>
      </c>
      <c r="E108" s="238" t="s">
        <v>19</v>
      </c>
      <c r="F108" s="239" t="s">
        <v>395</v>
      </c>
      <c r="G108" s="237"/>
      <c r="H108" s="240">
        <v>9.1799999999999997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166</v>
      </c>
      <c r="AU108" s="246" t="s">
        <v>82</v>
      </c>
      <c r="AV108" s="14" t="s">
        <v>82</v>
      </c>
      <c r="AW108" s="14" t="s">
        <v>33</v>
      </c>
      <c r="AX108" s="14" t="s">
        <v>80</v>
      </c>
      <c r="AY108" s="246" t="s">
        <v>138</v>
      </c>
    </row>
    <row r="109" s="2" customFormat="1" ht="24.15" customHeight="1">
      <c r="A109" s="41"/>
      <c r="B109" s="42"/>
      <c r="C109" s="207" t="s">
        <v>82</v>
      </c>
      <c r="D109" s="207" t="s">
        <v>140</v>
      </c>
      <c r="E109" s="208" t="s">
        <v>396</v>
      </c>
      <c r="F109" s="209" t="s">
        <v>397</v>
      </c>
      <c r="G109" s="210" t="s">
        <v>163</v>
      </c>
      <c r="H109" s="211">
        <v>12.98</v>
      </c>
      <c r="I109" s="212"/>
      <c r="J109" s="213">
        <f>ROUND(I109*H109,2)</f>
        <v>0</v>
      </c>
      <c r="K109" s="209" t="s">
        <v>144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145</v>
      </c>
      <c r="AT109" s="218" t="s">
        <v>140</v>
      </c>
      <c r="AU109" s="218" t="s">
        <v>82</v>
      </c>
      <c r="AY109" s="20" t="s">
        <v>138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145</v>
      </c>
      <c r="BM109" s="218" t="s">
        <v>398</v>
      </c>
    </row>
    <row r="110" s="2" customFormat="1">
      <c r="A110" s="41"/>
      <c r="B110" s="42"/>
      <c r="C110" s="43"/>
      <c r="D110" s="220" t="s">
        <v>147</v>
      </c>
      <c r="E110" s="43"/>
      <c r="F110" s="221" t="s">
        <v>399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147</v>
      </c>
      <c r="AU110" s="20" t="s">
        <v>82</v>
      </c>
    </row>
    <row r="111" s="13" customFormat="1">
      <c r="A111" s="13"/>
      <c r="B111" s="225"/>
      <c r="C111" s="226"/>
      <c r="D111" s="227" t="s">
        <v>166</v>
      </c>
      <c r="E111" s="228" t="s">
        <v>19</v>
      </c>
      <c r="F111" s="229" t="s">
        <v>400</v>
      </c>
      <c r="G111" s="226"/>
      <c r="H111" s="228" t="s">
        <v>19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166</v>
      </c>
      <c r="AU111" s="235" t="s">
        <v>82</v>
      </c>
      <c r="AV111" s="13" t="s">
        <v>80</v>
      </c>
      <c r="AW111" s="13" t="s">
        <v>33</v>
      </c>
      <c r="AX111" s="13" t="s">
        <v>72</v>
      </c>
      <c r="AY111" s="235" t="s">
        <v>138</v>
      </c>
    </row>
    <row r="112" s="14" customFormat="1">
      <c r="A112" s="14"/>
      <c r="B112" s="236"/>
      <c r="C112" s="237"/>
      <c r="D112" s="227" t="s">
        <v>166</v>
      </c>
      <c r="E112" s="238" t="s">
        <v>19</v>
      </c>
      <c r="F112" s="239" t="s">
        <v>401</v>
      </c>
      <c r="G112" s="237"/>
      <c r="H112" s="240">
        <v>12.98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166</v>
      </c>
      <c r="AU112" s="246" t="s">
        <v>82</v>
      </c>
      <c r="AV112" s="14" t="s">
        <v>82</v>
      </c>
      <c r="AW112" s="14" t="s">
        <v>33</v>
      </c>
      <c r="AX112" s="14" t="s">
        <v>80</v>
      </c>
      <c r="AY112" s="246" t="s">
        <v>138</v>
      </c>
    </row>
    <row r="113" s="2" customFormat="1" ht="24.15" customHeight="1">
      <c r="A113" s="41"/>
      <c r="B113" s="42"/>
      <c r="C113" s="207" t="s">
        <v>156</v>
      </c>
      <c r="D113" s="207" t="s">
        <v>140</v>
      </c>
      <c r="E113" s="208" t="s">
        <v>402</v>
      </c>
      <c r="F113" s="209" t="s">
        <v>403</v>
      </c>
      <c r="G113" s="210" t="s">
        <v>163</v>
      </c>
      <c r="H113" s="211">
        <v>75.900000000000006</v>
      </c>
      <c r="I113" s="212"/>
      <c r="J113" s="213">
        <f>ROUND(I113*H113,2)</f>
        <v>0</v>
      </c>
      <c r="K113" s="209" t="s">
        <v>144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145</v>
      </c>
      <c r="AT113" s="218" t="s">
        <v>140</v>
      </c>
      <c r="AU113" s="218" t="s">
        <v>82</v>
      </c>
      <c r="AY113" s="20" t="s">
        <v>138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145</v>
      </c>
      <c r="BM113" s="218" t="s">
        <v>404</v>
      </c>
    </row>
    <row r="114" s="2" customFormat="1">
      <c r="A114" s="41"/>
      <c r="B114" s="42"/>
      <c r="C114" s="43"/>
      <c r="D114" s="220" t="s">
        <v>147</v>
      </c>
      <c r="E114" s="43"/>
      <c r="F114" s="221" t="s">
        <v>405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147</v>
      </c>
      <c r="AU114" s="20" t="s">
        <v>82</v>
      </c>
    </row>
    <row r="115" s="13" customFormat="1">
      <c r="A115" s="13"/>
      <c r="B115" s="225"/>
      <c r="C115" s="226"/>
      <c r="D115" s="227" t="s">
        <v>166</v>
      </c>
      <c r="E115" s="228" t="s">
        <v>19</v>
      </c>
      <c r="F115" s="229" t="s">
        <v>406</v>
      </c>
      <c r="G115" s="226"/>
      <c r="H115" s="228" t="s">
        <v>19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166</v>
      </c>
      <c r="AU115" s="235" t="s">
        <v>82</v>
      </c>
      <c r="AV115" s="13" t="s">
        <v>80</v>
      </c>
      <c r="AW115" s="13" t="s">
        <v>33</v>
      </c>
      <c r="AX115" s="13" t="s">
        <v>72</v>
      </c>
      <c r="AY115" s="235" t="s">
        <v>138</v>
      </c>
    </row>
    <row r="116" s="14" customFormat="1">
      <c r="A116" s="14"/>
      <c r="B116" s="236"/>
      <c r="C116" s="237"/>
      <c r="D116" s="227" t="s">
        <v>166</v>
      </c>
      <c r="E116" s="238" t="s">
        <v>19</v>
      </c>
      <c r="F116" s="239" t="s">
        <v>407</v>
      </c>
      <c r="G116" s="237"/>
      <c r="H116" s="240">
        <v>61.600000000000001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166</v>
      </c>
      <c r="AU116" s="246" t="s">
        <v>82</v>
      </c>
      <c r="AV116" s="14" t="s">
        <v>82</v>
      </c>
      <c r="AW116" s="14" t="s">
        <v>33</v>
      </c>
      <c r="AX116" s="14" t="s">
        <v>72</v>
      </c>
      <c r="AY116" s="246" t="s">
        <v>138</v>
      </c>
    </row>
    <row r="117" s="14" customFormat="1">
      <c r="A117" s="14"/>
      <c r="B117" s="236"/>
      <c r="C117" s="237"/>
      <c r="D117" s="227" t="s">
        <v>166</v>
      </c>
      <c r="E117" s="238" t="s">
        <v>19</v>
      </c>
      <c r="F117" s="239" t="s">
        <v>408</v>
      </c>
      <c r="G117" s="237"/>
      <c r="H117" s="240">
        <v>14.300000000000001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166</v>
      </c>
      <c r="AU117" s="246" t="s">
        <v>82</v>
      </c>
      <c r="AV117" s="14" t="s">
        <v>82</v>
      </c>
      <c r="AW117" s="14" t="s">
        <v>33</v>
      </c>
      <c r="AX117" s="14" t="s">
        <v>72</v>
      </c>
      <c r="AY117" s="246" t="s">
        <v>138</v>
      </c>
    </row>
    <row r="118" s="15" customFormat="1">
      <c r="A118" s="15"/>
      <c r="B118" s="247"/>
      <c r="C118" s="248"/>
      <c r="D118" s="227" t="s">
        <v>166</v>
      </c>
      <c r="E118" s="249" t="s">
        <v>19</v>
      </c>
      <c r="F118" s="250" t="s">
        <v>176</v>
      </c>
      <c r="G118" s="248"/>
      <c r="H118" s="251">
        <v>75.900000000000006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166</v>
      </c>
      <c r="AU118" s="257" t="s">
        <v>82</v>
      </c>
      <c r="AV118" s="15" t="s">
        <v>145</v>
      </c>
      <c r="AW118" s="15" t="s">
        <v>33</v>
      </c>
      <c r="AX118" s="15" t="s">
        <v>80</v>
      </c>
      <c r="AY118" s="257" t="s">
        <v>138</v>
      </c>
    </row>
    <row r="119" s="2" customFormat="1" ht="37.8" customHeight="1">
      <c r="A119" s="41"/>
      <c r="B119" s="42"/>
      <c r="C119" s="207" t="s">
        <v>145</v>
      </c>
      <c r="D119" s="207" t="s">
        <v>140</v>
      </c>
      <c r="E119" s="208" t="s">
        <v>409</v>
      </c>
      <c r="F119" s="209" t="s">
        <v>410</v>
      </c>
      <c r="G119" s="210" t="s">
        <v>163</v>
      </c>
      <c r="H119" s="211">
        <v>37.340000000000003</v>
      </c>
      <c r="I119" s="212"/>
      <c r="J119" s="213">
        <f>ROUND(I119*H119,2)</f>
        <v>0</v>
      </c>
      <c r="K119" s="209" t="s">
        <v>144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145</v>
      </c>
      <c r="AT119" s="218" t="s">
        <v>140</v>
      </c>
      <c r="AU119" s="218" t="s">
        <v>82</v>
      </c>
      <c r="AY119" s="20" t="s">
        <v>138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145</v>
      </c>
      <c r="BM119" s="218" t="s">
        <v>411</v>
      </c>
    </row>
    <row r="120" s="2" customFormat="1">
      <c r="A120" s="41"/>
      <c r="B120" s="42"/>
      <c r="C120" s="43"/>
      <c r="D120" s="220" t="s">
        <v>147</v>
      </c>
      <c r="E120" s="43"/>
      <c r="F120" s="221" t="s">
        <v>412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82</v>
      </c>
    </row>
    <row r="121" s="14" customFormat="1">
      <c r="A121" s="14"/>
      <c r="B121" s="236"/>
      <c r="C121" s="237"/>
      <c r="D121" s="227" t="s">
        <v>166</v>
      </c>
      <c r="E121" s="238" t="s">
        <v>19</v>
      </c>
      <c r="F121" s="239" t="s">
        <v>413</v>
      </c>
      <c r="G121" s="237"/>
      <c r="H121" s="240">
        <v>9.1799999999999997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166</v>
      </c>
      <c r="AU121" s="246" t="s">
        <v>82</v>
      </c>
      <c r="AV121" s="14" t="s">
        <v>82</v>
      </c>
      <c r="AW121" s="14" t="s">
        <v>33</v>
      </c>
      <c r="AX121" s="14" t="s">
        <v>72</v>
      </c>
      <c r="AY121" s="246" t="s">
        <v>138</v>
      </c>
    </row>
    <row r="122" s="14" customFormat="1">
      <c r="A122" s="14"/>
      <c r="B122" s="236"/>
      <c r="C122" s="237"/>
      <c r="D122" s="227" t="s">
        <v>166</v>
      </c>
      <c r="E122" s="238" t="s">
        <v>19</v>
      </c>
      <c r="F122" s="239" t="s">
        <v>414</v>
      </c>
      <c r="G122" s="237"/>
      <c r="H122" s="240">
        <v>12.98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166</v>
      </c>
      <c r="AU122" s="246" t="s">
        <v>82</v>
      </c>
      <c r="AV122" s="14" t="s">
        <v>82</v>
      </c>
      <c r="AW122" s="14" t="s">
        <v>33</v>
      </c>
      <c r="AX122" s="14" t="s">
        <v>72</v>
      </c>
      <c r="AY122" s="246" t="s">
        <v>138</v>
      </c>
    </row>
    <row r="123" s="14" customFormat="1">
      <c r="A123" s="14"/>
      <c r="B123" s="236"/>
      <c r="C123" s="237"/>
      <c r="D123" s="227" t="s">
        <v>166</v>
      </c>
      <c r="E123" s="238" t="s">
        <v>19</v>
      </c>
      <c r="F123" s="239" t="s">
        <v>415</v>
      </c>
      <c r="G123" s="237"/>
      <c r="H123" s="240">
        <v>75.900000000000006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166</v>
      </c>
      <c r="AU123" s="246" t="s">
        <v>82</v>
      </c>
      <c r="AV123" s="14" t="s">
        <v>82</v>
      </c>
      <c r="AW123" s="14" t="s">
        <v>33</v>
      </c>
      <c r="AX123" s="14" t="s">
        <v>72</v>
      </c>
      <c r="AY123" s="246" t="s">
        <v>138</v>
      </c>
    </row>
    <row r="124" s="13" customFormat="1">
      <c r="A124" s="13"/>
      <c r="B124" s="225"/>
      <c r="C124" s="226"/>
      <c r="D124" s="227" t="s">
        <v>166</v>
      </c>
      <c r="E124" s="228" t="s">
        <v>19</v>
      </c>
      <c r="F124" s="229" t="s">
        <v>416</v>
      </c>
      <c r="G124" s="226"/>
      <c r="H124" s="228" t="s">
        <v>19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166</v>
      </c>
      <c r="AU124" s="235" t="s">
        <v>82</v>
      </c>
      <c r="AV124" s="13" t="s">
        <v>80</v>
      </c>
      <c r="AW124" s="13" t="s">
        <v>33</v>
      </c>
      <c r="AX124" s="13" t="s">
        <v>72</v>
      </c>
      <c r="AY124" s="235" t="s">
        <v>138</v>
      </c>
    </row>
    <row r="125" s="14" customFormat="1">
      <c r="A125" s="14"/>
      <c r="B125" s="236"/>
      <c r="C125" s="237"/>
      <c r="D125" s="227" t="s">
        <v>166</v>
      </c>
      <c r="E125" s="238" t="s">
        <v>19</v>
      </c>
      <c r="F125" s="239" t="s">
        <v>417</v>
      </c>
      <c r="G125" s="237"/>
      <c r="H125" s="240">
        <v>-75.900000000000006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166</v>
      </c>
      <c r="AU125" s="246" t="s">
        <v>82</v>
      </c>
      <c r="AV125" s="14" t="s">
        <v>82</v>
      </c>
      <c r="AW125" s="14" t="s">
        <v>33</v>
      </c>
      <c r="AX125" s="14" t="s">
        <v>72</v>
      </c>
      <c r="AY125" s="246" t="s">
        <v>138</v>
      </c>
    </row>
    <row r="126" s="13" customFormat="1">
      <c r="A126" s="13"/>
      <c r="B126" s="225"/>
      <c r="C126" s="226"/>
      <c r="D126" s="227" t="s">
        <v>166</v>
      </c>
      <c r="E126" s="228" t="s">
        <v>19</v>
      </c>
      <c r="F126" s="229" t="s">
        <v>418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166</v>
      </c>
      <c r="AU126" s="235" t="s">
        <v>82</v>
      </c>
      <c r="AV126" s="13" t="s">
        <v>80</v>
      </c>
      <c r="AW126" s="13" t="s">
        <v>33</v>
      </c>
      <c r="AX126" s="13" t="s">
        <v>72</v>
      </c>
      <c r="AY126" s="235" t="s">
        <v>138</v>
      </c>
    </row>
    <row r="127" s="14" customFormat="1">
      <c r="A127" s="14"/>
      <c r="B127" s="236"/>
      <c r="C127" s="237"/>
      <c r="D127" s="227" t="s">
        <v>166</v>
      </c>
      <c r="E127" s="238" t="s">
        <v>19</v>
      </c>
      <c r="F127" s="239" t="s">
        <v>419</v>
      </c>
      <c r="G127" s="237"/>
      <c r="H127" s="240">
        <v>15.18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166</v>
      </c>
      <c r="AU127" s="246" t="s">
        <v>82</v>
      </c>
      <c r="AV127" s="14" t="s">
        <v>82</v>
      </c>
      <c r="AW127" s="14" t="s">
        <v>33</v>
      </c>
      <c r="AX127" s="14" t="s">
        <v>72</v>
      </c>
      <c r="AY127" s="246" t="s">
        <v>138</v>
      </c>
    </row>
    <row r="128" s="15" customFormat="1">
      <c r="A128" s="15"/>
      <c r="B128" s="247"/>
      <c r="C128" s="248"/>
      <c r="D128" s="227" t="s">
        <v>166</v>
      </c>
      <c r="E128" s="249" t="s">
        <v>19</v>
      </c>
      <c r="F128" s="250" t="s">
        <v>176</v>
      </c>
      <c r="G128" s="248"/>
      <c r="H128" s="251">
        <v>37.339999999999996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166</v>
      </c>
      <c r="AU128" s="257" t="s">
        <v>82</v>
      </c>
      <c r="AV128" s="15" t="s">
        <v>145</v>
      </c>
      <c r="AW128" s="15" t="s">
        <v>33</v>
      </c>
      <c r="AX128" s="15" t="s">
        <v>80</v>
      </c>
      <c r="AY128" s="257" t="s">
        <v>138</v>
      </c>
    </row>
    <row r="129" s="2" customFormat="1" ht="37.8" customHeight="1">
      <c r="A129" s="41"/>
      <c r="B129" s="42"/>
      <c r="C129" s="207" t="s">
        <v>177</v>
      </c>
      <c r="D129" s="207" t="s">
        <v>140</v>
      </c>
      <c r="E129" s="208" t="s">
        <v>420</v>
      </c>
      <c r="F129" s="209" t="s">
        <v>421</v>
      </c>
      <c r="G129" s="210" t="s">
        <v>163</v>
      </c>
      <c r="H129" s="211">
        <v>186.84999999999999</v>
      </c>
      <c r="I129" s="212"/>
      <c r="J129" s="213">
        <f>ROUND(I129*H129,2)</f>
        <v>0</v>
      </c>
      <c r="K129" s="209" t="s">
        <v>144</v>
      </c>
      <c r="L129" s="47"/>
      <c r="M129" s="214" t="s">
        <v>19</v>
      </c>
      <c r="N129" s="215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145</v>
      </c>
      <c r="AT129" s="218" t="s">
        <v>140</v>
      </c>
      <c r="AU129" s="218" t="s">
        <v>82</v>
      </c>
      <c r="AY129" s="20" t="s">
        <v>138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145</v>
      </c>
      <c r="BM129" s="218" t="s">
        <v>422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423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147</v>
      </c>
      <c r="AU130" s="20" t="s">
        <v>82</v>
      </c>
    </row>
    <row r="131" s="14" customFormat="1">
      <c r="A131" s="14"/>
      <c r="B131" s="236"/>
      <c r="C131" s="237"/>
      <c r="D131" s="227" t="s">
        <v>166</v>
      </c>
      <c r="E131" s="238" t="s">
        <v>19</v>
      </c>
      <c r="F131" s="239" t="s">
        <v>424</v>
      </c>
      <c r="G131" s="237"/>
      <c r="H131" s="240">
        <v>186.84999999999999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166</v>
      </c>
      <c r="AU131" s="246" t="s">
        <v>82</v>
      </c>
      <c r="AV131" s="14" t="s">
        <v>82</v>
      </c>
      <c r="AW131" s="14" t="s">
        <v>33</v>
      </c>
      <c r="AX131" s="14" t="s">
        <v>80</v>
      </c>
      <c r="AY131" s="246" t="s">
        <v>138</v>
      </c>
    </row>
    <row r="132" s="2" customFormat="1" ht="24.15" customHeight="1">
      <c r="A132" s="41"/>
      <c r="B132" s="42"/>
      <c r="C132" s="207" t="s">
        <v>185</v>
      </c>
      <c r="D132" s="207" t="s">
        <v>140</v>
      </c>
      <c r="E132" s="208" t="s">
        <v>425</v>
      </c>
      <c r="F132" s="209" t="s">
        <v>426</v>
      </c>
      <c r="G132" s="210" t="s">
        <v>163</v>
      </c>
      <c r="H132" s="211">
        <v>37.340000000000003</v>
      </c>
      <c r="I132" s="212"/>
      <c r="J132" s="213">
        <f>ROUND(I132*H132,2)</f>
        <v>0</v>
      </c>
      <c r="K132" s="209" t="s">
        <v>144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145</v>
      </c>
      <c r="AT132" s="218" t="s">
        <v>140</v>
      </c>
      <c r="AU132" s="218" t="s">
        <v>82</v>
      </c>
      <c r="AY132" s="20" t="s">
        <v>138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145</v>
      </c>
      <c r="BM132" s="218" t="s">
        <v>427</v>
      </c>
    </row>
    <row r="133" s="2" customFormat="1">
      <c r="A133" s="41"/>
      <c r="B133" s="42"/>
      <c r="C133" s="43"/>
      <c r="D133" s="220" t="s">
        <v>147</v>
      </c>
      <c r="E133" s="43"/>
      <c r="F133" s="221" t="s">
        <v>428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82</v>
      </c>
    </row>
    <row r="134" s="2" customFormat="1" ht="24.15" customHeight="1">
      <c r="A134" s="41"/>
      <c r="B134" s="42"/>
      <c r="C134" s="207" t="s">
        <v>192</v>
      </c>
      <c r="D134" s="207" t="s">
        <v>140</v>
      </c>
      <c r="E134" s="208" t="s">
        <v>429</v>
      </c>
      <c r="F134" s="209" t="s">
        <v>430</v>
      </c>
      <c r="G134" s="210" t="s">
        <v>227</v>
      </c>
      <c r="H134" s="211">
        <v>67.212000000000003</v>
      </c>
      <c r="I134" s="212"/>
      <c r="J134" s="213">
        <f>ROUND(I134*H134,2)</f>
        <v>0</v>
      </c>
      <c r="K134" s="209" t="s">
        <v>144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145</v>
      </c>
      <c r="AT134" s="218" t="s">
        <v>140</v>
      </c>
      <c r="AU134" s="218" t="s">
        <v>82</v>
      </c>
      <c r="AY134" s="20" t="s">
        <v>138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145</v>
      </c>
      <c r="BM134" s="218" t="s">
        <v>431</v>
      </c>
    </row>
    <row r="135" s="2" customFormat="1">
      <c r="A135" s="41"/>
      <c r="B135" s="42"/>
      <c r="C135" s="43"/>
      <c r="D135" s="220" t="s">
        <v>147</v>
      </c>
      <c r="E135" s="43"/>
      <c r="F135" s="221" t="s">
        <v>432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147</v>
      </c>
      <c r="AU135" s="20" t="s">
        <v>82</v>
      </c>
    </row>
    <row r="136" s="14" customFormat="1">
      <c r="A136" s="14"/>
      <c r="B136" s="236"/>
      <c r="C136" s="237"/>
      <c r="D136" s="227" t="s">
        <v>166</v>
      </c>
      <c r="E136" s="238" t="s">
        <v>19</v>
      </c>
      <c r="F136" s="239" t="s">
        <v>433</v>
      </c>
      <c r="G136" s="237"/>
      <c r="H136" s="240">
        <v>67.212000000000003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166</v>
      </c>
      <c r="AU136" s="246" t="s">
        <v>82</v>
      </c>
      <c r="AV136" s="14" t="s">
        <v>82</v>
      </c>
      <c r="AW136" s="14" t="s">
        <v>33</v>
      </c>
      <c r="AX136" s="14" t="s">
        <v>80</v>
      </c>
      <c r="AY136" s="246" t="s">
        <v>138</v>
      </c>
    </row>
    <row r="137" s="2" customFormat="1" ht="24.15" customHeight="1">
      <c r="A137" s="41"/>
      <c r="B137" s="42"/>
      <c r="C137" s="207" t="s">
        <v>199</v>
      </c>
      <c r="D137" s="207" t="s">
        <v>140</v>
      </c>
      <c r="E137" s="208" t="s">
        <v>434</v>
      </c>
      <c r="F137" s="209" t="s">
        <v>435</v>
      </c>
      <c r="G137" s="210" t="s">
        <v>163</v>
      </c>
      <c r="H137" s="211">
        <v>37.340000000000003</v>
      </c>
      <c r="I137" s="212"/>
      <c r="J137" s="213">
        <f>ROUND(I137*H137,2)</f>
        <v>0</v>
      </c>
      <c r="K137" s="209" t="s">
        <v>144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</v>
      </c>
      <c r="AT137" s="218" t="s">
        <v>140</v>
      </c>
      <c r="AU137" s="218" t="s">
        <v>82</v>
      </c>
      <c r="AY137" s="20" t="s">
        <v>138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</v>
      </c>
      <c r="BM137" s="218" t="s">
        <v>436</v>
      </c>
    </row>
    <row r="138" s="2" customFormat="1">
      <c r="A138" s="41"/>
      <c r="B138" s="42"/>
      <c r="C138" s="43"/>
      <c r="D138" s="220" t="s">
        <v>147</v>
      </c>
      <c r="E138" s="43"/>
      <c r="F138" s="221" t="s">
        <v>437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147</v>
      </c>
      <c r="AU138" s="20" t="s">
        <v>82</v>
      </c>
    </row>
    <row r="139" s="14" customFormat="1">
      <c r="A139" s="14"/>
      <c r="B139" s="236"/>
      <c r="C139" s="237"/>
      <c r="D139" s="227" t="s">
        <v>166</v>
      </c>
      <c r="E139" s="238" t="s">
        <v>19</v>
      </c>
      <c r="F139" s="239" t="s">
        <v>438</v>
      </c>
      <c r="G139" s="237"/>
      <c r="H139" s="240">
        <v>37.340000000000003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166</v>
      </c>
      <c r="AU139" s="246" t="s">
        <v>82</v>
      </c>
      <c r="AV139" s="14" t="s">
        <v>82</v>
      </c>
      <c r="AW139" s="14" t="s">
        <v>33</v>
      </c>
      <c r="AX139" s="14" t="s">
        <v>80</v>
      </c>
      <c r="AY139" s="246" t="s">
        <v>138</v>
      </c>
    </row>
    <row r="140" s="2" customFormat="1" ht="24.15" customHeight="1">
      <c r="A140" s="41"/>
      <c r="B140" s="42"/>
      <c r="C140" s="207" t="s">
        <v>149</v>
      </c>
      <c r="D140" s="207" t="s">
        <v>140</v>
      </c>
      <c r="E140" s="208" t="s">
        <v>439</v>
      </c>
      <c r="F140" s="209" t="s">
        <v>440</v>
      </c>
      <c r="G140" s="210" t="s">
        <v>163</v>
      </c>
      <c r="H140" s="211">
        <v>75.900000000000006</v>
      </c>
      <c r="I140" s="212"/>
      <c r="J140" s="213">
        <f>ROUND(I140*H140,2)</f>
        <v>0</v>
      </c>
      <c r="K140" s="209" t="s">
        <v>144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145</v>
      </c>
      <c r="AT140" s="218" t="s">
        <v>140</v>
      </c>
      <c r="AU140" s="218" t="s">
        <v>82</v>
      </c>
      <c r="AY140" s="20" t="s">
        <v>138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145</v>
      </c>
      <c r="BM140" s="218" t="s">
        <v>441</v>
      </c>
    </row>
    <row r="141" s="2" customFormat="1">
      <c r="A141" s="41"/>
      <c r="B141" s="42"/>
      <c r="C141" s="43"/>
      <c r="D141" s="220" t="s">
        <v>147</v>
      </c>
      <c r="E141" s="43"/>
      <c r="F141" s="221" t="s">
        <v>442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147</v>
      </c>
      <c r="AU141" s="20" t="s">
        <v>82</v>
      </c>
    </row>
    <row r="142" s="13" customFormat="1">
      <c r="A142" s="13"/>
      <c r="B142" s="225"/>
      <c r="C142" s="226"/>
      <c r="D142" s="227" t="s">
        <v>166</v>
      </c>
      <c r="E142" s="228" t="s">
        <v>19</v>
      </c>
      <c r="F142" s="229" t="s">
        <v>443</v>
      </c>
      <c r="G142" s="226"/>
      <c r="H142" s="228" t="s">
        <v>19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166</v>
      </c>
      <c r="AU142" s="235" t="s">
        <v>82</v>
      </c>
      <c r="AV142" s="13" t="s">
        <v>80</v>
      </c>
      <c r="AW142" s="13" t="s">
        <v>33</v>
      </c>
      <c r="AX142" s="13" t="s">
        <v>72</v>
      </c>
      <c r="AY142" s="235" t="s">
        <v>138</v>
      </c>
    </row>
    <row r="143" s="14" customFormat="1">
      <c r="A143" s="14"/>
      <c r="B143" s="236"/>
      <c r="C143" s="237"/>
      <c r="D143" s="227" t="s">
        <v>166</v>
      </c>
      <c r="E143" s="238" t="s">
        <v>19</v>
      </c>
      <c r="F143" s="239" t="s">
        <v>415</v>
      </c>
      <c r="G143" s="237"/>
      <c r="H143" s="240">
        <v>75.900000000000006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166</v>
      </c>
      <c r="AU143" s="246" t="s">
        <v>82</v>
      </c>
      <c r="AV143" s="14" t="s">
        <v>82</v>
      </c>
      <c r="AW143" s="14" t="s">
        <v>33</v>
      </c>
      <c r="AX143" s="14" t="s">
        <v>80</v>
      </c>
      <c r="AY143" s="246" t="s">
        <v>138</v>
      </c>
    </row>
    <row r="144" s="12" customFormat="1" ht="22.8" customHeight="1">
      <c r="A144" s="12"/>
      <c r="B144" s="191"/>
      <c r="C144" s="192"/>
      <c r="D144" s="193" t="s">
        <v>71</v>
      </c>
      <c r="E144" s="205" t="s">
        <v>82</v>
      </c>
      <c r="F144" s="205" t="s">
        <v>444</v>
      </c>
      <c r="G144" s="192"/>
      <c r="H144" s="192"/>
      <c r="I144" s="195"/>
      <c r="J144" s="206">
        <f>BK144</f>
        <v>0</v>
      </c>
      <c r="K144" s="192"/>
      <c r="L144" s="197"/>
      <c r="M144" s="198"/>
      <c r="N144" s="199"/>
      <c r="O144" s="199"/>
      <c r="P144" s="200">
        <f>SUM(P145:P177)</f>
        <v>0</v>
      </c>
      <c r="Q144" s="199"/>
      <c r="R144" s="200">
        <f>SUM(R145:R177)</f>
        <v>225.77126582000003</v>
      </c>
      <c r="S144" s="199"/>
      <c r="T144" s="201">
        <f>SUM(T145:T177)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80</v>
      </c>
      <c r="AT144" s="203" t="s">
        <v>71</v>
      </c>
      <c r="AU144" s="203" t="s">
        <v>80</v>
      </c>
      <c r="AY144" s="202" t="s">
        <v>138</v>
      </c>
      <c r="BK144" s="204">
        <f>SUM(BK145:BK177)</f>
        <v>0</v>
      </c>
    </row>
    <row r="145" s="2" customFormat="1" ht="21.75" customHeight="1">
      <c r="A145" s="41"/>
      <c r="B145" s="42"/>
      <c r="C145" s="207" t="s">
        <v>210</v>
      </c>
      <c r="D145" s="207" t="s">
        <v>140</v>
      </c>
      <c r="E145" s="208" t="s">
        <v>445</v>
      </c>
      <c r="F145" s="209" t="s">
        <v>446</v>
      </c>
      <c r="G145" s="210" t="s">
        <v>163</v>
      </c>
      <c r="H145" s="211">
        <v>2.3599999999999999</v>
      </c>
      <c r="I145" s="212"/>
      <c r="J145" s="213">
        <f>ROUND(I145*H145,2)</f>
        <v>0</v>
      </c>
      <c r="K145" s="209" t="s">
        <v>144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2.1600000000000001</v>
      </c>
      <c r="R145" s="216">
        <f>Q145*H145</f>
        <v>5.0975999999999999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145</v>
      </c>
      <c r="AT145" s="218" t="s">
        <v>140</v>
      </c>
      <c r="AU145" s="218" t="s">
        <v>82</v>
      </c>
      <c r="AY145" s="20" t="s">
        <v>138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145</v>
      </c>
      <c r="BM145" s="218" t="s">
        <v>447</v>
      </c>
    </row>
    <row r="146" s="2" customFormat="1">
      <c r="A146" s="41"/>
      <c r="B146" s="42"/>
      <c r="C146" s="43"/>
      <c r="D146" s="220" t="s">
        <v>147</v>
      </c>
      <c r="E146" s="43"/>
      <c r="F146" s="221" t="s">
        <v>448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147</v>
      </c>
      <c r="AU146" s="20" t="s">
        <v>82</v>
      </c>
    </row>
    <row r="147" s="13" customFormat="1">
      <c r="A147" s="13"/>
      <c r="B147" s="225"/>
      <c r="C147" s="226"/>
      <c r="D147" s="227" t="s">
        <v>166</v>
      </c>
      <c r="E147" s="228" t="s">
        <v>19</v>
      </c>
      <c r="F147" s="229" t="s">
        <v>400</v>
      </c>
      <c r="G147" s="226"/>
      <c r="H147" s="228" t="s">
        <v>19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166</v>
      </c>
      <c r="AU147" s="235" t="s">
        <v>82</v>
      </c>
      <c r="AV147" s="13" t="s">
        <v>80</v>
      </c>
      <c r="AW147" s="13" t="s">
        <v>33</v>
      </c>
      <c r="AX147" s="13" t="s">
        <v>72</v>
      </c>
      <c r="AY147" s="235" t="s">
        <v>138</v>
      </c>
    </row>
    <row r="148" s="14" customFormat="1">
      <c r="A148" s="14"/>
      <c r="B148" s="236"/>
      <c r="C148" s="237"/>
      <c r="D148" s="227" t="s">
        <v>166</v>
      </c>
      <c r="E148" s="238" t="s">
        <v>19</v>
      </c>
      <c r="F148" s="239" t="s">
        <v>449</v>
      </c>
      <c r="G148" s="237"/>
      <c r="H148" s="240">
        <v>2.3599999999999999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166</v>
      </c>
      <c r="AU148" s="246" t="s">
        <v>82</v>
      </c>
      <c r="AV148" s="14" t="s">
        <v>82</v>
      </c>
      <c r="AW148" s="14" t="s">
        <v>33</v>
      </c>
      <c r="AX148" s="14" t="s">
        <v>80</v>
      </c>
      <c r="AY148" s="246" t="s">
        <v>138</v>
      </c>
    </row>
    <row r="149" s="2" customFormat="1" ht="21.75" customHeight="1">
      <c r="A149" s="41"/>
      <c r="B149" s="42"/>
      <c r="C149" s="207" t="s">
        <v>215</v>
      </c>
      <c r="D149" s="207" t="s">
        <v>140</v>
      </c>
      <c r="E149" s="208" t="s">
        <v>450</v>
      </c>
      <c r="F149" s="209" t="s">
        <v>451</v>
      </c>
      <c r="G149" s="210" t="s">
        <v>163</v>
      </c>
      <c r="H149" s="211">
        <v>66.641000000000005</v>
      </c>
      <c r="I149" s="212"/>
      <c r="J149" s="213">
        <f>ROUND(I149*H149,2)</f>
        <v>0</v>
      </c>
      <c r="K149" s="209" t="s">
        <v>144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2.5018699999999998</v>
      </c>
      <c r="R149" s="216">
        <f>Q149*H149</f>
        <v>166.72711867000001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145</v>
      </c>
      <c r="AT149" s="218" t="s">
        <v>140</v>
      </c>
      <c r="AU149" s="218" t="s">
        <v>82</v>
      </c>
      <c r="AY149" s="20" t="s">
        <v>138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145</v>
      </c>
      <c r="BM149" s="218" t="s">
        <v>452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453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147</v>
      </c>
      <c r="AU150" s="20" t="s">
        <v>82</v>
      </c>
    </row>
    <row r="151" s="13" customFormat="1">
      <c r="A151" s="13"/>
      <c r="B151" s="225"/>
      <c r="C151" s="226"/>
      <c r="D151" s="227" t="s">
        <v>166</v>
      </c>
      <c r="E151" s="228" t="s">
        <v>19</v>
      </c>
      <c r="F151" s="229" t="s">
        <v>454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166</v>
      </c>
      <c r="AU151" s="235" t="s">
        <v>82</v>
      </c>
      <c r="AV151" s="13" t="s">
        <v>80</v>
      </c>
      <c r="AW151" s="13" t="s">
        <v>33</v>
      </c>
      <c r="AX151" s="13" t="s">
        <v>72</v>
      </c>
      <c r="AY151" s="235" t="s">
        <v>138</v>
      </c>
    </row>
    <row r="152" s="14" customFormat="1">
      <c r="A152" s="14"/>
      <c r="B152" s="236"/>
      <c r="C152" s="237"/>
      <c r="D152" s="227" t="s">
        <v>166</v>
      </c>
      <c r="E152" s="238" t="s">
        <v>19</v>
      </c>
      <c r="F152" s="239" t="s">
        <v>455</v>
      </c>
      <c r="G152" s="237"/>
      <c r="H152" s="240">
        <v>66.641000000000005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166</v>
      </c>
      <c r="AU152" s="246" t="s">
        <v>82</v>
      </c>
      <c r="AV152" s="14" t="s">
        <v>82</v>
      </c>
      <c r="AW152" s="14" t="s">
        <v>33</v>
      </c>
      <c r="AX152" s="14" t="s">
        <v>80</v>
      </c>
      <c r="AY152" s="246" t="s">
        <v>138</v>
      </c>
    </row>
    <row r="153" s="2" customFormat="1" ht="21.75" customHeight="1">
      <c r="A153" s="41"/>
      <c r="B153" s="42"/>
      <c r="C153" s="207" t="s">
        <v>8</v>
      </c>
      <c r="D153" s="207" t="s">
        <v>140</v>
      </c>
      <c r="E153" s="208" t="s">
        <v>456</v>
      </c>
      <c r="F153" s="209" t="s">
        <v>457</v>
      </c>
      <c r="G153" s="210" t="s">
        <v>163</v>
      </c>
      <c r="H153" s="211">
        <v>6.2599999999999998</v>
      </c>
      <c r="I153" s="212"/>
      <c r="J153" s="213">
        <f>ROUND(I153*H153,2)</f>
        <v>0</v>
      </c>
      <c r="K153" s="209" t="s">
        <v>144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2.5018699999999998</v>
      </c>
      <c r="R153" s="216">
        <f>Q153*H153</f>
        <v>15.661706199999998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145</v>
      </c>
      <c r="AT153" s="218" t="s">
        <v>140</v>
      </c>
      <c r="AU153" s="218" t="s">
        <v>82</v>
      </c>
      <c r="AY153" s="20" t="s">
        <v>138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145</v>
      </c>
      <c r="BM153" s="218" t="s">
        <v>458</v>
      </c>
    </row>
    <row r="154" s="2" customFormat="1">
      <c r="A154" s="41"/>
      <c r="B154" s="42"/>
      <c r="C154" s="43"/>
      <c r="D154" s="220" t="s">
        <v>147</v>
      </c>
      <c r="E154" s="43"/>
      <c r="F154" s="221" t="s">
        <v>459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147</v>
      </c>
      <c r="AU154" s="20" t="s">
        <v>82</v>
      </c>
    </row>
    <row r="155" s="13" customFormat="1">
      <c r="A155" s="13"/>
      <c r="B155" s="225"/>
      <c r="C155" s="226"/>
      <c r="D155" s="227" t="s">
        <v>166</v>
      </c>
      <c r="E155" s="228" t="s">
        <v>19</v>
      </c>
      <c r="F155" s="229" t="s">
        <v>460</v>
      </c>
      <c r="G155" s="226"/>
      <c r="H155" s="228" t="s">
        <v>19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166</v>
      </c>
      <c r="AU155" s="235" t="s">
        <v>82</v>
      </c>
      <c r="AV155" s="13" t="s">
        <v>80</v>
      </c>
      <c r="AW155" s="13" t="s">
        <v>33</v>
      </c>
      <c r="AX155" s="13" t="s">
        <v>72</v>
      </c>
      <c r="AY155" s="235" t="s">
        <v>138</v>
      </c>
    </row>
    <row r="156" s="14" customFormat="1">
      <c r="A156" s="14"/>
      <c r="B156" s="236"/>
      <c r="C156" s="237"/>
      <c r="D156" s="227" t="s">
        <v>166</v>
      </c>
      <c r="E156" s="238" t="s">
        <v>19</v>
      </c>
      <c r="F156" s="239" t="s">
        <v>205</v>
      </c>
      <c r="G156" s="237"/>
      <c r="H156" s="240">
        <v>6.2599999999999998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166</v>
      </c>
      <c r="AU156" s="246" t="s">
        <v>82</v>
      </c>
      <c r="AV156" s="14" t="s">
        <v>82</v>
      </c>
      <c r="AW156" s="14" t="s">
        <v>33</v>
      </c>
      <c r="AX156" s="14" t="s">
        <v>80</v>
      </c>
      <c r="AY156" s="246" t="s">
        <v>138</v>
      </c>
    </row>
    <row r="157" s="2" customFormat="1" ht="16.5" customHeight="1">
      <c r="A157" s="41"/>
      <c r="B157" s="42"/>
      <c r="C157" s="207" t="s">
        <v>234</v>
      </c>
      <c r="D157" s="207" t="s">
        <v>140</v>
      </c>
      <c r="E157" s="208" t="s">
        <v>461</v>
      </c>
      <c r="F157" s="209" t="s">
        <v>462</v>
      </c>
      <c r="G157" s="210" t="s">
        <v>143</v>
      </c>
      <c r="H157" s="211">
        <v>23.597999999999999</v>
      </c>
      <c r="I157" s="212"/>
      <c r="J157" s="213">
        <f>ROUND(I157*H157,2)</f>
        <v>0</v>
      </c>
      <c r="K157" s="209" t="s">
        <v>144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0.0029399999999999999</v>
      </c>
      <c r="R157" s="216">
        <f>Q157*H157</f>
        <v>0.069378120000000001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145</v>
      </c>
      <c r="AT157" s="218" t="s">
        <v>140</v>
      </c>
      <c r="AU157" s="218" t="s">
        <v>82</v>
      </c>
      <c r="AY157" s="20" t="s">
        <v>138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145</v>
      </c>
      <c r="BM157" s="218" t="s">
        <v>463</v>
      </c>
    </row>
    <row r="158" s="2" customFormat="1">
      <c r="A158" s="41"/>
      <c r="B158" s="42"/>
      <c r="C158" s="43"/>
      <c r="D158" s="220" t="s">
        <v>147</v>
      </c>
      <c r="E158" s="43"/>
      <c r="F158" s="221" t="s">
        <v>464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147</v>
      </c>
      <c r="AU158" s="20" t="s">
        <v>82</v>
      </c>
    </row>
    <row r="159" s="13" customFormat="1">
      <c r="A159" s="13"/>
      <c r="B159" s="225"/>
      <c r="C159" s="226"/>
      <c r="D159" s="227" t="s">
        <v>166</v>
      </c>
      <c r="E159" s="228" t="s">
        <v>19</v>
      </c>
      <c r="F159" s="229" t="s">
        <v>454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166</v>
      </c>
      <c r="AU159" s="235" t="s">
        <v>82</v>
      </c>
      <c r="AV159" s="13" t="s">
        <v>80</v>
      </c>
      <c r="AW159" s="13" t="s">
        <v>33</v>
      </c>
      <c r="AX159" s="13" t="s">
        <v>72</v>
      </c>
      <c r="AY159" s="235" t="s">
        <v>138</v>
      </c>
    </row>
    <row r="160" s="14" customFormat="1">
      <c r="A160" s="14"/>
      <c r="B160" s="236"/>
      <c r="C160" s="237"/>
      <c r="D160" s="227" t="s">
        <v>166</v>
      </c>
      <c r="E160" s="238" t="s">
        <v>19</v>
      </c>
      <c r="F160" s="239" t="s">
        <v>465</v>
      </c>
      <c r="G160" s="237"/>
      <c r="H160" s="240">
        <v>16.187999999999999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166</v>
      </c>
      <c r="AU160" s="246" t="s">
        <v>82</v>
      </c>
      <c r="AV160" s="14" t="s">
        <v>82</v>
      </c>
      <c r="AW160" s="14" t="s">
        <v>33</v>
      </c>
      <c r="AX160" s="14" t="s">
        <v>72</v>
      </c>
      <c r="AY160" s="246" t="s">
        <v>138</v>
      </c>
    </row>
    <row r="161" s="14" customFormat="1">
      <c r="A161" s="14"/>
      <c r="B161" s="236"/>
      <c r="C161" s="237"/>
      <c r="D161" s="227" t="s">
        <v>166</v>
      </c>
      <c r="E161" s="238" t="s">
        <v>19</v>
      </c>
      <c r="F161" s="239" t="s">
        <v>466</v>
      </c>
      <c r="G161" s="237"/>
      <c r="H161" s="240">
        <v>7.4100000000000001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166</v>
      </c>
      <c r="AU161" s="246" t="s">
        <v>82</v>
      </c>
      <c r="AV161" s="14" t="s">
        <v>82</v>
      </c>
      <c r="AW161" s="14" t="s">
        <v>33</v>
      </c>
      <c r="AX161" s="14" t="s">
        <v>72</v>
      </c>
      <c r="AY161" s="246" t="s">
        <v>138</v>
      </c>
    </row>
    <row r="162" s="15" customFormat="1">
      <c r="A162" s="15"/>
      <c r="B162" s="247"/>
      <c r="C162" s="248"/>
      <c r="D162" s="227" t="s">
        <v>166</v>
      </c>
      <c r="E162" s="249" t="s">
        <v>19</v>
      </c>
      <c r="F162" s="250" t="s">
        <v>176</v>
      </c>
      <c r="G162" s="248"/>
      <c r="H162" s="251">
        <v>23.597999999999999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7" t="s">
        <v>166</v>
      </c>
      <c r="AU162" s="257" t="s">
        <v>82</v>
      </c>
      <c r="AV162" s="15" t="s">
        <v>145</v>
      </c>
      <c r="AW162" s="15" t="s">
        <v>33</v>
      </c>
      <c r="AX162" s="15" t="s">
        <v>80</v>
      </c>
      <c r="AY162" s="257" t="s">
        <v>138</v>
      </c>
    </row>
    <row r="163" s="2" customFormat="1" ht="16.5" customHeight="1">
      <c r="A163" s="41"/>
      <c r="B163" s="42"/>
      <c r="C163" s="207" t="s">
        <v>239</v>
      </c>
      <c r="D163" s="207" t="s">
        <v>140</v>
      </c>
      <c r="E163" s="208" t="s">
        <v>467</v>
      </c>
      <c r="F163" s="209" t="s">
        <v>468</v>
      </c>
      <c r="G163" s="210" t="s">
        <v>143</v>
      </c>
      <c r="H163" s="211">
        <v>23.597999999999999</v>
      </c>
      <c r="I163" s="212"/>
      <c r="J163" s="213">
        <f>ROUND(I163*H163,2)</f>
        <v>0</v>
      </c>
      <c r="K163" s="209" t="s">
        <v>144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145</v>
      </c>
      <c r="AT163" s="218" t="s">
        <v>140</v>
      </c>
      <c r="AU163" s="218" t="s">
        <v>82</v>
      </c>
      <c r="AY163" s="20" t="s">
        <v>138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145</v>
      </c>
      <c r="BM163" s="218" t="s">
        <v>469</v>
      </c>
    </row>
    <row r="164" s="2" customFormat="1">
      <c r="A164" s="41"/>
      <c r="B164" s="42"/>
      <c r="C164" s="43"/>
      <c r="D164" s="220" t="s">
        <v>147</v>
      </c>
      <c r="E164" s="43"/>
      <c r="F164" s="221" t="s">
        <v>470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147</v>
      </c>
      <c r="AU164" s="20" t="s">
        <v>82</v>
      </c>
    </row>
    <row r="165" s="2" customFormat="1" ht="16.5" customHeight="1">
      <c r="A165" s="41"/>
      <c r="B165" s="42"/>
      <c r="C165" s="207" t="s">
        <v>245</v>
      </c>
      <c r="D165" s="207" t="s">
        <v>140</v>
      </c>
      <c r="E165" s="208" t="s">
        <v>471</v>
      </c>
      <c r="F165" s="209" t="s">
        <v>472</v>
      </c>
      <c r="G165" s="210" t="s">
        <v>227</v>
      </c>
      <c r="H165" s="211">
        <v>0.93899999999999995</v>
      </c>
      <c r="I165" s="212"/>
      <c r="J165" s="213">
        <f>ROUND(I165*H165,2)</f>
        <v>0</v>
      </c>
      <c r="K165" s="209" t="s">
        <v>144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1.0606199999999999</v>
      </c>
      <c r="R165" s="216">
        <f>Q165*H165</f>
        <v>0.99592217999999988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145</v>
      </c>
      <c r="AT165" s="218" t="s">
        <v>140</v>
      </c>
      <c r="AU165" s="218" t="s">
        <v>82</v>
      </c>
      <c r="AY165" s="20" t="s">
        <v>138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145</v>
      </c>
      <c r="BM165" s="218" t="s">
        <v>473</v>
      </c>
    </row>
    <row r="166" s="2" customFormat="1">
      <c r="A166" s="41"/>
      <c r="B166" s="42"/>
      <c r="C166" s="43"/>
      <c r="D166" s="220" t="s">
        <v>147</v>
      </c>
      <c r="E166" s="43"/>
      <c r="F166" s="221" t="s">
        <v>474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147</v>
      </c>
      <c r="AU166" s="20" t="s">
        <v>82</v>
      </c>
    </row>
    <row r="167" s="13" customFormat="1">
      <c r="A167" s="13"/>
      <c r="B167" s="225"/>
      <c r="C167" s="226"/>
      <c r="D167" s="227" t="s">
        <v>166</v>
      </c>
      <c r="E167" s="228" t="s">
        <v>19</v>
      </c>
      <c r="F167" s="229" t="s">
        <v>475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166</v>
      </c>
      <c r="AU167" s="235" t="s">
        <v>82</v>
      </c>
      <c r="AV167" s="13" t="s">
        <v>80</v>
      </c>
      <c r="AW167" s="13" t="s">
        <v>33</v>
      </c>
      <c r="AX167" s="13" t="s">
        <v>72</v>
      </c>
      <c r="AY167" s="235" t="s">
        <v>138</v>
      </c>
    </row>
    <row r="168" s="14" customFormat="1">
      <c r="A168" s="14"/>
      <c r="B168" s="236"/>
      <c r="C168" s="237"/>
      <c r="D168" s="227" t="s">
        <v>166</v>
      </c>
      <c r="E168" s="238" t="s">
        <v>19</v>
      </c>
      <c r="F168" s="239" t="s">
        <v>476</v>
      </c>
      <c r="G168" s="237"/>
      <c r="H168" s="240">
        <v>0.93899999999999995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166</v>
      </c>
      <c r="AU168" s="246" t="s">
        <v>82</v>
      </c>
      <c r="AV168" s="14" t="s">
        <v>82</v>
      </c>
      <c r="AW168" s="14" t="s">
        <v>33</v>
      </c>
      <c r="AX168" s="14" t="s">
        <v>80</v>
      </c>
      <c r="AY168" s="246" t="s">
        <v>138</v>
      </c>
    </row>
    <row r="169" s="2" customFormat="1" ht="16.5" customHeight="1">
      <c r="A169" s="41"/>
      <c r="B169" s="42"/>
      <c r="C169" s="207" t="s">
        <v>251</v>
      </c>
      <c r="D169" s="207" t="s">
        <v>140</v>
      </c>
      <c r="E169" s="208" t="s">
        <v>477</v>
      </c>
      <c r="F169" s="209" t="s">
        <v>478</v>
      </c>
      <c r="G169" s="210" t="s">
        <v>227</v>
      </c>
      <c r="H169" s="211">
        <v>4.4649999999999999</v>
      </c>
      <c r="I169" s="212"/>
      <c r="J169" s="213">
        <f>ROUND(I169*H169,2)</f>
        <v>0</v>
      </c>
      <c r="K169" s="209" t="s">
        <v>144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1.06277</v>
      </c>
      <c r="R169" s="216">
        <f>Q169*H169</f>
        <v>4.74526805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145</v>
      </c>
      <c r="AT169" s="218" t="s">
        <v>140</v>
      </c>
      <c r="AU169" s="218" t="s">
        <v>82</v>
      </c>
      <c r="AY169" s="20" t="s">
        <v>138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145</v>
      </c>
      <c r="BM169" s="218" t="s">
        <v>479</v>
      </c>
    </row>
    <row r="170" s="2" customFormat="1">
      <c r="A170" s="41"/>
      <c r="B170" s="42"/>
      <c r="C170" s="43"/>
      <c r="D170" s="220" t="s">
        <v>147</v>
      </c>
      <c r="E170" s="43"/>
      <c r="F170" s="221" t="s">
        <v>480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147</v>
      </c>
      <c r="AU170" s="20" t="s">
        <v>82</v>
      </c>
    </row>
    <row r="171" s="13" customFormat="1">
      <c r="A171" s="13"/>
      <c r="B171" s="225"/>
      <c r="C171" s="226"/>
      <c r="D171" s="227" t="s">
        <v>166</v>
      </c>
      <c r="E171" s="228" t="s">
        <v>19</v>
      </c>
      <c r="F171" s="229" t="s">
        <v>481</v>
      </c>
      <c r="G171" s="226"/>
      <c r="H171" s="228" t="s">
        <v>19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166</v>
      </c>
      <c r="AU171" s="235" t="s">
        <v>82</v>
      </c>
      <c r="AV171" s="13" t="s">
        <v>80</v>
      </c>
      <c r="AW171" s="13" t="s">
        <v>33</v>
      </c>
      <c r="AX171" s="13" t="s">
        <v>72</v>
      </c>
      <c r="AY171" s="235" t="s">
        <v>138</v>
      </c>
    </row>
    <row r="172" s="13" customFormat="1">
      <c r="A172" s="13"/>
      <c r="B172" s="225"/>
      <c r="C172" s="226"/>
      <c r="D172" s="227" t="s">
        <v>166</v>
      </c>
      <c r="E172" s="228" t="s">
        <v>19</v>
      </c>
      <c r="F172" s="229" t="s">
        <v>454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166</v>
      </c>
      <c r="AU172" s="235" t="s">
        <v>82</v>
      </c>
      <c r="AV172" s="13" t="s">
        <v>80</v>
      </c>
      <c r="AW172" s="13" t="s">
        <v>33</v>
      </c>
      <c r="AX172" s="13" t="s">
        <v>72</v>
      </c>
      <c r="AY172" s="235" t="s">
        <v>138</v>
      </c>
    </row>
    <row r="173" s="14" customFormat="1">
      <c r="A173" s="14"/>
      <c r="B173" s="236"/>
      <c r="C173" s="237"/>
      <c r="D173" s="227" t="s">
        <v>166</v>
      </c>
      <c r="E173" s="238" t="s">
        <v>19</v>
      </c>
      <c r="F173" s="239" t="s">
        <v>482</v>
      </c>
      <c r="G173" s="237"/>
      <c r="H173" s="240">
        <v>4.4649999999999999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166</v>
      </c>
      <c r="AU173" s="246" t="s">
        <v>82</v>
      </c>
      <c r="AV173" s="14" t="s">
        <v>82</v>
      </c>
      <c r="AW173" s="14" t="s">
        <v>33</v>
      </c>
      <c r="AX173" s="14" t="s">
        <v>80</v>
      </c>
      <c r="AY173" s="246" t="s">
        <v>138</v>
      </c>
    </row>
    <row r="174" s="2" customFormat="1" ht="16.5" customHeight="1">
      <c r="A174" s="41"/>
      <c r="B174" s="42"/>
      <c r="C174" s="207" t="s">
        <v>256</v>
      </c>
      <c r="D174" s="207" t="s">
        <v>140</v>
      </c>
      <c r="E174" s="208" t="s">
        <v>483</v>
      </c>
      <c r="F174" s="209" t="s">
        <v>484</v>
      </c>
      <c r="G174" s="210" t="s">
        <v>163</v>
      </c>
      <c r="H174" s="211">
        <v>12.98</v>
      </c>
      <c r="I174" s="212"/>
      <c r="J174" s="213">
        <f>ROUND(I174*H174,2)</f>
        <v>0</v>
      </c>
      <c r="K174" s="209" t="s">
        <v>144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2.5018699999999998</v>
      </c>
      <c r="R174" s="216">
        <f>Q174*H174</f>
        <v>32.474272599999999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145</v>
      </c>
      <c r="AT174" s="218" t="s">
        <v>140</v>
      </c>
      <c r="AU174" s="218" t="s">
        <v>82</v>
      </c>
      <c r="AY174" s="20" t="s">
        <v>138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145</v>
      </c>
      <c r="BM174" s="218" t="s">
        <v>485</v>
      </c>
    </row>
    <row r="175" s="2" customFormat="1">
      <c r="A175" s="41"/>
      <c r="B175" s="42"/>
      <c r="C175" s="43"/>
      <c r="D175" s="220" t="s">
        <v>147</v>
      </c>
      <c r="E175" s="43"/>
      <c r="F175" s="221" t="s">
        <v>486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82</v>
      </c>
    </row>
    <row r="176" s="13" customFormat="1">
      <c r="A176" s="13"/>
      <c r="B176" s="225"/>
      <c r="C176" s="226"/>
      <c r="D176" s="227" t="s">
        <v>166</v>
      </c>
      <c r="E176" s="228" t="s">
        <v>19</v>
      </c>
      <c r="F176" s="229" t="s">
        <v>400</v>
      </c>
      <c r="G176" s="226"/>
      <c r="H176" s="228" t="s">
        <v>19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166</v>
      </c>
      <c r="AU176" s="235" t="s">
        <v>82</v>
      </c>
      <c r="AV176" s="13" t="s">
        <v>80</v>
      </c>
      <c r="AW176" s="13" t="s">
        <v>33</v>
      </c>
      <c r="AX176" s="13" t="s">
        <v>72</v>
      </c>
      <c r="AY176" s="235" t="s">
        <v>138</v>
      </c>
    </row>
    <row r="177" s="14" customFormat="1">
      <c r="A177" s="14"/>
      <c r="B177" s="236"/>
      <c r="C177" s="237"/>
      <c r="D177" s="227" t="s">
        <v>166</v>
      </c>
      <c r="E177" s="238" t="s">
        <v>19</v>
      </c>
      <c r="F177" s="239" t="s">
        <v>401</v>
      </c>
      <c r="G177" s="237"/>
      <c r="H177" s="240">
        <v>12.98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166</v>
      </c>
      <c r="AU177" s="246" t="s">
        <v>82</v>
      </c>
      <c r="AV177" s="14" t="s">
        <v>82</v>
      </c>
      <c r="AW177" s="14" t="s">
        <v>33</v>
      </c>
      <c r="AX177" s="14" t="s">
        <v>80</v>
      </c>
      <c r="AY177" s="246" t="s">
        <v>138</v>
      </c>
    </row>
    <row r="178" s="12" customFormat="1" ht="22.8" customHeight="1">
      <c r="A178" s="12"/>
      <c r="B178" s="191"/>
      <c r="C178" s="192"/>
      <c r="D178" s="193" t="s">
        <v>71</v>
      </c>
      <c r="E178" s="205" t="s">
        <v>156</v>
      </c>
      <c r="F178" s="205" t="s">
        <v>487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SUM(P179:P241)</f>
        <v>0</v>
      </c>
      <c r="Q178" s="199"/>
      <c r="R178" s="200">
        <f>SUM(R179:R241)</f>
        <v>131.48491150000001</v>
      </c>
      <c r="S178" s="199"/>
      <c r="T178" s="201">
        <f>SUM(T179:T241)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80</v>
      </c>
      <c r="AT178" s="203" t="s">
        <v>71</v>
      </c>
      <c r="AU178" s="203" t="s">
        <v>80</v>
      </c>
      <c r="AY178" s="202" t="s">
        <v>138</v>
      </c>
      <c r="BK178" s="204">
        <f>SUM(BK179:BK241)</f>
        <v>0</v>
      </c>
    </row>
    <row r="179" s="2" customFormat="1" ht="33" customHeight="1">
      <c r="A179" s="41"/>
      <c r="B179" s="42"/>
      <c r="C179" s="207" t="s">
        <v>262</v>
      </c>
      <c r="D179" s="207" t="s">
        <v>140</v>
      </c>
      <c r="E179" s="208" t="s">
        <v>488</v>
      </c>
      <c r="F179" s="209" t="s">
        <v>489</v>
      </c>
      <c r="G179" s="210" t="s">
        <v>143</v>
      </c>
      <c r="H179" s="211">
        <v>68.978999999999999</v>
      </c>
      <c r="I179" s="212"/>
      <c r="J179" s="213">
        <f>ROUND(I179*H179,2)</f>
        <v>0</v>
      </c>
      <c r="K179" s="209" t="s">
        <v>144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0.30475000000000002</v>
      </c>
      <c r="R179" s="216">
        <f>Q179*H179</f>
        <v>21.021350250000001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145</v>
      </c>
      <c r="AT179" s="218" t="s">
        <v>140</v>
      </c>
      <c r="AU179" s="218" t="s">
        <v>82</v>
      </c>
      <c r="AY179" s="20" t="s">
        <v>138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145</v>
      </c>
      <c r="BM179" s="218" t="s">
        <v>490</v>
      </c>
    </row>
    <row r="180" s="2" customFormat="1">
      <c r="A180" s="41"/>
      <c r="B180" s="42"/>
      <c r="C180" s="43"/>
      <c r="D180" s="220" t="s">
        <v>147</v>
      </c>
      <c r="E180" s="43"/>
      <c r="F180" s="221" t="s">
        <v>491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147</v>
      </c>
      <c r="AU180" s="20" t="s">
        <v>82</v>
      </c>
    </row>
    <row r="181" s="14" customFormat="1">
      <c r="A181" s="14"/>
      <c r="B181" s="236"/>
      <c r="C181" s="237"/>
      <c r="D181" s="227" t="s">
        <v>166</v>
      </c>
      <c r="E181" s="238" t="s">
        <v>19</v>
      </c>
      <c r="F181" s="239" t="s">
        <v>492</v>
      </c>
      <c r="G181" s="237"/>
      <c r="H181" s="240">
        <v>80.829999999999998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166</v>
      </c>
      <c r="AU181" s="246" t="s">
        <v>82</v>
      </c>
      <c r="AV181" s="14" t="s">
        <v>82</v>
      </c>
      <c r="AW181" s="14" t="s">
        <v>33</v>
      </c>
      <c r="AX181" s="14" t="s">
        <v>72</v>
      </c>
      <c r="AY181" s="246" t="s">
        <v>138</v>
      </c>
    </row>
    <row r="182" s="14" customFormat="1">
      <c r="A182" s="14"/>
      <c r="B182" s="236"/>
      <c r="C182" s="237"/>
      <c r="D182" s="227" t="s">
        <v>166</v>
      </c>
      <c r="E182" s="238" t="s">
        <v>19</v>
      </c>
      <c r="F182" s="239" t="s">
        <v>493</v>
      </c>
      <c r="G182" s="237"/>
      <c r="H182" s="240">
        <v>-10.275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166</v>
      </c>
      <c r="AU182" s="246" t="s">
        <v>82</v>
      </c>
      <c r="AV182" s="14" t="s">
        <v>82</v>
      </c>
      <c r="AW182" s="14" t="s">
        <v>33</v>
      </c>
      <c r="AX182" s="14" t="s">
        <v>72</v>
      </c>
      <c r="AY182" s="246" t="s">
        <v>138</v>
      </c>
    </row>
    <row r="183" s="14" customFormat="1">
      <c r="A183" s="14"/>
      <c r="B183" s="236"/>
      <c r="C183" s="237"/>
      <c r="D183" s="227" t="s">
        <v>166</v>
      </c>
      <c r="E183" s="238" t="s">
        <v>19</v>
      </c>
      <c r="F183" s="239" t="s">
        <v>494</v>
      </c>
      <c r="G183" s="237"/>
      <c r="H183" s="240">
        <v>-1.5760000000000001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166</v>
      </c>
      <c r="AU183" s="246" t="s">
        <v>82</v>
      </c>
      <c r="AV183" s="14" t="s">
        <v>82</v>
      </c>
      <c r="AW183" s="14" t="s">
        <v>33</v>
      </c>
      <c r="AX183" s="14" t="s">
        <v>72</v>
      </c>
      <c r="AY183" s="246" t="s">
        <v>138</v>
      </c>
    </row>
    <row r="184" s="15" customFormat="1">
      <c r="A184" s="15"/>
      <c r="B184" s="247"/>
      <c r="C184" s="248"/>
      <c r="D184" s="227" t="s">
        <v>166</v>
      </c>
      <c r="E184" s="249" t="s">
        <v>19</v>
      </c>
      <c r="F184" s="250" t="s">
        <v>176</v>
      </c>
      <c r="G184" s="248"/>
      <c r="H184" s="251">
        <v>68.978999999999999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166</v>
      </c>
      <c r="AU184" s="257" t="s">
        <v>82</v>
      </c>
      <c r="AV184" s="15" t="s">
        <v>145</v>
      </c>
      <c r="AW184" s="15" t="s">
        <v>33</v>
      </c>
      <c r="AX184" s="15" t="s">
        <v>80</v>
      </c>
      <c r="AY184" s="257" t="s">
        <v>138</v>
      </c>
    </row>
    <row r="185" s="2" customFormat="1" ht="33" customHeight="1">
      <c r="A185" s="41"/>
      <c r="B185" s="42"/>
      <c r="C185" s="207" t="s">
        <v>267</v>
      </c>
      <c r="D185" s="207" t="s">
        <v>140</v>
      </c>
      <c r="E185" s="208" t="s">
        <v>495</v>
      </c>
      <c r="F185" s="209" t="s">
        <v>496</v>
      </c>
      <c r="G185" s="210" t="s">
        <v>143</v>
      </c>
      <c r="H185" s="211">
        <v>60</v>
      </c>
      <c r="I185" s="212"/>
      <c r="J185" s="213">
        <f>ROUND(I185*H185,2)</f>
        <v>0</v>
      </c>
      <c r="K185" s="209" t="s">
        <v>144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0.40368999999999999</v>
      </c>
      <c r="R185" s="216">
        <f>Q185*H185</f>
        <v>24.221399999999999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145</v>
      </c>
      <c r="AT185" s="218" t="s">
        <v>140</v>
      </c>
      <c r="AU185" s="218" t="s">
        <v>82</v>
      </c>
      <c r="AY185" s="20" t="s">
        <v>138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145</v>
      </c>
      <c r="BM185" s="218" t="s">
        <v>497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498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147</v>
      </c>
      <c r="AU186" s="20" t="s">
        <v>82</v>
      </c>
    </row>
    <row r="187" s="2" customFormat="1" ht="24.15" customHeight="1">
      <c r="A187" s="41"/>
      <c r="B187" s="42"/>
      <c r="C187" s="207" t="s">
        <v>277</v>
      </c>
      <c r="D187" s="207" t="s">
        <v>140</v>
      </c>
      <c r="E187" s="208" t="s">
        <v>499</v>
      </c>
      <c r="F187" s="209" t="s">
        <v>500</v>
      </c>
      <c r="G187" s="210" t="s">
        <v>143</v>
      </c>
      <c r="H187" s="211">
        <v>17.468</v>
      </c>
      <c r="I187" s="212"/>
      <c r="J187" s="213">
        <f>ROUND(I187*H187,2)</f>
        <v>0</v>
      </c>
      <c r="K187" s="209" t="s">
        <v>144</v>
      </c>
      <c r="L187" s="47"/>
      <c r="M187" s="214" t="s">
        <v>19</v>
      </c>
      <c r="N187" s="215" t="s">
        <v>43</v>
      </c>
      <c r="O187" s="87"/>
      <c r="P187" s="216">
        <f>O187*H187</f>
        <v>0</v>
      </c>
      <c r="Q187" s="216">
        <v>0.16116</v>
      </c>
      <c r="R187" s="216">
        <f>Q187*H187</f>
        <v>2.8151428799999998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145</v>
      </c>
      <c r="AT187" s="218" t="s">
        <v>140</v>
      </c>
      <c r="AU187" s="218" t="s">
        <v>82</v>
      </c>
      <c r="AY187" s="20" t="s">
        <v>138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145</v>
      </c>
      <c r="BM187" s="218" t="s">
        <v>501</v>
      </c>
    </row>
    <row r="188" s="2" customFormat="1">
      <c r="A188" s="41"/>
      <c r="B188" s="42"/>
      <c r="C188" s="43"/>
      <c r="D188" s="220" t="s">
        <v>147</v>
      </c>
      <c r="E188" s="43"/>
      <c r="F188" s="221" t="s">
        <v>502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147</v>
      </c>
      <c r="AU188" s="20" t="s">
        <v>82</v>
      </c>
    </row>
    <row r="189" s="14" customFormat="1">
      <c r="A189" s="14"/>
      <c r="B189" s="236"/>
      <c r="C189" s="237"/>
      <c r="D189" s="227" t="s">
        <v>166</v>
      </c>
      <c r="E189" s="238" t="s">
        <v>19</v>
      </c>
      <c r="F189" s="239" t="s">
        <v>503</v>
      </c>
      <c r="G189" s="237"/>
      <c r="H189" s="240">
        <v>10.226000000000001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166</v>
      </c>
      <c r="AU189" s="246" t="s">
        <v>82</v>
      </c>
      <c r="AV189" s="14" t="s">
        <v>82</v>
      </c>
      <c r="AW189" s="14" t="s">
        <v>33</v>
      </c>
      <c r="AX189" s="14" t="s">
        <v>72</v>
      </c>
      <c r="AY189" s="246" t="s">
        <v>138</v>
      </c>
    </row>
    <row r="190" s="14" customFormat="1">
      <c r="A190" s="14"/>
      <c r="B190" s="236"/>
      <c r="C190" s="237"/>
      <c r="D190" s="227" t="s">
        <v>166</v>
      </c>
      <c r="E190" s="238" t="s">
        <v>19</v>
      </c>
      <c r="F190" s="239" t="s">
        <v>504</v>
      </c>
      <c r="G190" s="237"/>
      <c r="H190" s="240">
        <v>10.590999999999999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166</v>
      </c>
      <c r="AU190" s="246" t="s">
        <v>82</v>
      </c>
      <c r="AV190" s="14" t="s">
        <v>82</v>
      </c>
      <c r="AW190" s="14" t="s">
        <v>33</v>
      </c>
      <c r="AX190" s="14" t="s">
        <v>72</v>
      </c>
      <c r="AY190" s="246" t="s">
        <v>138</v>
      </c>
    </row>
    <row r="191" s="14" customFormat="1">
      <c r="A191" s="14"/>
      <c r="B191" s="236"/>
      <c r="C191" s="237"/>
      <c r="D191" s="227" t="s">
        <v>166</v>
      </c>
      <c r="E191" s="238" t="s">
        <v>19</v>
      </c>
      <c r="F191" s="239" t="s">
        <v>494</v>
      </c>
      <c r="G191" s="237"/>
      <c r="H191" s="240">
        <v>-1.5760000000000001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166</v>
      </c>
      <c r="AU191" s="246" t="s">
        <v>82</v>
      </c>
      <c r="AV191" s="14" t="s">
        <v>82</v>
      </c>
      <c r="AW191" s="14" t="s">
        <v>33</v>
      </c>
      <c r="AX191" s="14" t="s">
        <v>72</v>
      </c>
      <c r="AY191" s="246" t="s">
        <v>138</v>
      </c>
    </row>
    <row r="192" s="14" customFormat="1">
      <c r="A192" s="14"/>
      <c r="B192" s="236"/>
      <c r="C192" s="237"/>
      <c r="D192" s="227" t="s">
        <v>166</v>
      </c>
      <c r="E192" s="238" t="s">
        <v>19</v>
      </c>
      <c r="F192" s="239" t="s">
        <v>505</v>
      </c>
      <c r="G192" s="237"/>
      <c r="H192" s="240">
        <v>-1.7729999999999999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166</v>
      </c>
      <c r="AU192" s="246" t="s">
        <v>82</v>
      </c>
      <c r="AV192" s="14" t="s">
        <v>82</v>
      </c>
      <c r="AW192" s="14" t="s">
        <v>33</v>
      </c>
      <c r="AX192" s="14" t="s">
        <v>72</v>
      </c>
      <c r="AY192" s="246" t="s">
        <v>138</v>
      </c>
    </row>
    <row r="193" s="15" customFormat="1">
      <c r="A193" s="15"/>
      <c r="B193" s="247"/>
      <c r="C193" s="248"/>
      <c r="D193" s="227" t="s">
        <v>166</v>
      </c>
      <c r="E193" s="249" t="s">
        <v>19</v>
      </c>
      <c r="F193" s="250" t="s">
        <v>176</v>
      </c>
      <c r="G193" s="248"/>
      <c r="H193" s="251">
        <v>17.468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7" t="s">
        <v>166</v>
      </c>
      <c r="AU193" s="257" t="s">
        <v>82</v>
      </c>
      <c r="AV193" s="15" t="s">
        <v>145</v>
      </c>
      <c r="AW193" s="15" t="s">
        <v>33</v>
      </c>
      <c r="AX193" s="15" t="s">
        <v>80</v>
      </c>
      <c r="AY193" s="257" t="s">
        <v>138</v>
      </c>
    </row>
    <row r="194" s="2" customFormat="1" ht="24.15" customHeight="1">
      <c r="A194" s="41"/>
      <c r="B194" s="42"/>
      <c r="C194" s="207" t="s">
        <v>7</v>
      </c>
      <c r="D194" s="207" t="s">
        <v>140</v>
      </c>
      <c r="E194" s="208" t="s">
        <v>506</v>
      </c>
      <c r="F194" s="209" t="s">
        <v>507</v>
      </c>
      <c r="G194" s="210" t="s">
        <v>143</v>
      </c>
      <c r="H194" s="211">
        <v>190.41999999999999</v>
      </c>
      <c r="I194" s="212"/>
      <c r="J194" s="213">
        <f>ROUND(I194*H194,2)</f>
        <v>0</v>
      </c>
      <c r="K194" s="209" t="s">
        <v>144</v>
      </c>
      <c r="L194" s="47"/>
      <c r="M194" s="214" t="s">
        <v>19</v>
      </c>
      <c r="N194" s="215" t="s">
        <v>43</v>
      </c>
      <c r="O194" s="87"/>
      <c r="P194" s="216">
        <f>O194*H194</f>
        <v>0</v>
      </c>
      <c r="Q194" s="216">
        <v>0.18071999999999999</v>
      </c>
      <c r="R194" s="216">
        <f>Q194*H194</f>
        <v>34.412702399999993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145</v>
      </c>
      <c r="AT194" s="218" t="s">
        <v>140</v>
      </c>
      <c r="AU194" s="218" t="s">
        <v>82</v>
      </c>
      <c r="AY194" s="20" t="s">
        <v>138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145</v>
      </c>
      <c r="BM194" s="218" t="s">
        <v>508</v>
      </c>
    </row>
    <row r="195" s="2" customFormat="1">
      <c r="A195" s="41"/>
      <c r="B195" s="42"/>
      <c r="C195" s="43"/>
      <c r="D195" s="220" t="s">
        <v>147</v>
      </c>
      <c r="E195" s="43"/>
      <c r="F195" s="221" t="s">
        <v>509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147</v>
      </c>
      <c r="AU195" s="20" t="s">
        <v>82</v>
      </c>
    </row>
    <row r="196" s="13" customFormat="1">
      <c r="A196" s="13"/>
      <c r="B196" s="225"/>
      <c r="C196" s="226"/>
      <c r="D196" s="227" t="s">
        <v>166</v>
      </c>
      <c r="E196" s="228" t="s">
        <v>19</v>
      </c>
      <c r="F196" s="229" t="s">
        <v>510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166</v>
      </c>
      <c r="AU196" s="235" t="s">
        <v>82</v>
      </c>
      <c r="AV196" s="13" t="s">
        <v>80</v>
      </c>
      <c r="AW196" s="13" t="s">
        <v>33</v>
      </c>
      <c r="AX196" s="13" t="s">
        <v>72</v>
      </c>
      <c r="AY196" s="235" t="s">
        <v>138</v>
      </c>
    </row>
    <row r="197" s="14" customFormat="1">
      <c r="A197" s="14"/>
      <c r="B197" s="236"/>
      <c r="C197" s="237"/>
      <c r="D197" s="227" t="s">
        <v>166</v>
      </c>
      <c r="E197" s="238" t="s">
        <v>19</v>
      </c>
      <c r="F197" s="239" t="s">
        <v>511</v>
      </c>
      <c r="G197" s="237"/>
      <c r="H197" s="240">
        <v>84.986999999999995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166</v>
      </c>
      <c r="AU197" s="246" t="s">
        <v>82</v>
      </c>
      <c r="AV197" s="14" t="s">
        <v>82</v>
      </c>
      <c r="AW197" s="14" t="s">
        <v>33</v>
      </c>
      <c r="AX197" s="14" t="s">
        <v>72</v>
      </c>
      <c r="AY197" s="246" t="s">
        <v>138</v>
      </c>
    </row>
    <row r="198" s="14" customFormat="1">
      <c r="A198" s="14"/>
      <c r="B198" s="236"/>
      <c r="C198" s="237"/>
      <c r="D198" s="227" t="s">
        <v>166</v>
      </c>
      <c r="E198" s="238" t="s">
        <v>19</v>
      </c>
      <c r="F198" s="239" t="s">
        <v>512</v>
      </c>
      <c r="G198" s="237"/>
      <c r="H198" s="240">
        <v>-18.359999999999999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166</v>
      </c>
      <c r="AU198" s="246" t="s">
        <v>82</v>
      </c>
      <c r="AV198" s="14" t="s">
        <v>82</v>
      </c>
      <c r="AW198" s="14" t="s">
        <v>33</v>
      </c>
      <c r="AX198" s="14" t="s">
        <v>72</v>
      </c>
      <c r="AY198" s="246" t="s">
        <v>138</v>
      </c>
    </row>
    <row r="199" s="14" customFormat="1">
      <c r="A199" s="14"/>
      <c r="B199" s="236"/>
      <c r="C199" s="237"/>
      <c r="D199" s="227" t="s">
        <v>166</v>
      </c>
      <c r="E199" s="238" t="s">
        <v>19</v>
      </c>
      <c r="F199" s="239" t="s">
        <v>511</v>
      </c>
      <c r="G199" s="237"/>
      <c r="H199" s="240">
        <v>84.986999999999995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166</v>
      </c>
      <c r="AU199" s="246" t="s">
        <v>82</v>
      </c>
      <c r="AV199" s="14" t="s">
        <v>82</v>
      </c>
      <c r="AW199" s="14" t="s">
        <v>33</v>
      </c>
      <c r="AX199" s="14" t="s">
        <v>72</v>
      </c>
      <c r="AY199" s="246" t="s">
        <v>138</v>
      </c>
    </row>
    <row r="200" s="14" customFormat="1">
      <c r="A200" s="14"/>
      <c r="B200" s="236"/>
      <c r="C200" s="237"/>
      <c r="D200" s="227" t="s">
        <v>166</v>
      </c>
      <c r="E200" s="238" t="s">
        <v>19</v>
      </c>
      <c r="F200" s="239" t="s">
        <v>513</v>
      </c>
      <c r="G200" s="237"/>
      <c r="H200" s="240">
        <v>-11.475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166</v>
      </c>
      <c r="AU200" s="246" t="s">
        <v>82</v>
      </c>
      <c r="AV200" s="14" t="s">
        <v>82</v>
      </c>
      <c r="AW200" s="14" t="s">
        <v>33</v>
      </c>
      <c r="AX200" s="14" t="s">
        <v>72</v>
      </c>
      <c r="AY200" s="246" t="s">
        <v>138</v>
      </c>
    </row>
    <row r="201" s="14" customFormat="1">
      <c r="A201" s="14"/>
      <c r="B201" s="236"/>
      <c r="C201" s="237"/>
      <c r="D201" s="227" t="s">
        <v>166</v>
      </c>
      <c r="E201" s="238" t="s">
        <v>19</v>
      </c>
      <c r="F201" s="239" t="s">
        <v>514</v>
      </c>
      <c r="G201" s="237"/>
      <c r="H201" s="240">
        <v>-2.1000000000000001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166</v>
      </c>
      <c r="AU201" s="246" t="s">
        <v>82</v>
      </c>
      <c r="AV201" s="14" t="s">
        <v>82</v>
      </c>
      <c r="AW201" s="14" t="s">
        <v>33</v>
      </c>
      <c r="AX201" s="14" t="s">
        <v>72</v>
      </c>
      <c r="AY201" s="246" t="s">
        <v>138</v>
      </c>
    </row>
    <row r="202" s="14" customFormat="1">
      <c r="A202" s="14"/>
      <c r="B202" s="236"/>
      <c r="C202" s="237"/>
      <c r="D202" s="227" t="s">
        <v>166</v>
      </c>
      <c r="E202" s="238" t="s">
        <v>19</v>
      </c>
      <c r="F202" s="239" t="s">
        <v>515</v>
      </c>
      <c r="G202" s="237"/>
      <c r="H202" s="240">
        <v>-3.016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166</v>
      </c>
      <c r="AU202" s="246" t="s">
        <v>82</v>
      </c>
      <c r="AV202" s="14" t="s">
        <v>82</v>
      </c>
      <c r="AW202" s="14" t="s">
        <v>33</v>
      </c>
      <c r="AX202" s="14" t="s">
        <v>72</v>
      </c>
      <c r="AY202" s="246" t="s">
        <v>138</v>
      </c>
    </row>
    <row r="203" s="14" customFormat="1">
      <c r="A203" s="14"/>
      <c r="B203" s="236"/>
      <c r="C203" s="237"/>
      <c r="D203" s="227" t="s">
        <v>166</v>
      </c>
      <c r="E203" s="238" t="s">
        <v>19</v>
      </c>
      <c r="F203" s="239" t="s">
        <v>516</v>
      </c>
      <c r="G203" s="237"/>
      <c r="H203" s="240">
        <v>37.170000000000002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166</v>
      </c>
      <c r="AU203" s="246" t="s">
        <v>82</v>
      </c>
      <c r="AV203" s="14" t="s">
        <v>82</v>
      </c>
      <c r="AW203" s="14" t="s">
        <v>33</v>
      </c>
      <c r="AX203" s="14" t="s">
        <v>72</v>
      </c>
      <c r="AY203" s="246" t="s">
        <v>138</v>
      </c>
    </row>
    <row r="204" s="14" customFormat="1">
      <c r="A204" s="14"/>
      <c r="B204" s="236"/>
      <c r="C204" s="237"/>
      <c r="D204" s="227" t="s">
        <v>166</v>
      </c>
      <c r="E204" s="238" t="s">
        <v>19</v>
      </c>
      <c r="F204" s="239" t="s">
        <v>505</v>
      </c>
      <c r="G204" s="237"/>
      <c r="H204" s="240">
        <v>-1.7729999999999999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166</v>
      </c>
      <c r="AU204" s="246" t="s">
        <v>82</v>
      </c>
      <c r="AV204" s="14" t="s">
        <v>82</v>
      </c>
      <c r="AW204" s="14" t="s">
        <v>33</v>
      </c>
      <c r="AX204" s="14" t="s">
        <v>72</v>
      </c>
      <c r="AY204" s="246" t="s">
        <v>138</v>
      </c>
    </row>
    <row r="205" s="13" customFormat="1">
      <c r="A205" s="13"/>
      <c r="B205" s="225"/>
      <c r="C205" s="226"/>
      <c r="D205" s="227" t="s">
        <v>166</v>
      </c>
      <c r="E205" s="228" t="s">
        <v>19</v>
      </c>
      <c r="F205" s="229" t="s">
        <v>517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166</v>
      </c>
      <c r="AU205" s="235" t="s">
        <v>82</v>
      </c>
      <c r="AV205" s="13" t="s">
        <v>80</v>
      </c>
      <c r="AW205" s="13" t="s">
        <v>33</v>
      </c>
      <c r="AX205" s="13" t="s">
        <v>72</v>
      </c>
      <c r="AY205" s="235" t="s">
        <v>138</v>
      </c>
    </row>
    <row r="206" s="14" customFormat="1">
      <c r="A206" s="14"/>
      <c r="B206" s="236"/>
      <c r="C206" s="237"/>
      <c r="D206" s="227" t="s">
        <v>166</v>
      </c>
      <c r="E206" s="238" t="s">
        <v>19</v>
      </c>
      <c r="F206" s="239" t="s">
        <v>277</v>
      </c>
      <c r="G206" s="237"/>
      <c r="H206" s="240">
        <v>20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166</v>
      </c>
      <c r="AU206" s="246" t="s">
        <v>82</v>
      </c>
      <c r="AV206" s="14" t="s">
        <v>82</v>
      </c>
      <c r="AW206" s="14" t="s">
        <v>33</v>
      </c>
      <c r="AX206" s="14" t="s">
        <v>72</v>
      </c>
      <c r="AY206" s="246" t="s">
        <v>138</v>
      </c>
    </row>
    <row r="207" s="15" customFormat="1">
      <c r="A207" s="15"/>
      <c r="B207" s="247"/>
      <c r="C207" s="248"/>
      <c r="D207" s="227" t="s">
        <v>166</v>
      </c>
      <c r="E207" s="249" t="s">
        <v>19</v>
      </c>
      <c r="F207" s="250" t="s">
        <v>176</v>
      </c>
      <c r="G207" s="248"/>
      <c r="H207" s="251">
        <v>190.41999999999999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7" t="s">
        <v>166</v>
      </c>
      <c r="AU207" s="257" t="s">
        <v>82</v>
      </c>
      <c r="AV207" s="15" t="s">
        <v>145</v>
      </c>
      <c r="AW207" s="15" t="s">
        <v>33</v>
      </c>
      <c r="AX207" s="15" t="s">
        <v>80</v>
      </c>
      <c r="AY207" s="257" t="s">
        <v>138</v>
      </c>
    </row>
    <row r="208" s="2" customFormat="1" ht="24.15" customHeight="1">
      <c r="A208" s="41"/>
      <c r="B208" s="42"/>
      <c r="C208" s="207" t="s">
        <v>291</v>
      </c>
      <c r="D208" s="207" t="s">
        <v>140</v>
      </c>
      <c r="E208" s="208" t="s">
        <v>518</v>
      </c>
      <c r="F208" s="209" t="s">
        <v>519</v>
      </c>
      <c r="G208" s="210" t="s">
        <v>153</v>
      </c>
      <c r="H208" s="211">
        <v>65.760000000000005</v>
      </c>
      <c r="I208" s="212"/>
      <c r="J208" s="213">
        <f>ROUND(I208*H208,2)</f>
        <v>0</v>
      </c>
      <c r="K208" s="209" t="s">
        <v>144</v>
      </c>
      <c r="L208" s="47"/>
      <c r="M208" s="214" t="s">
        <v>19</v>
      </c>
      <c r="N208" s="215" t="s">
        <v>43</v>
      </c>
      <c r="O208" s="87"/>
      <c r="P208" s="216">
        <f>O208*H208</f>
        <v>0</v>
      </c>
      <c r="Q208" s="216">
        <v>0.035540000000000002</v>
      </c>
      <c r="R208" s="216">
        <f>Q208*H208</f>
        <v>2.3371104000000003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145</v>
      </c>
      <c r="AT208" s="218" t="s">
        <v>140</v>
      </c>
      <c r="AU208" s="218" t="s">
        <v>82</v>
      </c>
      <c r="AY208" s="20" t="s">
        <v>138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145</v>
      </c>
      <c r="BM208" s="218" t="s">
        <v>520</v>
      </c>
    </row>
    <row r="209" s="2" customFormat="1">
      <c r="A209" s="41"/>
      <c r="B209" s="42"/>
      <c r="C209" s="43"/>
      <c r="D209" s="220" t="s">
        <v>147</v>
      </c>
      <c r="E209" s="43"/>
      <c r="F209" s="221" t="s">
        <v>521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147</v>
      </c>
      <c r="AU209" s="20" t="s">
        <v>82</v>
      </c>
    </row>
    <row r="210" s="13" customFormat="1">
      <c r="A210" s="13"/>
      <c r="B210" s="225"/>
      <c r="C210" s="226"/>
      <c r="D210" s="227" t="s">
        <v>166</v>
      </c>
      <c r="E210" s="228" t="s">
        <v>19</v>
      </c>
      <c r="F210" s="229" t="s">
        <v>510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166</v>
      </c>
      <c r="AU210" s="235" t="s">
        <v>82</v>
      </c>
      <c r="AV210" s="13" t="s">
        <v>80</v>
      </c>
      <c r="AW210" s="13" t="s">
        <v>33</v>
      </c>
      <c r="AX210" s="13" t="s">
        <v>72</v>
      </c>
      <c r="AY210" s="235" t="s">
        <v>138</v>
      </c>
    </row>
    <row r="211" s="14" customFormat="1">
      <c r="A211" s="14"/>
      <c r="B211" s="236"/>
      <c r="C211" s="237"/>
      <c r="D211" s="227" t="s">
        <v>166</v>
      </c>
      <c r="E211" s="238" t="s">
        <v>19</v>
      </c>
      <c r="F211" s="239" t="s">
        <v>522</v>
      </c>
      <c r="G211" s="237"/>
      <c r="H211" s="240">
        <v>65.760000000000005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166</v>
      </c>
      <c r="AU211" s="246" t="s">
        <v>82</v>
      </c>
      <c r="AV211" s="14" t="s">
        <v>82</v>
      </c>
      <c r="AW211" s="14" t="s">
        <v>33</v>
      </c>
      <c r="AX211" s="14" t="s">
        <v>80</v>
      </c>
      <c r="AY211" s="246" t="s">
        <v>138</v>
      </c>
    </row>
    <row r="212" s="2" customFormat="1" ht="24.15" customHeight="1">
      <c r="A212" s="41"/>
      <c r="B212" s="42"/>
      <c r="C212" s="207" t="s">
        <v>300</v>
      </c>
      <c r="D212" s="207" t="s">
        <v>140</v>
      </c>
      <c r="E212" s="208" t="s">
        <v>523</v>
      </c>
      <c r="F212" s="209" t="s">
        <v>524</v>
      </c>
      <c r="G212" s="210" t="s">
        <v>218</v>
      </c>
      <c r="H212" s="211">
        <v>7</v>
      </c>
      <c r="I212" s="212"/>
      <c r="J212" s="213">
        <f>ROUND(I212*H212,2)</f>
        <v>0</v>
      </c>
      <c r="K212" s="209" t="s">
        <v>144</v>
      </c>
      <c r="L212" s="47"/>
      <c r="M212" s="214" t="s">
        <v>19</v>
      </c>
      <c r="N212" s="215" t="s">
        <v>43</v>
      </c>
      <c r="O212" s="87"/>
      <c r="P212" s="216">
        <f>O212*H212</f>
        <v>0</v>
      </c>
      <c r="Q212" s="216">
        <v>0.026280000000000001</v>
      </c>
      <c r="R212" s="216">
        <f>Q212*H212</f>
        <v>0.18396000000000001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145</v>
      </c>
      <c r="AT212" s="218" t="s">
        <v>140</v>
      </c>
      <c r="AU212" s="218" t="s">
        <v>82</v>
      </c>
      <c r="AY212" s="20" t="s">
        <v>138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145</v>
      </c>
      <c r="BM212" s="218" t="s">
        <v>525</v>
      </c>
    </row>
    <row r="213" s="2" customFormat="1">
      <c r="A213" s="41"/>
      <c r="B213" s="42"/>
      <c r="C213" s="43"/>
      <c r="D213" s="220" t="s">
        <v>147</v>
      </c>
      <c r="E213" s="43"/>
      <c r="F213" s="221" t="s">
        <v>526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147</v>
      </c>
      <c r="AU213" s="20" t="s">
        <v>82</v>
      </c>
    </row>
    <row r="214" s="2" customFormat="1" ht="24.15" customHeight="1">
      <c r="A214" s="41"/>
      <c r="B214" s="42"/>
      <c r="C214" s="207" t="s">
        <v>308</v>
      </c>
      <c r="D214" s="207" t="s">
        <v>140</v>
      </c>
      <c r="E214" s="208" t="s">
        <v>527</v>
      </c>
      <c r="F214" s="209" t="s">
        <v>528</v>
      </c>
      <c r="G214" s="210" t="s">
        <v>218</v>
      </c>
      <c r="H214" s="211">
        <v>15</v>
      </c>
      <c r="I214" s="212"/>
      <c r="J214" s="213">
        <f>ROUND(I214*H214,2)</f>
        <v>0</v>
      </c>
      <c r="K214" s="209" t="s">
        <v>144</v>
      </c>
      <c r="L214" s="47"/>
      <c r="M214" s="214" t="s">
        <v>19</v>
      </c>
      <c r="N214" s="215" t="s">
        <v>43</v>
      </c>
      <c r="O214" s="87"/>
      <c r="P214" s="216">
        <f>O214*H214</f>
        <v>0</v>
      </c>
      <c r="Q214" s="216">
        <v>0.03193</v>
      </c>
      <c r="R214" s="216">
        <f>Q214*H214</f>
        <v>0.47894999999999999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145</v>
      </c>
      <c r="AT214" s="218" t="s">
        <v>140</v>
      </c>
      <c r="AU214" s="218" t="s">
        <v>82</v>
      </c>
      <c r="AY214" s="20" t="s">
        <v>138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145</v>
      </c>
      <c r="BM214" s="218" t="s">
        <v>529</v>
      </c>
    </row>
    <row r="215" s="2" customFormat="1">
      <c r="A215" s="41"/>
      <c r="B215" s="42"/>
      <c r="C215" s="43"/>
      <c r="D215" s="220" t="s">
        <v>147</v>
      </c>
      <c r="E215" s="43"/>
      <c r="F215" s="221" t="s">
        <v>530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147</v>
      </c>
      <c r="AU215" s="20" t="s">
        <v>82</v>
      </c>
    </row>
    <row r="216" s="2" customFormat="1" ht="24.15" customHeight="1">
      <c r="A216" s="41"/>
      <c r="B216" s="42"/>
      <c r="C216" s="207" t="s">
        <v>317</v>
      </c>
      <c r="D216" s="207" t="s">
        <v>140</v>
      </c>
      <c r="E216" s="208" t="s">
        <v>531</v>
      </c>
      <c r="F216" s="209" t="s">
        <v>532</v>
      </c>
      <c r="G216" s="210" t="s">
        <v>218</v>
      </c>
      <c r="H216" s="211">
        <v>2</v>
      </c>
      <c r="I216" s="212"/>
      <c r="J216" s="213">
        <f>ROUND(I216*H216,2)</f>
        <v>0</v>
      </c>
      <c r="K216" s="209" t="s">
        <v>144</v>
      </c>
      <c r="L216" s="47"/>
      <c r="M216" s="214" t="s">
        <v>19</v>
      </c>
      <c r="N216" s="215" t="s">
        <v>43</v>
      </c>
      <c r="O216" s="87"/>
      <c r="P216" s="216">
        <f>O216*H216</f>
        <v>0</v>
      </c>
      <c r="Q216" s="216">
        <v>0.054210000000000001</v>
      </c>
      <c r="R216" s="216">
        <f>Q216*H216</f>
        <v>0.10842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145</v>
      </c>
      <c r="AT216" s="218" t="s">
        <v>140</v>
      </c>
      <c r="AU216" s="218" t="s">
        <v>82</v>
      </c>
      <c r="AY216" s="20" t="s">
        <v>138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145</v>
      </c>
      <c r="BM216" s="218" t="s">
        <v>533</v>
      </c>
    </row>
    <row r="217" s="2" customFormat="1">
      <c r="A217" s="41"/>
      <c r="B217" s="42"/>
      <c r="C217" s="43"/>
      <c r="D217" s="220" t="s">
        <v>147</v>
      </c>
      <c r="E217" s="43"/>
      <c r="F217" s="221" t="s">
        <v>534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147</v>
      </c>
      <c r="AU217" s="20" t="s">
        <v>82</v>
      </c>
    </row>
    <row r="218" s="2" customFormat="1" ht="24.15" customHeight="1">
      <c r="A218" s="41"/>
      <c r="B218" s="42"/>
      <c r="C218" s="207" t="s">
        <v>322</v>
      </c>
      <c r="D218" s="207" t="s">
        <v>140</v>
      </c>
      <c r="E218" s="208" t="s">
        <v>535</v>
      </c>
      <c r="F218" s="209" t="s">
        <v>536</v>
      </c>
      <c r="G218" s="210" t="s">
        <v>218</v>
      </c>
      <c r="H218" s="211">
        <v>17</v>
      </c>
      <c r="I218" s="212"/>
      <c r="J218" s="213">
        <f>ROUND(I218*H218,2)</f>
        <v>0</v>
      </c>
      <c r="K218" s="209" t="s">
        <v>144</v>
      </c>
      <c r="L218" s="47"/>
      <c r="M218" s="214" t="s">
        <v>19</v>
      </c>
      <c r="N218" s="215" t="s">
        <v>43</v>
      </c>
      <c r="O218" s="87"/>
      <c r="P218" s="216">
        <f>O218*H218</f>
        <v>0</v>
      </c>
      <c r="Q218" s="216">
        <v>0.10931</v>
      </c>
      <c r="R218" s="216">
        <f>Q218*H218</f>
        <v>1.8582700000000001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145</v>
      </c>
      <c r="AT218" s="218" t="s">
        <v>140</v>
      </c>
      <c r="AU218" s="218" t="s">
        <v>82</v>
      </c>
      <c r="AY218" s="20" t="s">
        <v>138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145</v>
      </c>
      <c r="BM218" s="218" t="s">
        <v>537</v>
      </c>
    </row>
    <row r="219" s="2" customFormat="1">
      <c r="A219" s="41"/>
      <c r="B219" s="42"/>
      <c r="C219" s="43"/>
      <c r="D219" s="220" t="s">
        <v>147</v>
      </c>
      <c r="E219" s="43"/>
      <c r="F219" s="221" t="s">
        <v>538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147</v>
      </c>
      <c r="AU219" s="20" t="s">
        <v>82</v>
      </c>
    </row>
    <row r="220" s="13" customFormat="1">
      <c r="A220" s="13"/>
      <c r="B220" s="225"/>
      <c r="C220" s="226"/>
      <c r="D220" s="227" t="s">
        <v>166</v>
      </c>
      <c r="E220" s="228" t="s">
        <v>19</v>
      </c>
      <c r="F220" s="229" t="s">
        <v>539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166</v>
      </c>
      <c r="AU220" s="235" t="s">
        <v>82</v>
      </c>
      <c r="AV220" s="13" t="s">
        <v>80</v>
      </c>
      <c r="AW220" s="13" t="s">
        <v>33</v>
      </c>
      <c r="AX220" s="13" t="s">
        <v>72</v>
      </c>
      <c r="AY220" s="235" t="s">
        <v>138</v>
      </c>
    </row>
    <row r="221" s="14" customFormat="1">
      <c r="A221" s="14"/>
      <c r="B221" s="236"/>
      <c r="C221" s="237"/>
      <c r="D221" s="227" t="s">
        <v>166</v>
      </c>
      <c r="E221" s="238" t="s">
        <v>19</v>
      </c>
      <c r="F221" s="239" t="s">
        <v>256</v>
      </c>
      <c r="G221" s="237"/>
      <c r="H221" s="240">
        <v>17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166</v>
      </c>
      <c r="AU221" s="246" t="s">
        <v>82</v>
      </c>
      <c r="AV221" s="14" t="s">
        <v>82</v>
      </c>
      <c r="AW221" s="14" t="s">
        <v>33</v>
      </c>
      <c r="AX221" s="14" t="s">
        <v>80</v>
      </c>
      <c r="AY221" s="246" t="s">
        <v>138</v>
      </c>
    </row>
    <row r="222" s="2" customFormat="1" ht="21.75" customHeight="1">
      <c r="A222" s="41"/>
      <c r="B222" s="42"/>
      <c r="C222" s="207" t="s">
        <v>328</v>
      </c>
      <c r="D222" s="207" t="s">
        <v>140</v>
      </c>
      <c r="E222" s="208" t="s">
        <v>540</v>
      </c>
      <c r="F222" s="209" t="s">
        <v>541</v>
      </c>
      <c r="G222" s="210" t="s">
        <v>218</v>
      </c>
      <c r="H222" s="211">
        <v>3</v>
      </c>
      <c r="I222" s="212"/>
      <c r="J222" s="213">
        <f>ROUND(I222*H222,2)</f>
        <v>0</v>
      </c>
      <c r="K222" s="209" t="s">
        <v>144</v>
      </c>
      <c r="L222" s="47"/>
      <c r="M222" s="214" t="s">
        <v>19</v>
      </c>
      <c r="N222" s="215" t="s">
        <v>43</v>
      </c>
      <c r="O222" s="87"/>
      <c r="P222" s="216">
        <f>O222*H222</f>
        <v>0</v>
      </c>
      <c r="Q222" s="216">
        <v>0.04555</v>
      </c>
      <c r="R222" s="216">
        <f>Q222*H222</f>
        <v>0.13664999999999999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145</v>
      </c>
      <c r="AT222" s="218" t="s">
        <v>140</v>
      </c>
      <c r="AU222" s="218" t="s">
        <v>82</v>
      </c>
      <c r="AY222" s="20" t="s">
        <v>138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145</v>
      </c>
      <c r="BM222" s="218" t="s">
        <v>542</v>
      </c>
    </row>
    <row r="223" s="2" customFormat="1">
      <c r="A223" s="41"/>
      <c r="B223" s="42"/>
      <c r="C223" s="43"/>
      <c r="D223" s="220" t="s">
        <v>147</v>
      </c>
      <c r="E223" s="43"/>
      <c r="F223" s="221" t="s">
        <v>543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147</v>
      </c>
      <c r="AU223" s="20" t="s">
        <v>82</v>
      </c>
    </row>
    <row r="224" s="2" customFormat="1" ht="16.5" customHeight="1">
      <c r="A224" s="41"/>
      <c r="B224" s="42"/>
      <c r="C224" s="207" t="s">
        <v>327</v>
      </c>
      <c r="D224" s="207" t="s">
        <v>140</v>
      </c>
      <c r="E224" s="208" t="s">
        <v>544</v>
      </c>
      <c r="F224" s="209" t="s">
        <v>545</v>
      </c>
      <c r="G224" s="210" t="s">
        <v>153</v>
      </c>
      <c r="H224" s="211">
        <v>20.399999999999999</v>
      </c>
      <c r="I224" s="212"/>
      <c r="J224" s="213">
        <f>ROUND(I224*H224,2)</f>
        <v>0</v>
      </c>
      <c r="K224" s="209" t="s">
        <v>144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0.29757</v>
      </c>
      <c r="R224" s="216">
        <f>Q224*H224</f>
        <v>6.0704279999999997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145</v>
      </c>
      <c r="AT224" s="218" t="s">
        <v>140</v>
      </c>
      <c r="AU224" s="218" t="s">
        <v>82</v>
      </c>
      <c r="AY224" s="20" t="s">
        <v>138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145</v>
      </c>
      <c r="BM224" s="218" t="s">
        <v>546</v>
      </c>
    </row>
    <row r="225" s="2" customFormat="1">
      <c r="A225" s="41"/>
      <c r="B225" s="42"/>
      <c r="C225" s="43"/>
      <c r="D225" s="220" t="s">
        <v>147</v>
      </c>
      <c r="E225" s="43"/>
      <c r="F225" s="221" t="s">
        <v>547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147</v>
      </c>
      <c r="AU225" s="20" t="s">
        <v>82</v>
      </c>
    </row>
    <row r="226" s="14" customFormat="1">
      <c r="A226" s="14"/>
      <c r="B226" s="236"/>
      <c r="C226" s="237"/>
      <c r="D226" s="227" t="s">
        <v>166</v>
      </c>
      <c r="E226" s="238" t="s">
        <v>19</v>
      </c>
      <c r="F226" s="239" t="s">
        <v>548</v>
      </c>
      <c r="G226" s="237"/>
      <c r="H226" s="240">
        <v>20.399999999999999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166</v>
      </c>
      <c r="AU226" s="246" t="s">
        <v>82</v>
      </c>
      <c r="AV226" s="14" t="s">
        <v>82</v>
      </c>
      <c r="AW226" s="14" t="s">
        <v>33</v>
      </c>
      <c r="AX226" s="14" t="s">
        <v>80</v>
      </c>
      <c r="AY226" s="246" t="s">
        <v>138</v>
      </c>
    </row>
    <row r="227" s="2" customFormat="1" ht="16.5" customHeight="1">
      <c r="A227" s="41"/>
      <c r="B227" s="42"/>
      <c r="C227" s="262" t="s">
        <v>338</v>
      </c>
      <c r="D227" s="262" t="s">
        <v>549</v>
      </c>
      <c r="E227" s="263" t="s">
        <v>550</v>
      </c>
      <c r="F227" s="264" t="s">
        <v>551</v>
      </c>
      <c r="G227" s="265" t="s">
        <v>218</v>
      </c>
      <c r="H227" s="266">
        <v>116.586</v>
      </c>
      <c r="I227" s="267"/>
      <c r="J227" s="268">
        <f>ROUND(I227*H227,2)</f>
        <v>0</v>
      </c>
      <c r="K227" s="264" t="s">
        <v>144</v>
      </c>
      <c r="L227" s="269"/>
      <c r="M227" s="270" t="s">
        <v>19</v>
      </c>
      <c r="N227" s="271" t="s">
        <v>43</v>
      </c>
      <c r="O227" s="87"/>
      <c r="P227" s="216">
        <f>O227*H227</f>
        <v>0</v>
      </c>
      <c r="Q227" s="216">
        <v>0.063</v>
      </c>
      <c r="R227" s="216">
        <f>Q227*H227</f>
        <v>7.3449179999999998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199</v>
      </c>
      <c r="AT227" s="218" t="s">
        <v>549</v>
      </c>
      <c r="AU227" s="218" t="s">
        <v>82</v>
      </c>
      <c r="AY227" s="20" t="s">
        <v>138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145</v>
      </c>
      <c r="BM227" s="218" t="s">
        <v>552</v>
      </c>
    </row>
    <row r="228" s="14" customFormat="1">
      <c r="A228" s="14"/>
      <c r="B228" s="236"/>
      <c r="C228" s="237"/>
      <c r="D228" s="227" t="s">
        <v>166</v>
      </c>
      <c r="E228" s="238" t="s">
        <v>19</v>
      </c>
      <c r="F228" s="239" t="s">
        <v>553</v>
      </c>
      <c r="G228" s="237"/>
      <c r="H228" s="240">
        <v>116.586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166</v>
      </c>
      <c r="AU228" s="246" t="s">
        <v>82</v>
      </c>
      <c r="AV228" s="14" t="s">
        <v>82</v>
      </c>
      <c r="AW228" s="14" t="s">
        <v>33</v>
      </c>
      <c r="AX228" s="14" t="s">
        <v>80</v>
      </c>
      <c r="AY228" s="246" t="s">
        <v>138</v>
      </c>
    </row>
    <row r="229" s="2" customFormat="1" ht="24.15" customHeight="1">
      <c r="A229" s="41"/>
      <c r="B229" s="42"/>
      <c r="C229" s="207" t="s">
        <v>554</v>
      </c>
      <c r="D229" s="207" t="s">
        <v>140</v>
      </c>
      <c r="E229" s="208" t="s">
        <v>555</v>
      </c>
      <c r="F229" s="209" t="s">
        <v>556</v>
      </c>
      <c r="G229" s="210" t="s">
        <v>143</v>
      </c>
      <c r="H229" s="211">
        <v>100.36</v>
      </c>
      <c r="I229" s="212"/>
      <c r="J229" s="213">
        <f>ROUND(I229*H229,2)</f>
        <v>0</v>
      </c>
      <c r="K229" s="209" t="s">
        <v>144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0.061719999999999997</v>
      </c>
      <c r="R229" s="216">
        <f>Q229*H229</f>
        <v>6.1942192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145</v>
      </c>
      <c r="AT229" s="218" t="s">
        <v>140</v>
      </c>
      <c r="AU229" s="218" t="s">
        <v>82</v>
      </c>
      <c r="AY229" s="20" t="s">
        <v>138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145</v>
      </c>
      <c r="BM229" s="218" t="s">
        <v>557</v>
      </c>
    </row>
    <row r="230" s="2" customFormat="1">
      <c r="A230" s="41"/>
      <c r="B230" s="42"/>
      <c r="C230" s="43"/>
      <c r="D230" s="220" t="s">
        <v>147</v>
      </c>
      <c r="E230" s="43"/>
      <c r="F230" s="221" t="s">
        <v>558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147</v>
      </c>
      <c r="AU230" s="20" t="s">
        <v>82</v>
      </c>
    </row>
    <row r="231" s="14" customFormat="1">
      <c r="A231" s="14"/>
      <c r="B231" s="236"/>
      <c r="C231" s="237"/>
      <c r="D231" s="227" t="s">
        <v>166</v>
      </c>
      <c r="E231" s="238" t="s">
        <v>19</v>
      </c>
      <c r="F231" s="239" t="s">
        <v>559</v>
      </c>
      <c r="G231" s="237"/>
      <c r="H231" s="240">
        <v>100.36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166</v>
      </c>
      <c r="AU231" s="246" t="s">
        <v>82</v>
      </c>
      <c r="AV231" s="14" t="s">
        <v>82</v>
      </c>
      <c r="AW231" s="14" t="s">
        <v>33</v>
      </c>
      <c r="AX231" s="14" t="s">
        <v>80</v>
      </c>
      <c r="AY231" s="246" t="s">
        <v>138</v>
      </c>
    </row>
    <row r="232" s="2" customFormat="1" ht="24.15" customHeight="1">
      <c r="A232" s="41"/>
      <c r="B232" s="42"/>
      <c r="C232" s="207" t="s">
        <v>560</v>
      </c>
      <c r="D232" s="207" t="s">
        <v>140</v>
      </c>
      <c r="E232" s="208" t="s">
        <v>561</v>
      </c>
      <c r="F232" s="209" t="s">
        <v>562</v>
      </c>
      <c r="G232" s="210" t="s">
        <v>143</v>
      </c>
      <c r="H232" s="211">
        <v>306.79700000000003</v>
      </c>
      <c r="I232" s="212"/>
      <c r="J232" s="213">
        <f>ROUND(I232*H232,2)</f>
        <v>0</v>
      </c>
      <c r="K232" s="209" t="s">
        <v>144</v>
      </c>
      <c r="L232" s="47"/>
      <c r="M232" s="214" t="s">
        <v>19</v>
      </c>
      <c r="N232" s="215" t="s">
        <v>43</v>
      </c>
      <c r="O232" s="87"/>
      <c r="P232" s="216">
        <f>O232*H232</f>
        <v>0</v>
      </c>
      <c r="Q232" s="216">
        <v>0.079210000000000003</v>
      </c>
      <c r="R232" s="216">
        <f>Q232*H232</f>
        <v>24.301390370000004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145</v>
      </c>
      <c r="AT232" s="218" t="s">
        <v>140</v>
      </c>
      <c r="AU232" s="218" t="s">
        <v>82</v>
      </c>
      <c r="AY232" s="20" t="s">
        <v>138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145</v>
      </c>
      <c r="BM232" s="218" t="s">
        <v>563</v>
      </c>
    </row>
    <row r="233" s="2" customFormat="1">
      <c r="A233" s="41"/>
      <c r="B233" s="42"/>
      <c r="C233" s="43"/>
      <c r="D233" s="220" t="s">
        <v>147</v>
      </c>
      <c r="E233" s="43"/>
      <c r="F233" s="221" t="s">
        <v>564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147</v>
      </c>
      <c r="AU233" s="20" t="s">
        <v>82</v>
      </c>
    </row>
    <row r="234" s="14" customFormat="1">
      <c r="A234" s="14"/>
      <c r="B234" s="236"/>
      <c r="C234" s="237"/>
      <c r="D234" s="227" t="s">
        <v>166</v>
      </c>
      <c r="E234" s="238" t="s">
        <v>19</v>
      </c>
      <c r="F234" s="239" t="s">
        <v>565</v>
      </c>
      <c r="G234" s="237"/>
      <c r="H234" s="240">
        <v>18.077000000000002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166</v>
      </c>
      <c r="AU234" s="246" t="s">
        <v>82</v>
      </c>
      <c r="AV234" s="14" t="s">
        <v>82</v>
      </c>
      <c r="AW234" s="14" t="s">
        <v>33</v>
      </c>
      <c r="AX234" s="14" t="s">
        <v>72</v>
      </c>
      <c r="AY234" s="246" t="s">
        <v>138</v>
      </c>
    </row>
    <row r="235" s="14" customFormat="1">
      <c r="A235" s="14"/>
      <c r="B235" s="236"/>
      <c r="C235" s="237"/>
      <c r="D235" s="227" t="s">
        <v>166</v>
      </c>
      <c r="E235" s="238" t="s">
        <v>19</v>
      </c>
      <c r="F235" s="239" t="s">
        <v>566</v>
      </c>
      <c r="G235" s="237"/>
      <c r="H235" s="240">
        <v>56.149999999999999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166</v>
      </c>
      <c r="AU235" s="246" t="s">
        <v>82</v>
      </c>
      <c r="AV235" s="14" t="s">
        <v>82</v>
      </c>
      <c r="AW235" s="14" t="s">
        <v>33</v>
      </c>
      <c r="AX235" s="14" t="s">
        <v>72</v>
      </c>
      <c r="AY235" s="246" t="s">
        <v>138</v>
      </c>
    </row>
    <row r="236" s="14" customFormat="1">
      <c r="A236" s="14"/>
      <c r="B236" s="236"/>
      <c r="C236" s="237"/>
      <c r="D236" s="227" t="s">
        <v>166</v>
      </c>
      <c r="E236" s="238" t="s">
        <v>19</v>
      </c>
      <c r="F236" s="239" t="s">
        <v>567</v>
      </c>
      <c r="G236" s="237"/>
      <c r="H236" s="240">
        <v>-6.3040000000000003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166</v>
      </c>
      <c r="AU236" s="246" t="s">
        <v>82</v>
      </c>
      <c r="AV236" s="14" t="s">
        <v>82</v>
      </c>
      <c r="AW236" s="14" t="s">
        <v>33</v>
      </c>
      <c r="AX236" s="14" t="s">
        <v>72</v>
      </c>
      <c r="AY236" s="246" t="s">
        <v>138</v>
      </c>
    </row>
    <row r="237" s="14" customFormat="1">
      <c r="A237" s="14"/>
      <c r="B237" s="236"/>
      <c r="C237" s="237"/>
      <c r="D237" s="227" t="s">
        <v>166</v>
      </c>
      <c r="E237" s="238" t="s">
        <v>19</v>
      </c>
      <c r="F237" s="239" t="s">
        <v>568</v>
      </c>
      <c r="G237" s="237"/>
      <c r="H237" s="240">
        <v>54.597000000000001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166</v>
      </c>
      <c r="AU237" s="246" t="s">
        <v>82</v>
      </c>
      <c r="AV237" s="14" t="s">
        <v>82</v>
      </c>
      <c r="AW237" s="14" t="s">
        <v>33</v>
      </c>
      <c r="AX237" s="14" t="s">
        <v>72</v>
      </c>
      <c r="AY237" s="246" t="s">
        <v>138</v>
      </c>
    </row>
    <row r="238" s="14" customFormat="1">
      <c r="A238" s="14"/>
      <c r="B238" s="236"/>
      <c r="C238" s="237"/>
      <c r="D238" s="227" t="s">
        <v>166</v>
      </c>
      <c r="E238" s="238" t="s">
        <v>19</v>
      </c>
      <c r="F238" s="239" t="s">
        <v>569</v>
      </c>
      <c r="G238" s="237"/>
      <c r="H238" s="240">
        <v>140.529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166</v>
      </c>
      <c r="AU238" s="246" t="s">
        <v>82</v>
      </c>
      <c r="AV238" s="14" t="s">
        <v>82</v>
      </c>
      <c r="AW238" s="14" t="s">
        <v>33</v>
      </c>
      <c r="AX238" s="14" t="s">
        <v>72</v>
      </c>
      <c r="AY238" s="246" t="s">
        <v>138</v>
      </c>
    </row>
    <row r="239" s="14" customFormat="1">
      <c r="A239" s="14"/>
      <c r="B239" s="236"/>
      <c r="C239" s="237"/>
      <c r="D239" s="227" t="s">
        <v>166</v>
      </c>
      <c r="E239" s="238" t="s">
        <v>19</v>
      </c>
      <c r="F239" s="239" t="s">
        <v>570</v>
      </c>
      <c r="G239" s="237"/>
      <c r="H239" s="240">
        <v>-11.032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166</v>
      </c>
      <c r="AU239" s="246" t="s">
        <v>82</v>
      </c>
      <c r="AV239" s="14" t="s">
        <v>82</v>
      </c>
      <c r="AW239" s="14" t="s">
        <v>33</v>
      </c>
      <c r="AX239" s="14" t="s">
        <v>72</v>
      </c>
      <c r="AY239" s="246" t="s">
        <v>138</v>
      </c>
    </row>
    <row r="240" s="14" customFormat="1">
      <c r="A240" s="14"/>
      <c r="B240" s="236"/>
      <c r="C240" s="237"/>
      <c r="D240" s="227" t="s">
        <v>166</v>
      </c>
      <c r="E240" s="238" t="s">
        <v>19</v>
      </c>
      <c r="F240" s="239" t="s">
        <v>571</v>
      </c>
      <c r="G240" s="237"/>
      <c r="H240" s="240">
        <v>54.780000000000001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166</v>
      </c>
      <c r="AU240" s="246" t="s">
        <v>82</v>
      </c>
      <c r="AV240" s="14" t="s">
        <v>82</v>
      </c>
      <c r="AW240" s="14" t="s">
        <v>33</v>
      </c>
      <c r="AX240" s="14" t="s">
        <v>72</v>
      </c>
      <c r="AY240" s="246" t="s">
        <v>138</v>
      </c>
    </row>
    <row r="241" s="15" customFormat="1">
      <c r="A241" s="15"/>
      <c r="B241" s="247"/>
      <c r="C241" s="248"/>
      <c r="D241" s="227" t="s">
        <v>166</v>
      </c>
      <c r="E241" s="249" t="s">
        <v>19</v>
      </c>
      <c r="F241" s="250" t="s">
        <v>176</v>
      </c>
      <c r="G241" s="248"/>
      <c r="H241" s="251">
        <v>306.79699999999997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7" t="s">
        <v>166</v>
      </c>
      <c r="AU241" s="257" t="s">
        <v>82</v>
      </c>
      <c r="AV241" s="15" t="s">
        <v>145</v>
      </c>
      <c r="AW241" s="15" t="s">
        <v>33</v>
      </c>
      <c r="AX241" s="15" t="s">
        <v>80</v>
      </c>
      <c r="AY241" s="257" t="s">
        <v>138</v>
      </c>
    </row>
    <row r="242" s="12" customFormat="1" ht="22.8" customHeight="1">
      <c r="A242" s="12"/>
      <c r="B242" s="191"/>
      <c r="C242" s="192"/>
      <c r="D242" s="193" t="s">
        <v>71</v>
      </c>
      <c r="E242" s="205" t="s">
        <v>145</v>
      </c>
      <c r="F242" s="205" t="s">
        <v>572</v>
      </c>
      <c r="G242" s="192"/>
      <c r="H242" s="192"/>
      <c r="I242" s="195"/>
      <c r="J242" s="206">
        <f>BK242</f>
        <v>0</v>
      </c>
      <c r="K242" s="192"/>
      <c r="L242" s="197"/>
      <c r="M242" s="198"/>
      <c r="N242" s="199"/>
      <c r="O242" s="199"/>
      <c r="P242" s="200">
        <f>SUM(P243:P260)</f>
        <v>0</v>
      </c>
      <c r="Q242" s="199"/>
      <c r="R242" s="200">
        <f>SUM(R243:R260)</f>
        <v>19.175890700000004</v>
      </c>
      <c r="S242" s="199"/>
      <c r="T242" s="201">
        <f>SUM(T243:T260)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2" t="s">
        <v>80</v>
      </c>
      <c r="AT242" s="203" t="s">
        <v>71</v>
      </c>
      <c r="AU242" s="203" t="s">
        <v>80</v>
      </c>
      <c r="AY242" s="202" t="s">
        <v>138</v>
      </c>
      <c r="BK242" s="204">
        <f>SUM(BK243:BK260)</f>
        <v>0</v>
      </c>
    </row>
    <row r="243" s="2" customFormat="1" ht="16.5" customHeight="1">
      <c r="A243" s="41"/>
      <c r="B243" s="42"/>
      <c r="C243" s="207" t="s">
        <v>573</v>
      </c>
      <c r="D243" s="207" t="s">
        <v>140</v>
      </c>
      <c r="E243" s="208" t="s">
        <v>574</v>
      </c>
      <c r="F243" s="209" t="s">
        <v>575</v>
      </c>
      <c r="G243" s="210" t="s">
        <v>163</v>
      </c>
      <c r="H243" s="211">
        <v>6.827</v>
      </c>
      <c r="I243" s="212"/>
      <c r="J243" s="213">
        <f>ROUND(I243*H243,2)</f>
        <v>0</v>
      </c>
      <c r="K243" s="209" t="s">
        <v>144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2.5019800000000001</v>
      </c>
      <c r="R243" s="216">
        <f>Q243*H243</f>
        <v>17.081017460000002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145</v>
      </c>
      <c r="AT243" s="218" t="s">
        <v>140</v>
      </c>
      <c r="AU243" s="218" t="s">
        <v>82</v>
      </c>
      <c r="AY243" s="20" t="s">
        <v>138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145</v>
      </c>
      <c r="BM243" s="218" t="s">
        <v>576</v>
      </c>
    </row>
    <row r="244" s="2" customFormat="1">
      <c r="A244" s="41"/>
      <c r="B244" s="42"/>
      <c r="C244" s="43"/>
      <c r="D244" s="220" t="s">
        <v>147</v>
      </c>
      <c r="E244" s="43"/>
      <c r="F244" s="221" t="s">
        <v>577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147</v>
      </c>
      <c r="AU244" s="20" t="s">
        <v>82</v>
      </c>
    </row>
    <row r="245" s="14" customFormat="1">
      <c r="A245" s="14"/>
      <c r="B245" s="236"/>
      <c r="C245" s="237"/>
      <c r="D245" s="227" t="s">
        <v>166</v>
      </c>
      <c r="E245" s="238" t="s">
        <v>19</v>
      </c>
      <c r="F245" s="239" t="s">
        <v>578</v>
      </c>
      <c r="G245" s="237"/>
      <c r="H245" s="240">
        <v>4.1269999999999998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166</v>
      </c>
      <c r="AU245" s="246" t="s">
        <v>82</v>
      </c>
      <c r="AV245" s="14" t="s">
        <v>82</v>
      </c>
      <c r="AW245" s="14" t="s">
        <v>33</v>
      </c>
      <c r="AX245" s="14" t="s">
        <v>72</v>
      </c>
      <c r="AY245" s="246" t="s">
        <v>138</v>
      </c>
    </row>
    <row r="246" s="14" customFormat="1">
      <c r="A246" s="14"/>
      <c r="B246" s="236"/>
      <c r="C246" s="237"/>
      <c r="D246" s="227" t="s">
        <v>166</v>
      </c>
      <c r="E246" s="238" t="s">
        <v>19</v>
      </c>
      <c r="F246" s="239" t="s">
        <v>579</v>
      </c>
      <c r="G246" s="237"/>
      <c r="H246" s="240">
        <v>0.93000000000000005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166</v>
      </c>
      <c r="AU246" s="246" t="s">
        <v>82</v>
      </c>
      <c r="AV246" s="14" t="s">
        <v>82</v>
      </c>
      <c r="AW246" s="14" t="s">
        <v>33</v>
      </c>
      <c r="AX246" s="14" t="s">
        <v>72</v>
      </c>
      <c r="AY246" s="246" t="s">
        <v>138</v>
      </c>
    </row>
    <row r="247" s="14" customFormat="1">
      <c r="A247" s="14"/>
      <c r="B247" s="236"/>
      <c r="C247" s="237"/>
      <c r="D247" s="227" t="s">
        <v>166</v>
      </c>
      <c r="E247" s="238" t="s">
        <v>19</v>
      </c>
      <c r="F247" s="239" t="s">
        <v>580</v>
      </c>
      <c r="G247" s="237"/>
      <c r="H247" s="240">
        <v>1.77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166</v>
      </c>
      <c r="AU247" s="246" t="s">
        <v>82</v>
      </c>
      <c r="AV247" s="14" t="s">
        <v>82</v>
      </c>
      <c r="AW247" s="14" t="s">
        <v>33</v>
      </c>
      <c r="AX247" s="14" t="s">
        <v>72</v>
      </c>
      <c r="AY247" s="246" t="s">
        <v>138</v>
      </c>
    </row>
    <row r="248" s="15" customFormat="1">
      <c r="A248" s="15"/>
      <c r="B248" s="247"/>
      <c r="C248" s="248"/>
      <c r="D248" s="227" t="s">
        <v>166</v>
      </c>
      <c r="E248" s="249" t="s">
        <v>19</v>
      </c>
      <c r="F248" s="250" t="s">
        <v>176</v>
      </c>
      <c r="G248" s="248"/>
      <c r="H248" s="251">
        <v>6.827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7" t="s">
        <v>166</v>
      </c>
      <c r="AU248" s="257" t="s">
        <v>82</v>
      </c>
      <c r="AV248" s="15" t="s">
        <v>145</v>
      </c>
      <c r="AW248" s="15" t="s">
        <v>33</v>
      </c>
      <c r="AX248" s="15" t="s">
        <v>80</v>
      </c>
      <c r="AY248" s="257" t="s">
        <v>138</v>
      </c>
    </row>
    <row r="249" s="2" customFormat="1" ht="16.5" customHeight="1">
      <c r="A249" s="41"/>
      <c r="B249" s="42"/>
      <c r="C249" s="207" t="s">
        <v>581</v>
      </c>
      <c r="D249" s="207" t="s">
        <v>140</v>
      </c>
      <c r="E249" s="208" t="s">
        <v>582</v>
      </c>
      <c r="F249" s="209" t="s">
        <v>583</v>
      </c>
      <c r="G249" s="210" t="s">
        <v>143</v>
      </c>
      <c r="H249" s="211">
        <v>91.019999999999996</v>
      </c>
      <c r="I249" s="212"/>
      <c r="J249" s="213">
        <f>ROUND(I249*H249,2)</f>
        <v>0</v>
      </c>
      <c r="K249" s="209" t="s">
        <v>144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0.011169999999999999</v>
      </c>
      <c r="R249" s="216">
        <f>Q249*H249</f>
        <v>1.0166933999999999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145</v>
      </c>
      <c r="AT249" s="218" t="s">
        <v>140</v>
      </c>
      <c r="AU249" s="218" t="s">
        <v>82</v>
      </c>
      <c r="AY249" s="20" t="s">
        <v>138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145</v>
      </c>
      <c r="BM249" s="218" t="s">
        <v>584</v>
      </c>
    </row>
    <row r="250" s="2" customFormat="1">
      <c r="A250" s="41"/>
      <c r="B250" s="42"/>
      <c r="C250" s="43"/>
      <c r="D250" s="220" t="s">
        <v>147</v>
      </c>
      <c r="E250" s="43"/>
      <c r="F250" s="221" t="s">
        <v>585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147</v>
      </c>
      <c r="AU250" s="20" t="s">
        <v>82</v>
      </c>
    </row>
    <row r="251" s="14" customFormat="1">
      <c r="A251" s="14"/>
      <c r="B251" s="236"/>
      <c r="C251" s="237"/>
      <c r="D251" s="227" t="s">
        <v>166</v>
      </c>
      <c r="E251" s="238" t="s">
        <v>19</v>
      </c>
      <c r="F251" s="239" t="s">
        <v>586</v>
      </c>
      <c r="G251" s="237"/>
      <c r="H251" s="240">
        <v>55.020000000000003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166</v>
      </c>
      <c r="AU251" s="246" t="s">
        <v>82</v>
      </c>
      <c r="AV251" s="14" t="s">
        <v>82</v>
      </c>
      <c r="AW251" s="14" t="s">
        <v>33</v>
      </c>
      <c r="AX251" s="14" t="s">
        <v>72</v>
      </c>
      <c r="AY251" s="246" t="s">
        <v>138</v>
      </c>
    </row>
    <row r="252" s="14" customFormat="1">
      <c r="A252" s="14"/>
      <c r="B252" s="236"/>
      <c r="C252" s="237"/>
      <c r="D252" s="227" t="s">
        <v>166</v>
      </c>
      <c r="E252" s="238" t="s">
        <v>19</v>
      </c>
      <c r="F252" s="239" t="s">
        <v>587</v>
      </c>
      <c r="G252" s="237"/>
      <c r="H252" s="240">
        <v>12.4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166</v>
      </c>
      <c r="AU252" s="246" t="s">
        <v>82</v>
      </c>
      <c r="AV252" s="14" t="s">
        <v>82</v>
      </c>
      <c r="AW252" s="14" t="s">
        <v>33</v>
      </c>
      <c r="AX252" s="14" t="s">
        <v>72</v>
      </c>
      <c r="AY252" s="246" t="s">
        <v>138</v>
      </c>
    </row>
    <row r="253" s="14" customFormat="1">
      <c r="A253" s="14"/>
      <c r="B253" s="236"/>
      <c r="C253" s="237"/>
      <c r="D253" s="227" t="s">
        <v>166</v>
      </c>
      <c r="E253" s="238" t="s">
        <v>19</v>
      </c>
      <c r="F253" s="239" t="s">
        <v>588</v>
      </c>
      <c r="G253" s="237"/>
      <c r="H253" s="240">
        <v>23.600000000000001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166</v>
      </c>
      <c r="AU253" s="246" t="s">
        <v>82</v>
      </c>
      <c r="AV253" s="14" t="s">
        <v>82</v>
      </c>
      <c r="AW253" s="14" t="s">
        <v>33</v>
      </c>
      <c r="AX253" s="14" t="s">
        <v>72</v>
      </c>
      <c r="AY253" s="246" t="s">
        <v>138</v>
      </c>
    </row>
    <row r="254" s="15" customFormat="1">
      <c r="A254" s="15"/>
      <c r="B254" s="247"/>
      <c r="C254" s="248"/>
      <c r="D254" s="227" t="s">
        <v>166</v>
      </c>
      <c r="E254" s="249" t="s">
        <v>19</v>
      </c>
      <c r="F254" s="250" t="s">
        <v>176</v>
      </c>
      <c r="G254" s="248"/>
      <c r="H254" s="251">
        <v>91.02000000000001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166</v>
      </c>
      <c r="AU254" s="257" t="s">
        <v>82</v>
      </c>
      <c r="AV254" s="15" t="s">
        <v>145</v>
      </c>
      <c r="AW254" s="15" t="s">
        <v>33</v>
      </c>
      <c r="AX254" s="15" t="s">
        <v>80</v>
      </c>
      <c r="AY254" s="257" t="s">
        <v>138</v>
      </c>
    </row>
    <row r="255" s="2" customFormat="1" ht="16.5" customHeight="1">
      <c r="A255" s="41"/>
      <c r="B255" s="42"/>
      <c r="C255" s="207" t="s">
        <v>346</v>
      </c>
      <c r="D255" s="207" t="s">
        <v>140</v>
      </c>
      <c r="E255" s="208" t="s">
        <v>589</v>
      </c>
      <c r="F255" s="209" t="s">
        <v>590</v>
      </c>
      <c r="G255" s="210" t="s">
        <v>143</v>
      </c>
      <c r="H255" s="211">
        <v>91.019999999999996</v>
      </c>
      <c r="I255" s="212"/>
      <c r="J255" s="213">
        <f>ROUND(I255*H255,2)</f>
        <v>0</v>
      </c>
      <c r="K255" s="209" t="s">
        <v>144</v>
      </c>
      <c r="L255" s="47"/>
      <c r="M255" s="214" t="s">
        <v>19</v>
      </c>
      <c r="N255" s="215" t="s">
        <v>43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145</v>
      </c>
      <c r="AT255" s="218" t="s">
        <v>140</v>
      </c>
      <c r="AU255" s="218" t="s">
        <v>82</v>
      </c>
      <c r="AY255" s="20" t="s">
        <v>138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145</v>
      </c>
      <c r="BM255" s="218" t="s">
        <v>591</v>
      </c>
    </row>
    <row r="256" s="2" customFormat="1">
      <c r="A256" s="41"/>
      <c r="B256" s="42"/>
      <c r="C256" s="43"/>
      <c r="D256" s="220" t="s">
        <v>147</v>
      </c>
      <c r="E256" s="43"/>
      <c r="F256" s="221" t="s">
        <v>592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147</v>
      </c>
      <c r="AU256" s="20" t="s">
        <v>82</v>
      </c>
    </row>
    <row r="257" s="2" customFormat="1" ht="16.5" customHeight="1">
      <c r="A257" s="41"/>
      <c r="B257" s="42"/>
      <c r="C257" s="207" t="s">
        <v>593</v>
      </c>
      <c r="D257" s="207" t="s">
        <v>140</v>
      </c>
      <c r="E257" s="208" t="s">
        <v>594</v>
      </c>
      <c r="F257" s="209" t="s">
        <v>595</v>
      </c>
      <c r="G257" s="210" t="s">
        <v>227</v>
      </c>
      <c r="H257" s="211">
        <v>1.024</v>
      </c>
      <c r="I257" s="212"/>
      <c r="J257" s="213">
        <f>ROUND(I257*H257,2)</f>
        <v>0</v>
      </c>
      <c r="K257" s="209" t="s">
        <v>144</v>
      </c>
      <c r="L257" s="47"/>
      <c r="M257" s="214" t="s">
        <v>19</v>
      </c>
      <c r="N257" s="215" t="s">
        <v>43</v>
      </c>
      <c r="O257" s="87"/>
      <c r="P257" s="216">
        <f>O257*H257</f>
        <v>0</v>
      </c>
      <c r="Q257" s="216">
        <v>1.05291</v>
      </c>
      <c r="R257" s="216">
        <f>Q257*H257</f>
        <v>1.07817984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145</v>
      </c>
      <c r="AT257" s="218" t="s">
        <v>140</v>
      </c>
      <c r="AU257" s="218" t="s">
        <v>82</v>
      </c>
      <c r="AY257" s="20" t="s">
        <v>138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145</v>
      </c>
      <c r="BM257" s="218" t="s">
        <v>596</v>
      </c>
    </row>
    <row r="258" s="2" customFormat="1">
      <c r="A258" s="41"/>
      <c r="B258" s="42"/>
      <c r="C258" s="43"/>
      <c r="D258" s="220" t="s">
        <v>147</v>
      </c>
      <c r="E258" s="43"/>
      <c r="F258" s="221" t="s">
        <v>597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147</v>
      </c>
      <c r="AU258" s="20" t="s">
        <v>82</v>
      </c>
    </row>
    <row r="259" s="13" customFormat="1">
      <c r="A259" s="13"/>
      <c r="B259" s="225"/>
      <c r="C259" s="226"/>
      <c r="D259" s="227" t="s">
        <v>166</v>
      </c>
      <c r="E259" s="228" t="s">
        <v>19</v>
      </c>
      <c r="F259" s="229" t="s">
        <v>598</v>
      </c>
      <c r="G259" s="226"/>
      <c r="H259" s="228" t="s">
        <v>19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166</v>
      </c>
      <c r="AU259" s="235" t="s">
        <v>82</v>
      </c>
      <c r="AV259" s="13" t="s">
        <v>80</v>
      </c>
      <c r="AW259" s="13" t="s">
        <v>33</v>
      </c>
      <c r="AX259" s="13" t="s">
        <v>72</v>
      </c>
      <c r="AY259" s="235" t="s">
        <v>138</v>
      </c>
    </row>
    <row r="260" s="14" customFormat="1">
      <c r="A260" s="14"/>
      <c r="B260" s="236"/>
      <c r="C260" s="237"/>
      <c r="D260" s="227" t="s">
        <v>166</v>
      </c>
      <c r="E260" s="238" t="s">
        <v>19</v>
      </c>
      <c r="F260" s="239" t="s">
        <v>599</v>
      </c>
      <c r="G260" s="237"/>
      <c r="H260" s="240">
        <v>1.024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166</v>
      </c>
      <c r="AU260" s="246" t="s">
        <v>82</v>
      </c>
      <c r="AV260" s="14" t="s">
        <v>82</v>
      </c>
      <c r="AW260" s="14" t="s">
        <v>33</v>
      </c>
      <c r="AX260" s="14" t="s">
        <v>80</v>
      </c>
      <c r="AY260" s="246" t="s">
        <v>138</v>
      </c>
    </row>
    <row r="261" s="12" customFormat="1" ht="22.8" customHeight="1">
      <c r="A261" s="12"/>
      <c r="B261" s="191"/>
      <c r="C261" s="192"/>
      <c r="D261" s="193" t="s">
        <v>71</v>
      </c>
      <c r="E261" s="205" t="s">
        <v>177</v>
      </c>
      <c r="F261" s="205" t="s">
        <v>600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SUM(P262:P267)</f>
        <v>0</v>
      </c>
      <c r="Q261" s="199"/>
      <c r="R261" s="200">
        <f>SUM(R262:R267)</f>
        <v>0</v>
      </c>
      <c r="S261" s="199"/>
      <c r="T261" s="201">
        <f>SUM(T262:T267)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80</v>
      </c>
      <c r="AT261" s="203" t="s">
        <v>71</v>
      </c>
      <c r="AU261" s="203" t="s">
        <v>80</v>
      </c>
      <c r="AY261" s="202" t="s">
        <v>138</v>
      </c>
      <c r="BK261" s="204">
        <f>SUM(BK262:BK267)</f>
        <v>0</v>
      </c>
    </row>
    <row r="262" s="2" customFormat="1" ht="21.75" customHeight="1">
      <c r="A262" s="41"/>
      <c r="B262" s="42"/>
      <c r="C262" s="207" t="s">
        <v>601</v>
      </c>
      <c r="D262" s="207" t="s">
        <v>140</v>
      </c>
      <c r="E262" s="208" t="s">
        <v>602</v>
      </c>
      <c r="F262" s="209" t="s">
        <v>603</v>
      </c>
      <c r="G262" s="210" t="s">
        <v>143</v>
      </c>
      <c r="H262" s="211">
        <v>15.300000000000001</v>
      </c>
      <c r="I262" s="212"/>
      <c r="J262" s="213">
        <f>ROUND(I262*H262,2)</f>
        <v>0</v>
      </c>
      <c r="K262" s="209" t="s">
        <v>144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145</v>
      </c>
      <c r="AT262" s="218" t="s">
        <v>140</v>
      </c>
      <c r="AU262" s="218" t="s">
        <v>82</v>
      </c>
      <c r="AY262" s="20" t="s">
        <v>138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145</v>
      </c>
      <c r="BM262" s="218" t="s">
        <v>604</v>
      </c>
    </row>
    <row r="263" s="2" customFormat="1">
      <c r="A263" s="41"/>
      <c r="B263" s="42"/>
      <c r="C263" s="43"/>
      <c r="D263" s="220" t="s">
        <v>147</v>
      </c>
      <c r="E263" s="43"/>
      <c r="F263" s="221" t="s">
        <v>605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147</v>
      </c>
      <c r="AU263" s="20" t="s">
        <v>82</v>
      </c>
    </row>
    <row r="264" s="13" customFormat="1">
      <c r="A264" s="13"/>
      <c r="B264" s="225"/>
      <c r="C264" s="226"/>
      <c r="D264" s="227" t="s">
        <v>166</v>
      </c>
      <c r="E264" s="228" t="s">
        <v>19</v>
      </c>
      <c r="F264" s="229" t="s">
        <v>606</v>
      </c>
      <c r="G264" s="226"/>
      <c r="H264" s="228" t="s">
        <v>19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166</v>
      </c>
      <c r="AU264" s="235" t="s">
        <v>82</v>
      </c>
      <c r="AV264" s="13" t="s">
        <v>80</v>
      </c>
      <c r="AW264" s="13" t="s">
        <v>33</v>
      </c>
      <c r="AX264" s="13" t="s">
        <v>72</v>
      </c>
      <c r="AY264" s="235" t="s">
        <v>138</v>
      </c>
    </row>
    <row r="265" s="14" customFormat="1">
      <c r="A265" s="14"/>
      <c r="B265" s="236"/>
      <c r="C265" s="237"/>
      <c r="D265" s="227" t="s">
        <v>166</v>
      </c>
      <c r="E265" s="238" t="s">
        <v>19</v>
      </c>
      <c r="F265" s="239" t="s">
        <v>607</v>
      </c>
      <c r="G265" s="237"/>
      <c r="H265" s="240">
        <v>7.6500000000000004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166</v>
      </c>
      <c r="AU265" s="246" t="s">
        <v>82</v>
      </c>
      <c r="AV265" s="14" t="s">
        <v>82</v>
      </c>
      <c r="AW265" s="14" t="s">
        <v>33</v>
      </c>
      <c r="AX265" s="14" t="s">
        <v>72</v>
      </c>
      <c r="AY265" s="246" t="s">
        <v>138</v>
      </c>
    </row>
    <row r="266" s="14" customFormat="1">
      <c r="A266" s="14"/>
      <c r="B266" s="236"/>
      <c r="C266" s="237"/>
      <c r="D266" s="227" t="s">
        <v>166</v>
      </c>
      <c r="E266" s="238" t="s">
        <v>19</v>
      </c>
      <c r="F266" s="239" t="s">
        <v>607</v>
      </c>
      <c r="G266" s="237"/>
      <c r="H266" s="240">
        <v>7.6500000000000004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166</v>
      </c>
      <c r="AU266" s="246" t="s">
        <v>82</v>
      </c>
      <c r="AV266" s="14" t="s">
        <v>82</v>
      </c>
      <c r="AW266" s="14" t="s">
        <v>33</v>
      </c>
      <c r="AX266" s="14" t="s">
        <v>72</v>
      </c>
      <c r="AY266" s="246" t="s">
        <v>138</v>
      </c>
    </row>
    <row r="267" s="15" customFormat="1">
      <c r="A267" s="15"/>
      <c r="B267" s="247"/>
      <c r="C267" s="248"/>
      <c r="D267" s="227" t="s">
        <v>166</v>
      </c>
      <c r="E267" s="249" t="s">
        <v>19</v>
      </c>
      <c r="F267" s="250" t="s">
        <v>176</v>
      </c>
      <c r="G267" s="248"/>
      <c r="H267" s="251">
        <v>15.300000000000001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7" t="s">
        <v>166</v>
      </c>
      <c r="AU267" s="257" t="s">
        <v>82</v>
      </c>
      <c r="AV267" s="15" t="s">
        <v>145</v>
      </c>
      <c r="AW267" s="15" t="s">
        <v>33</v>
      </c>
      <c r="AX267" s="15" t="s">
        <v>80</v>
      </c>
      <c r="AY267" s="257" t="s">
        <v>138</v>
      </c>
    </row>
    <row r="268" s="12" customFormat="1" ht="22.8" customHeight="1">
      <c r="A268" s="12"/>
      <c r="B268" s="191"/>
      <c r="C268" s="192"/>
      <c r="D268" s="193" t="s">
        <v>71</v>
      </c>
      <c r="E268" s="205" t="s">
        <v>185</v>
      </c>
      <c r="F268" s="205" t="s">
        <v>608</v>
      </c>
      <c r="G268" s="192"/>
      <c r="H268" s="192"/>
      <c r="I268" s="195"/>
      <c r="J268" s="206">
        <f>BK268</f>
        <v>0</v>
      </c>
      <c r="K268" s="192"/>
      <c r="L268" s="197"/>
      <c r="M268" s="198"/>
      <c r="N268" s="199"/>
      <c r="O268" s="199"/>
      <c r="P268" s="200">
        <f>SUM(P269:P394)</f>
        <v>0</v>
      </c>
      <c r="Q268" s="199"/>
      <c r="R268" s="200">
        <f>SUM(R269:R394)</f>
        <v>110.4797781</v>
      </c>
      <c r="S268" s="199"/>
      <c r="T268" s="201">
        <f>SUM(T269:T394)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80</v>
      </c>
      <c r="AT268" s="203" t="s">
        <v>71</v>
      </c>
      <c r="AU268" s="203" t="s">
        <v>80</v>
      </c>
      <c r="AY268" s="202" t="s">
        <v>138</v>
      </c>
      <c r="BK268" s="204">
        <f>SUM(BK269:BK394)</f>
        <v>0</v>
      </c>
    </row>
    <row r="269" s="2" customFormat="1" ht="24.15" customHeight="1">
      <c r="A269" s="41"/>
      <c r="B269" s="42"/>
      <c r="C269" s="207" t="s">
        <v>609</v>
      </c>
      <c r="D269" s="207" t="s">
        <v>140</v>
      </c>
      <c r="E269" s="208" t="s">
        <v>610</v>
      </c>
      <c r="F269" s="209" t="s">
        <v>611</v>
      </c>
      <c r="G269" s="210" t="s">
        <v>143</v>
      </c>
      <c r="H269" s="211">
        <v>1043.7000000000001</v>
      </c>
      <c r="I269" s="212"/>
      <c r="J269" s="213">
        <f>ROUND(I269*H269,2)</f>
        <v>0</v>
      </c>
      <c r="K269" s="209" t="s">
        <v>144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0.0049399999999999999</v>
      </c>
      <c r="R269" s="216">
        <f>Q269*H269</f>
        <v>5.1558780000000004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145</v>
      </c>
      <c r="AT269" s="218" t="s">
        <v>140</v>
      </c>
      <c r="AU269" s="218" t="s">
        <v>82</v>
      </c>
      <c r="AY269" s="20" t="s">
        <v>138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145</v>
      </c>
      <c r="BM269" s="218" t="s">
        <v>612</v>
      </c>
    </row>
    <row r="270" s="2" customFormat="1">
      <c r="A270" s="41"/>
      <c r="B270" s="42"/>
      <c r="C270" s="43"/>
      <c r="D270" s="220" t="s">
        <v>147</v>
      </c>
      <c r="E270" s="43"/>
      <c r="F270" s="221" t="s">
        <v>613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147</v>
      </c>
      <c r="AU270" s="20" t="s">
        <v>82</v>
      </c>
    </row>
    <row r="271" s="14" customFormat="1">
      <c r="A271" s="14"/>
      <c r="B271" s="236"/>
      <c r="C271" s="237"/>
      <c r="D271" s="227" t="s">
        <v>166</v>
      </c>
      <c r="E271" s="238" t="s">
        <v>19</v>
      </c>
      <c r="F271" s="239" t="s">
        <v>614</v>
      </c>
      <c r="G271" s="237"/>
      <c r="H271" s="240">
        <v>1043.7000000000001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166</v>
      </c>
      <c r="AU271" s="246" t="s">
        <v>82</v>
      </c>
      <c r="AV271" s="14" t="s">
        <v>82</v>
      </c>
      <c r="AW271" s="14" t="s">
        <v>33</v>
      </c>
      <c r="AX271" s="14" t="s">
        <v>72</v>
      </c>
      <c r="AY271" s="246" t="s">
        <v>138</v>
      </c>
    </row>
    <row r="272" s="15" customFormat="1">
      <c r="A272" s="15"/>
      <c r="B272" s="247"/>
      <c r="C272" s="248"/>
      <c r="D272" s="227" t="s">
        <v>166</v>
      </c>
      <c r="E272" s="249" t="s">
        <v>19</v>
      </c>
      <c r="F272" s="250" t="s">
        <v>176</v>
      </c>
      <c r="G272" s="248"/>
      <c r="H272" s="251">
        <v>1043.7000000000001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7" t="s">
        <v>166</v>
      </c>
      <c r="AU272" s="257" t="s">
        <v>82</v>
      </c>
      <c r="AV272" s="15" t="s">
        <v>145</v>
      </c>
      <c r="AW272" s="15" t="s">
        <v>33</v>
      </c>
      <c r="AX272" s="15" t="s">
        <v>80</v>
      </c>
      <c r="AY272" s="257" t="s">
        <v>138</v>
      </c>
    </row>
    <row r="273" s="2" customFormat="1" ht="16.5" customHeight="1">
      <c r="A273" s="41"/>
      <c r="B273" s="42"/>
      <c r="C273" s="207" t="s">
        <v>615</v>
      </c>
      <c r="D273" s="207" t="s">
        <v>140</v>
      </c>
      <c r="E273" s="208" t="s">
        <v>616</v>
      </c>
      <c r="F273" s="209" t="s">
        <v>617</v>
      </c>
      <c r="G273" s="210" t="s">
        <v>143</v>
      </c>
      <c r="H273" s="211">
        <v>45</v>
      </c>
      <c r="I273" s="212"/>
      <c r="J273" s="213">
        <f>ROUND(I273*H273,2)</f>
        <v>0</v>
      </c>
      <c r="K273" s="209" t="s">
        <v>144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0.0074200000000000004</v>
      </c>
      <c r="R273" s="216">
        <f>Q273*H273</f>
        <v>0.33390000000000003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145</v>
      </c>
      <c r="AT273" s="218" t="s">
        <v>140</v>
      </c>
      <c r="AU273" s="218" t="s">
        <v>82</v>
      </c>
      <c r="AY273" s="20" t="s">
        <v>138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145</v>
      </c>
      <c r="BM273" s="218" t="s">
        <v>618</v>
      </c>
    </row>
    <row r="274" s="2" customFormat="1">
      <c r="A274" s="41"/>
      <c r="B274" s="42"/>
      <c r="C274" s="43"/>
      <c r="D274" s="220" t="s">
        <v>147</v>
      </c>
      <c r="E274" s="43"/>
      <c r="F274" s="221" t="s">
        <v>619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147</v>
      </c>
      <c r="AU274" s="20" t="s">
        <v>82</v>
      </c>
    </row>
    <row r="275" s="2" customFormat="1" ht="16.5" customHeight="1">
      <c r="A275" s="41"/>
      <c r="B275" s="42"/>
      <c r="C275" s="262" t="s">
        <v>620</v>
      </c>
      <c r="D275" s="262" t="s">
        <v>549</v>
      </c>
      <c r="E275" s="263" t="s">
        <v>621</v>
      </c>
      <c r="F275" s="264" t="s">
        <v>622</v>
      </c>
      <c r="G275" s="265" t="s">
        <v>143</v>
      </c>
      <c r="H275" s="266">
        <v>47.25</v>
      </c>
      <c r="I275" s="267"/>
      <c r="J275" s="268">
        <f>ROUND(I275*H275,2)</f>
        <v>0</v>
      </c>
      <c r="K275" s="264" t="s">
        <v>144</v>
      </c>
      <c r="L275" s="269"/>
      <c r="M275" s="270" t="s">
        <v>19</v>
      </c>
      <c r="N275" s="271" t="s">
        <v>43</v>
      </c>
      <c r="O275" s="87"/>
      <c r="P275" s="216">
        <f>O275*H275</f>
        <v>0</v>
      </c>
      <c r="Q275" s="216">
        <v>0.018120000000000001</v>
      </c>
      <c r="R275" s="216">
        <f>Q275*H275</f>
        <v>0.85616999999999999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199</v>
      </c>
      <c r="AT275" s="218" t="s">
        <v>549</v>
      </c>
      <c r="AU275" s="218" t="s">
        <v>82</v>
      </c>
      <c r="AY275" s="20" t="s">
        <v>138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145</v>
      </c>
      <c r="BM275" s="218" t="s">
        <v>623</v>
      </c>
    </row>
    <row r="276" s="14" customFormat="1">
      <c r="A276" s="14"/>
      <c r="B276" s="236"/>
      <c r="C276" s="237"/>
      <c r="D276" s="227" t="s">
        <v>166</v>
      </c>
      <c r="E276" s="238" t="s">
        <v>19</v>
      </c>
      <c r="F276" s="239" t="s">
        <v>624</v>
      </c>
      <c r="G276" s="237"/>
      <c r="H276" s="240">
        <v>47.25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166</v>
      </c>
      <c r="AU276" s="246" t="s">
        <v>82</v>
      </c>
      <c r="AV276" s="14" t="s">
        <v>82</v>
      </c>
      <c r="AW276" s="14" t="s">
        <v>33</v>
      </c>
      <c r="AX276" s="14" t="s">
        <v>80</v>
      </c>
      <c r="AY276" s="246" t="s">
        <v>138</v>
      </c>
    </row>
    <row r="277" s="2" customFormat="1" ht="24.15" customHeight="1">
      <c r="A277" s="41"/>
      <c r="B277" s="42"/>
      <c r="C277" s="207" t="s">
        <v>625</v>
      </c>
      <c r="D277" s="207" t="s">
        <v>140</v>
      </c>
      <c r="E277" s="208" t="s">
        <v>626</v>
      </c>
      <c r="F277" s="209" t="s">
        <v>627</v>
      </c>
      <c r="G277" s="210" t="s">
        <v>143</v>
      </c>
      <c r="H277" s="211">
        <v>188.5</v>
      </c>
      <c r="I277" s="212"/>
      <c r="J277" s="213">
        <f>ROUND(I277*H277,2)</f>
        <v>0</v>
      </c>
      <c r="K277" s="209" t="s">
        <v>144</v>
      </c>
      <c r="L277" s="47"/>
      <c r="M277" s="214" t="s">
        <v>19</v>
      </c>
      <c r="N277" s="215" t="s">
        <v>43</v>
      </c>
      <c r="O277" s="87"/>
      <c r="P277" s="216">
        <f>O277*H277</f>
        <v>0</v>
      </c>
      <c r="Q277" s="216">
        <v>0.01575</v>
      </c>
      <c r="R277" s="216">
        <f>Q277*H277</f>
        <v>2.9688750000000002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145</v>
      </c>
      <c r="AT277" s="218" t="s">
        <v>140</v>
      </c>
      <c r="AU277" s="218" t="s">
        <v>82</v>
      </c>
      <c r="AY277" s="20" t="s">
        <v>138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145</v>
      </c>
      <c r="BM277" s="218" t="s">
        <v>628</v>
      </c>
    </row>
    <row r="278" s="2" customFormat="1">
      <c r="A278" s="41"/>
      <c r="B278" s="42"/>
      <c r="C278" s="43"/>
      <c r="D278" s="220" t="s">
        <v>147</v>
      </c>
      <c r="E278" s="43"/>
      <c r="F278" s="221" t="s">
        <v>629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147</v>
      </c>
      <c r="AU278" s="20" t="s">
        <v>82</v>
      </c>
    </row>
    <row r="279" s="13" customFormat="1">
      <c r="A279" s="13"/>
      <c r="B279" s="225"/>
      <c r="C279" s="226"/>
      <c r="D279" s="227" t="s">
        <v>166</v>
      </c>
      <c r="E279" s="228" t="s">
        <v>19</v>
      </c>
      <c r="F279" s="229" t="s">
        <v>630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166</v>
      </c>
      <c r="AU279" s="235" t="s">
        <v>82</v>
      </c>
      <c r="AV279" s="13" t="s">
        <v>80</v>
      </c>
      <c r="AW279" s="13" t="s">
        <v>33</v>
      </c>
      <c r="AX279" s="13" t="s">
        <v>72</v>
      </c>
      <c r="AY279" s="235" t="s">
        <v>138</v>
      </c>
    </row>
    <row r="280" s="14" customFormat="1">
      <c r="A280" s="14"/>
      <c r="B280" s="236"/>
      <c r="C280" s="237"/>
      <c r="D280" s="227" t="s">
        <v>166</v>
      </c>
      <c r="E280" s="238" t="s">
        <v>19</v>
      </c>
      <c r="F280" s="239" t="s">
        <v>631</v>
      </c>
      <c r="G280" s="237"/>
      <c r="H280" s="240">
        <v>188.5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166</v>
      </c>
      <c r="AU280" s="246" t="s">
        <v>82</v>
      </c>
      <c r="AV280" s="14" t="s">
        <v>82</v>
      </c>
      <c r="AW280" s="14" t="s">
        <v>33</v>
      </c>
      <c r="AX280" s="14" t="s">
        <v>80</v>
      </c>
      <c r="AY280" s="246" t="s">
        <v>138</v>
      </c>
    </row>
    <row r="281" s="2" customFormat="1" ht="24.15" customHeight="1">
      <c r="A281" s="41"/>
      <c r="B281" s="42"/>
      <c r="C281" s="207" t="s">
        <v>632</v>
      </c>
      <c r="D281" s="207" t="s">
        <v>140</v>
      </c>
      <c r="E281" s="208" t="s">
        <v>633</v>
      </c>
      <c r="F281" s="209" t="s">
        <v>634</v>
      </c>
      <c r="G281" s="210" t="s">
        <v>143</v>
      </c>
      <c r="H281" s="211">
        <v>666.70000000000005</v>
      </c>
      <c r="I281" s="212"/>
      <c r="J281" s="213">
        <f>ROUND(I281*H281,2)</f>
        <v>0</v>
      </c>
      <c r="K281" s="209" t="s">
        <v>144</v>
      </c>
      <c r="L281" s="47"/>
      <c r="M281" s="214" t="s">
        <v>19</v>
      </c>
      <c r="N281" s="215" t="s">
        <v>43</v>
      </c>
      <c r="O281" s="87"/>
      <c r="P281" s="216">
        <f>O281*H281</f>
        <v>0</v>
      </c>
      <c r="Q281" s="216">
        <v>0.018380000000000001</v>
      </c>
      <c r="R281" s="216">
        <f>Q281*H281</f>
        <v>12.253946000000001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145</v>
      </c>
      <c r="AT281" s="218" t="s">
        <v>140</v>
      </c>
      <c r="AU281" s="218" t="s">
        <v>82</v>
      </c>
      <c r="AY281" s="20" t="s">
        <v>138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145</v>
      </c>
      <c r="BM281" s="218" t="s">
        <v>635</v>
      </c>
    </row>
    <row r="282" s="2" customFormat="1">
      <c r="A282" s="41"/>
      <c r="B282" s="42"/>
      <c r="C282" s="43"/>
      <c r="D282" s="220" t="s">
        <v>147</v>
      </c>
      <c r="E282" s="43"/>
      <c r="F282" s="221" t="s">
        <v>636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147</v>
      </c>
      <c r="AU282" s="20" t="s">
        <v>82</v>
      </c>
    </row>
    <row r="283" s="14" customFormat="1">
      <c r="A283" s="14"/>
      <c r="B283" s="236"/>
      <c r="C283" s="237"/>
      <c r="D283" s="227" t="s">
        <v>166</v>
      </c>
      <c r="E283" s="238" t="s">
        <v>19</v>
      </c>
      <c r="F283" s="239" t="s">
        <v>637</v>
      </c>
      <c r="G283" s="237"/>
      <c r="H283" s="240">
        <v>855.20000000000005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166</v>
      </c>
      <c r="AU283" s="246" t="s">
        <v>82</v>
      </c>
      <c r="AV283" s="14" t="s">
        <v>82</v>
      </c>
      <c r="AW283" s="14" t="s">
        <v>33</v>
      </c>
      <c r="AX283" s="14" t="s">
        <v>72</v>
      </c>
      <c r="AY283" s="246" t="s">
        <v>138</v>
      </c>
    </row>
    <row r="284" s="13" customFormat="1">
      <c r="A284" s="13"/>
      <c r="B284" s="225"/>
      <c r="C284" s="226"/>
      <c r="D284" s="227" t="s">
        <v>166</v>
      </c>
      <c r="E284" s="228" t="s">
        <v>19</v>
      </c>
      <c r="F284" s="229" t="s">
        <v>638</v>
      </c>
      <c r="G284" s="226"/>
      <c r="H284" s="228" t="s">
        <v>19</v>
      </c>
      <c r="I284" s="230"/>
      <c r="J284" s="226"/>
      <c r="K284" s="226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166</v>
      </c>
      <c r="AU284" s="235" t="s">
        <v>82</v>
      </c>
      <c r="AV284" s="13" t="s">
        <v>80</v>
      </c>
      <c r="AW284" s="13" t="s">
        <v>33</v>
      </c>
      <c r="AX284" s="13" t="s">
        <v>72</v>
      </c>
      <c r="AY284" s="235" t="s">
        <v>138</v>
      </c>
    </row>
    <row r="285" s="14" customFormat="1">
      <c r="A285" s="14"/>
      <c r="B285" s="236"/>
      <c r="C285" s="237"/>
      <c r="D285" s="227" t="s">
        <v>166</v>
      </c>
      <c r="E285" s="238" t="s">
        <v>19</v>
      </c>
      <c r="F285" s="239" t="s">
        <v>639</v>
      </c>
      <c r="G285" s="237"/>
      <c r="H285" s="240">
        <v>-188.5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166</v>
      </c>
      <c r="AU285" s="246" t="s">
        <v>82</v>
      </c>
      <c r="AV285" s="14" t="s">
        <v>82</v>
      </c>
      <c r="AW285" s="14" t="s">
        <v>33</v>
      </c>
      <c r="AX285" s="14" t="s">
        <v>72</v>
      </c>
      <c r="AY285" s="246" t="s">
        <v>138</v>
      </c>
    </row>
    <row r="286" s="15" customFormat="1">
      <c r="A286" s="15"/>
      <c r="B286" s="247"/>
      <c r="C286" s="248"/>
      <c r="D286" s="227" t="s">
        <v>166</v>
      </c>
      <c r="E286" s="249" t="s">
        <v>19</v>
      </c>
      <c r="F286" s="250" t="s">
        <v>176</v>
      </c>
      <c r="G286" s="248"/>
      <c r="H286" s="251">
        <v>666.70000000000005</v>
      </c>
      <c r="I286" s="252"/>
      <c r="J286" s="248"/>
      <c r="K286" s="248"/>
      <c r="L286" s="253"/>
      <c r="M286" s="254"/>
      <c r="N286" s="255"/>
      <c r="O286" s="255"/>
      <c r="P286" s="255"/>
      <c r="Q286" s="255"/>
      <c r="R286" s="255"/>
      <c r="S286" s="255"/>
      <c r="T286" s="25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7" t="s">
        <v>166</v>
      </c>
      <c r="AU286" s="257" t="s">
        <v>82</v>
      </c>
      <c r="AV286" s="15" t="s">
        <v>145</v>
      </c>
      <c r="AW286" s="15" t="s">
        <v>33</v>
      </c>
      <c r="AX286" s="15" t="s">
        <v>80</v>
      </c>
      <c r="AY286" s="257" t="s">
        <v>138</v>
      </c>
    </row>
    <row r="287" s="2" customFormat="1" ht="24.15" customHeight="1">
      <c r="A287" s="41"/>
      <c r="B287" s="42"/>
      <c r="C287" s="207" t="s">
        <v>640</v>
      </c>
      <c r="D287" s="207" t="s">
        <v>140</v>
      </c>
      <c r="E287" s="208" t="s">
        <v>641</v>
      </c>
      <c r="F287" s="209" t="s">
        <v>642</v>
      </c>
      <c r="G287" s="210" t="s">
        <v>143</v>
      </c>
      <c r="H287" s="211">
        <v>1043.7000000000001</v>
      </c>
      <c r="I287" s="212"/>
      <c r="J287" s="213">
        <f>ROUND(I287*H287,2)</f>
        <v>0</v>
      </c>
      <c r="K287" s="209" t="s">
        <v>144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0.0079000000000000008</v>
      </c>
      <c r="R287" s="216">
        <f>Q287*H287</f>
        <v>8.2452300000000012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145</v>
      </c>
      <c r="AT287" s="218" t="s">
        <v>140</v>
      </c>
      <c r="AU287" s="218" t="s">
        <v>82</v>
      </c>
      <c r="AY287" s="20" t="s">
        <v>138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145</v>
      </c>
      <c r="BM287" s="218" t="s">
        <v>643</v>
      </c>
    </row>
    <row r="288" s="2" customFormat="1">
      <c r="A288" s="41"/>
      <c r="B288" s="42"/>
      <c r="C288" s="43"/>
      <c r="D288" s="220" t="s">
        <v>147</v>
      </c>
      <c r="E288" s="43"/>
      <c r="F288" s="221" t="s">
        <v>644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147</v>
      </c>
      <c r="AU288" s="20" t="s">
        <v>82</v>
      </c>
    </row>
    <row r="289" s="14" customFormat="1">
      <c r="A289" s="14"/>
      <c r="B289" s="236"/>
      <c r="C289" s="237"/>
      <c r="D289" s="227" t="s">
        <v>166</v>
      </c>
      <c r="E289" s="238" t="s">
        <v>19</v>
      </c>
      <c r="F289" s="239" t="s">
        <v>614</v>
      </c>
      <c r="G289" s="237"/>
      <c r="H289" s="240">
        <v>1043.7000000000001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166</v>
      </c>
      <c r="AU289" s="246" t="s">
        <v>82</v>
      </c>
      <c r="AV289" s="14" t="s">
        <v>82</v>
      </c>
      <c r="AW289" s="14" t="s">
        <v>33</v>
      </c>
      <c r="AX289" s="14" t="s">
        <v>80</v>
      </c>
      <c r="AY289" s="246" t="s">
        <v>138</v>
      </c>
    </row>
    <row r="290" s="2" customFormat="1" ht="16.5" customHeight="1">
      <c r="A290" s="41"/>
      <c r="B290" s="42"/>
      <c r="C290" s="207" t="s">
        <v>645</v>
      </c>
      <c r="D290" s="207" t="s">
        <v>140</v>
      </c>
      <c r="E290" s="208" t="s">
        <v>646</v>
      </c>
      <c r="F290" s="209" t="s">
        <v>647</v>
      </c>
      <c r="G290" s="210" t="s">
        <v>143</v>
      </c>
      <c r="H290" s="211">
        <v>214.01599999999999</v>
      </c>
      <c r="I290" s="212"/>
      <c r="J290" s="213">
        <f>ROUND(I290*H290,2)</f>
        <v>0</v>
      </c>
      <c r="K290" s="209" t="s">
        <v>144</v>
      </c>
      <c r="L290" s="47"/>
      <c r="M290" s="214" t="s">
        <v>19</v>
      </c>
      <c r="N290" s="215" t="s">
        <v>43</v>
      </c>
      <c r="O290" s="87"/>
      <c r="P290" s="216">
        <f>O290*H290</f>
        <v>0</v>
      </c>
      <c r="Q290" s="216">
        <v>0.00025999999999999998</v>
      </c>
      <c r="R290" s="216">
        <f>Q290*H290</f>
        <v>0.055644159999999991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145</v>
      </c>
      <c r="AT290" s="218" t="s">
        <v>140</v>
      </c>
      <c r="AU290" s="218" t="s">
        <v>82</v>
      </c>
      <c r="AY290" s="20" t="s">
        <v>138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80</v>
      </c>
      <c r="BK290" s="219">
        <f>ROUND(I290*H290,2)</f>
        <v>0</v>
      </c>
      <c r="BL290" s="20" t="s">
        <v>145</v>
      </c>
      <c r="BM290" s="218" t="s">
        <v>648</v>
      </c>
    </row>
    <row r="291" s="2" customFormat="1">
      <c r="A291" s="41"/>
      <c r="B291" s="42"/>
      <c r="C291" s="43"/>
      <c r="D291" s="220" t="s">
        <v>147</v>
      </c>
      <c r="E291" s="43"/>
      <c r="F291" s="221" t="s">
        <v>649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147</v>
      </c>
      <c r="AU291" s="20" t="s">
        <v>82</v>
      </c>
    </row>
    <row r="292" s="14" customFormat="1">
      <c r="A292" s="14"/>
      <c r="B292" s="236"/>
      <c r="C292" s="237"/>
      <c r="D292" s="227" t="s">
        <v>166</v>
      </c>
      <c r="E292" s="238" t="s">
        <v>19</v>
      </c>
      <c r="F292" s="239" t="s">
        <v>373</v>
      </c>
      <c r="G292" s="237"/>
      <c r="H292" s="240">
        <v>214.01599999999999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166</v>
      </c>
      <c r="AU292" s="246" t="s">
        <v>82</v>
      </c>
      <c r="AV292" s="14" t="s">
        <v>82</v>
      </c>
      <c r="AW292" s="14" t="s">
        <v>33</v>
      </c>
      <c r="AX292" s="14" t="s">
        <v>80</v>
      </c>
      <c r="AY292" s="246" t="s">
        <v>138</v>
      </c>
    </row>
    <row r="293" s="2" customFormat="1" ht="16.5" customHeight="1">
      <c r="A293" s="41"/>
      <c r="B293" s="42"/>
      <c r="C293" s="207" t="s">
        <v>650</v>
      </c>
      <c r="D293" s="207" t="s">
        <v>140</v>
      </c>
      <c r="E293" s="208" t="s">
        <v>651</v>
      </c>
      <c r="F293" s="209" t="s">
        <v>652</v>
      </c>
      <c r="G293" s="210" t="s">
        <v>143</v>
      </c>
      <c r="H293" s="211">
        <v>56.387</v>
      </c>
      <c r="I293" s="212"/>
      <c r="J293" s="213">
        <f>ROUND(I293*H293,2)</f>
        <v>0</v>
      </c>
      <c r="K293" s="209" t="s">
        <v>144</v>
      </c>
      <c r="L293" s="47"/>
      <c r="M293" s="214" t="s">
        <v>19</v>
      </c>
      <c r="N293" s="215" t="s">
        <v>43</v>
      </c>
      <c r="O293" s="87"/>
      <c r="P293" s="216">
        <f>O293*H293</f>
        <v>0</v>
      </c>
      <c r="Q293" s="216">
        <v>0.00018000000000000001</v>
      </c>
      <c r="R293" s="216">
        <f>Q293*H293</f>
        <v>0.010149660000000001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145</v>
      </c>
      <c r="AT293" s="218" t="s">
        <v>140</v>
      </c>
      <c r="AU293" s="218" t="s">
        <v>82</v>
      </c>
      <c r="AY293" s="20" t="s">
        <v>138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145</v>
      </c>
      <c r="BM293" s="218" t="s">
        <v>653</v>
      </c>
    </row>
    <row r="294" s="2" customFormat="1">
      <c r="A294" s="41"/>
      <c r="B294" s="42"/>
      <c r="C294" s="43"/>
      <c r="D294" s="220" t="s">
        <v>147</v>
      </c>
      <c r="E294" s="43"/>
      <c r="F294" s="221" t="s">
        <v>654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147</v>
      </c>
      <c r="AU294" s="20" t="s">
        <v>82</v>
      </c>
    </row>
    <row r="295" s="14" customFormat="1">
      <c r="A295" s="14"/>
      <c r="B295" s="236"/>
      <c r="C295" s="237"/>
      <c r="D295" s="227" t="s">
        <v>166</v>
      </c>
      <c r="E295" s="238" t="s">
        <v>19</v>
      </c>
      <c r="F295" s="239" t="s">
        <v>369</v>
      </c>
      <c r="G295" s="237"/>
      <c r="H295" s="240">
        <v>56.387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166</v>
      </c>
      <c r="AU295" s="246" t="s">
        <v>82</v>
      </c>
      <c r="AV295" s="14" t="s">
        <v>82</v>
      </c>
      <c r="AW295" s="14" t="s">
        <v>33</v>
      </c>
      <c r="AX295" s="14" t="s">
        <v>80</v>
      </c>
      <c r="AY295" s="246" t="s">
        <v>138</v>
      </c>
    </row>
    <row r="296" s="2" customFormat="1" ht="16.5" customHeight="1">
      <c r="A296" s="41"/>
      <c r="B296" s="42"/>
      <c r="C296" s="207" t="s">
        <v>655</v>
      </c>
      <c r="D296" s="207" t="s">
        <v>140</v>
      </c>
      <c r="E296" s="208" t="s">
        <v>656</v>
      </c>
      <c r="F296" s="209" t="s">
        <v>657</v>
      </c>
      <c r="G296" s="210" t="s">
        <v>143</v>
      </c>
      <c r="H296" s="211">
        <v>243.83600000000001</v>
      </c>
      <c r="I296" s="212"/>
      <c r="J296" s="213">
        <f>ROUND(I296*H296,2)</f>
        <v>0</v>
      </c>
      <c r="K296" s="209" t="s">
        <v>144</v>
      </c>
      <c r="L296" s="47"/>
      <c r="M296" s="214" t="s">
        <v>19</v>
      </c>
      <c r="N296" s="215" t="s">
        <v>43</v>
      </c>
      <c r="O296" s="87"/>
      <c r="P296" s="216">
        <f>O296*H296</f>
        <v>0</v>
      </c>
      <c r="Q296" s="216">
        <v>0.00013999999999999999</v>
      </c>
      <c r="R296" s="216">
        <f>Q296*H296</f>
        <v>0.03413704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145</v>
      </c>
      <c r="AT296" s="218" t="s">
        <v>140</v>
      </c>
      <c r="AU296" s="218" t="s">
        <v>82</v>
      </c>
      <c r="AY296" s="20" t="s">
        <v>138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145</v>
      </c>
      <c r="BM296" s="218" t="s">
        <v>658</v>
      </c>
    </row>
    <row r="297" s="2" customFormat="1">
      <c r="A297" s="41"/>
      <c r="B297" s="42"/>
      <c r="C297" s="43"/>
      <c r="D297" s="220" t="s">
        <v>147</v>
      </c>
      <c r="E297" s="43"/>
      <c r="F297" s="221" t="s">
        <v>659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147</v>
      </c>
      <c r="AU297" s="20" t="s">
        <v>82</v>
      </c>
    </row>
    <row r="298" s="14" customFormat="1">
      <c r="A298" s="14"/>
      <c r="B298" s="236"/>
      <c r="C298" s="237"/>
      <c r="D298" s="227" t="s">
        <v>166</v>
      </c>
      <c r="E298" s="238" t="s">
        <v>19</v>
      </c>
      <c r="F298" s="239" t="s">
        <v>373</v>
      </c>
      <c r="G298" s="237"/>
      <c r="H298" s="240">
        <v>214.01599999999999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166</v>
      </c>
      <c r="AU298" s="246" t="s">
        <v>82</v>
      </c>
      <c r="AV298" s="14" t="s">
        <v>82</v>
      </c>
      <c r="AW298" s="14" t="s">
        <v>33</v>
      </c>
      <c r="AX298" s="14" t="s">
        <v>72</v>
      </c>
      <c r="AY298" s="246" t="s">
        <v>138</v>
      </c>
    </row>
    <row r="299" s="13" customFormat="1">
      <c r="A299" s="13"/>
      <c r="B299" s="225"/>
      <c r="C299" s="226"/>
      <c r="D299" s="227" t="s">
        <v>166</v>
      </c>
      <c r="E299" s="228" t="s">
        <v>19</v>
      </c>
      <c r="F299" s="229" t="s">
        <v>660</v>
      </c>
      <c r="G299" s="226"/>
      <c r="H299" s="228" t="s">
        <v>19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166</v>
      </c>
      <c r="AU299" s="235" t="s">
        <v>82</v>
      </c>
      <c r="AV299" s="13" t="s">
        <v>80</v>
      </c>
      <c r="AW299" s="13" t="s">
        <v>33</v>
      </c>
      <c r="AX299" s="13" t="s">
        <v>72</v>
      </c>
      <c r="AY299" s="235" t="s">
        <v>138</v>
      </c>
    </row>
    <row r="300" s="14" customFormat="1">
      <c r="A300" s="14"/>
      <c r="B300" s="236"/>
      <c r="C300" s="237"/>
      <c r="D300" s="227" t="s">
        <v>166</v>
      </c>
      <c r="E300" s="238" t="s">
        <v>19</v>
      </c>
      <c r="F300" s="239" t="s">
        <v>661</v>
      </c>
      <c r="G300" s="237"/>
      <c r="H300" s="240">
        <v>29.82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166</v>
      </c>
      <c r="AU300" s="246" t="s">
        <v>82</v>
      </c>
      <c r="AV300" s="14" t="s">
        <v>82</v>
      </c>
      <c r="AW300" s="14" t="s">
        <v>33</v>
      </c>
      <c r="AX300" s="14" t="s">
        <v>72</v>
      </c>
      <c r="AY300" s="246" t="s">
        <v>138</v>
      </c>
    </row>
    <row r="301" s="15" customFormat="1">
      <c r="A301" s="15"/>
      <c r="B301" s="247"/>
      <c r="C301" s="248"/>
      <c r="D301" s="227" t="s">
        <v>166</v>
      </c>
      <c r="E301" s="249" t="s">
        <v>19</v>
      </c>
      <c r="F301" s="250" t="s">
        <v>176</v>
      </c>
      <c r="G301" s="248"/>
      <c r="H301" s="251">
        <v>243.83599999999998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7" t="s">
        <v>166</v>
      </c>
      <c r="AU301" s="257" t="s">
        <v>82</v>
      </c>
      <c r="AV301" s="15" t="s">
        <v>145</v>
      </c>
      <c r="AW301" s="15" t="s">
        <v>33</v>
      </c>
      <c r="AX301" s="15" t="s">
        <v>80</v>
      </c>
      <c r="AY301" s="257" t="s">
        <v>138</v>
      </c>
    </row>
    <row r="302" s="2" customFormat="1" ht="37.8" customHeight="1">
      <c r="A302" s="41"/>
      <c r="B302" s="42"/>
      <c r="C302" s="207" t="s">
        <v>662</v>
      </c>
      <c r="D302" s="207" t="s">
        <v>140</v>
      </c>
      <c r="E302" s="208" t="s">
        <v>663</v>
      </c>
      <c r="F302" s="209" t="s">
        <v>664</v>
      </c>
      <c r="G302" s="210" t="s">
        <v>143</v>
      </c>
      <c r="H302" s="211">
        <v>56.387</v>
      </c>
      <c r="I302" s="212"/>
      <c r="J302" s="213">
        <f>ROUND(I302*H302,2)</f>
        <v>0</v>
      </c>
      <c r="K302" s="209" t="s">
        <v>144</v>
      </c>
      <c r="L302" s="47"/>
      <c r="M302" s="214" t="s">
        <v>19</v>
      </c>
      <c r="N302" s="215" t="s">
        <v>43</v>
      </c>
      <c r="O302" s="87"/>
      <c r="P302" s="216">
        <f>O302*H302</f>
        <v>0</v>
      </c>
      <c r="Q302" s="216">
        <v>0.0086</v>
      </c>
      <c r="R302" s="216">
        <f>Q302*H302</f>
        <v>0.48492820000000003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145</v>
      </c>
      <c r="AT302" s="218" t="s">
        <v>140</v>
      </c>
      <c r="AU302" s="218" t="s">
        <v>82</v>
      </c>
      <c r="AY302" s="20" t="s">
        <v>138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145</v>
      </c>
      <c r="BM302" s="218" t="s">
        <v>665</v>
      </c>
    </row>
    <row r="303" s="2" customFormat="1">
      <c r="A303" s="41"/>
      <c r="B303" s="42"/>
      <c r="C303" s="43"/>
      <c r="D303" s="220" t="s">
        <v>147</v>
      </c>
      <c r="E303" s="43"/>
      <c r="F303" s="221" t="s">
        <v>666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147</v>
      </c>
      <c r="AU303" s="20" t="s">
        <v>82</v>
      </c>
    </row>
    <row r="304" s="14" customFormat="1">
      <c r="A304" s="14"/>
      <c r="B304" s="236"/>
      <c r="C304" s="237"/>
      <c r="D304" s="227" t="s">
        <v>166</v>
      </c>
      <c r="E304" s="238" t="s">
        <v>19</v>
      </c>
      <c r="F304" s="239" t="s">
        <v>369</v>
      </c>
      <c r="G304" s="237"/>
      <c r="H304" s="240">
        <v>56.387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166</v>
      </c>
      <c r="AU304" s="246" t="s">
        <v>82</v>
      </c>
      <c r="AV304" s="14" t="s">
        <v>82</v>
      </c>
      <c r="AW304" s="14" t="s">
        <v>33</v>
      </c>
      <c r="AX304" s="14" t="s">
        <v>80</v>
      </c>
      <c r="AY304" s="246" t="s">
        <v>138</v>
      </c>
    </row>
    <row r="305" s="2" customFormat="1" ht="16.5" customHeight="1">
      <c r="A305" s="41"/>
      <c r="B305" s="42"/>
      <c r="C305" s="262" t="s">
        <v>667</v>
      </c>
      <c r="D305" s="262" t="s">
        <v>549</v>
      </c>
      <c r="E305" s="263" t="s">
        <v>668</v>
      </c>
      <c r="F305" s="264" t="s">
        <v>669</v>
      </c>
      <c r="G305" s="265" t="s">
        <v>143</v>
      </c>
      <c r="H305" s="266">
        <v>59.206000000000003</v>
      </c>
      <c r="I305" s="267"/>
      <c r="J305" s="268">
        <f>ROUND(I305*H305,2)</f>
        <v>0</v>
      </c>
      <c r="K305" s="264" t="s">
        <v>144</v>
      </c>
      <c r="L305" s="269"/>
      <c r="M305" s="270" t="s">
        <v>19</v>
      </c>
      <c r="N305" s="271" t="s">
        <v>43</v>
      </c>
      <c r="O305" s="87"/>
      <c r="P305" s="216">
        <f>O305*H305</f>
        <v>0</v>
      </c>
      <c r="Q305" s="216">
        <v>0.0023999999999999998</v>
      </c>
      <c r="R305" s="216">
        <f>Q305*H305</f>
        <v>0.14209439999999998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199</v>
      </c>
      <c r="AT305" s="218" t="s">
        <v>549</v>
      </c>
      <c r="AU305" s="218" t="s">
        <v>82</v>
      </c>
      <c r="AY305" s="20" t="s">
        <v>138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80</v>
      </c>
      <c r="BK305" s="219">
        <f>ROUND(I305*H305,2)</f>
        <v>0</v>
      </c>
      <c r="BL305" s="20" t="s">
        <v>145</v>
      </c>
      <c r="BM305" s="218" t="s">
        <v>670</v>
      </c>
    </row>
    <row r="306" s="14" customFormat="1">
      <c r="A306" s="14"/>
      <c r="B306" s="236"/>
      <c r="C306" s="237"/>
      <c r="D306" s="227" t="s">
        <v>166</v>
      </c>
      <c r="E306" s="238" t="s">
        <v>19</v>
      </c>
      <c r="F306" s="239" t="s">
        <v>671</v>
      </c>
      <c r="G306" s="237"/>
      <c r="H306" s="240">
        <v>59.206000000000003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166</v>
      </c>
      <c r="AU306" s="246" t="s">
        <v>82</v>
      </c>
      <c r="AV306" s="14" t="s">
        <v>82</v>
      </c>
      <c r="AW306" s="14" t="s">
        <v>33</v>
      </c>
      <c r="AX306" s="14" t="s">
        <v>80</v>
      </c>
      <c r="AY306" s="246" t="s">
        <v>138</v>
      </c>
    </row>
    <row r="307" s="2" customFormat="1" ht="37.8" customHeight="1">
      <c r="A307" s="41"/>
      <c r="B307" s="42"/>
      <c r="C307" s="207" t="s">
        <v>672</v>
      </c>
      <c r="D307" s="207" t="s">
        <v>140</v>
      </c>
      <c r="E307" s="208" t="s">
        <v>673</v>
      </c>
      <c r="F307" s="209" t="s">
        <v>674</v>
      </c>
      <c r="G307" s="210" t="s">
        <v>143</v>
      </c>
      <c r="H307" s="211">
        <v>214.01599999999999</v>
      </c>
      <c r="I307" s="212"/>
      <c r="J307" s="213">
        <f>ROUND(I307*H307,2)</f>
        <v>0</v>
      </c>
      <c r="K307" s="209" t="s">
        <v>144</v>
      </c>
      <c r="L307" s="47"/>
      <c r="M307" s="214" t="s">
        <v>19</v>
      </c>
      <c r="N307" s="215" t="s">
        <v>43</v>
      </c>
      <c r="O307" s="87"/>
      <c r="P307" s="216">
        <f>O307*H307</f>
        <v>0</v>
      </c>
      <c r="Q307" s="216">
        <v>0.0086800000000000002</v>
      </c>
      <c r="R307" s="216">
        <f>Q307*H307</f>
        <v>1.85765888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145</v>
      </c>
      <c r="AT307" s="218" t="s">
        <v>140</v>
      </c>
      <c r="AU307" s="218" t="s">
        <v>82</v>
      </c>
      <c r="AY307" s="20" t="s">
        <v>138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80</v>
      </c>
      <c r="BK307" s="219">
        <f>ROUND(I307*H307,2)</f>
        <v>0</v>
      </c>
      <c r="BL307" s="20" t="s">
        <v>145</v>
      </c>
      <c r="BM307" s="218" t="s">
        <v>675</v>
      </c>
    </row>
    <row r="308" s="2" customFormat="1">
      <c r="A308" s="41"/>
      <c r="B308" s="42"/>
      <c r="C308" s="43"/>
      <c r="D308" s="220" t="s">
        <v>147</v>
      </c>
      <c r="E308" s="43"/>
      <c r="F308" s="221" t="s">
        <v>676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147</v>
      </c>
      <c r="AU308" s="20" t="s">
        <v>82</v>
      </c>
    </row>
    <row r="309" s="14" customFormat="1">
      <c r="A309" s="14"/>
      <c r="B309" s="236"/>
      <c r="C309" s="237"/>
      <c r="D309" s="227" t="s">
        <v>166</v>
      </c>
      <c r="E309" s="238" t="s">
        <v>19</v>
      </c>
      <c r="F309" s="239" t="s">
        <v>373</v>
      </c>
      <c r="G309" s="237"/>
      <c r="H309" s="240">
        <v>214.01599999999999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166</v>
      </c>
      <c r="AU309" s="246" t="s">
        <v>82</v>
      </c>
      <c r="AV309" s="14" t="s">
        <v>82</v>
      </c>
      <c r="AW309" s="14" t="s">
        <v>33</v>
      </c>
      <c r="AX309" s="14" t="s">
        <v>80</v>
      </c>
      <c r="AY309" s="246" t="s">
        <v>138</v>
      </c>
    </row>
    <row r="310" s="2" customFormat="1" ht="16.5" customHeight="1">
      <c r="A310" s="41"/>
      <c r="B310" s="42"/>
      <c r="C310" s="262" t="s">
        <v>677</v>
      </c>
      <c r="D310" s="262" t="s">
        <v>549</v>
      </c>
      <c r="E310" s="263" t="s">
        <v>678</v>
      </c>
      <c r="F310" s="264" t="s">
        <v>679</v>
      </c>
      <c r="G310" s="265" t="s">
        <v>143</v>
      </c>
      <c r="H310" s="266">
        <v>224.71700000000001</v>
      </c>
      <c r="I310" s="267"/>
      <c r="J310" s="268">
        <f>ROUND(I310*H310,2)</f>
        <v>0</v>
      </c>
      <c r="K310" s="264" t="s">
        <v>144</v>
      </c>
      <c r="L310" s="269"/>
      <c r="M310" s="270" t="s">
        <v>19</v>
      </c>
      <c r="N310" s="271" t="s">
        <v>43</v>
      </c>
      <c r="O310" s="87"/>
      <c r="P310" s="216">
        <f>O310*H310</f>
        <v>0</v>
      </c>
      <c r="Q310" s="216">
        <v>0.0028</v>
      </c>
      <c r="R310" s="216">
        <f>Q310*H310</f>
        <v>0.62920759999999998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199</v>
      </c>
      <c r="AT310" s="218" t="s">
        <v>549</v>
      </c>
      <c r="AU310" s="218" t="s">
        <v>82</v>
      </c>
      <c r="AY310" s="20" t="s">
        <v>138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145</v>
      </c>
      <c r="BM310" s="218" t="s">
        <v>680</v>
      </c>
    </row>
    <row r="311" s="14" customFormat="1">
      <c r="A311" s="14"/>
      <c r="B311" s="236"/>
      <c r="C311" s="237"/>
      <c r="D311" s="227" t="s">
        <v>166</v>
      </c>
      <c r="E311" s="238" t="s">
        <v>19</v>
      </c>
      <c r="F311" s="239" t="s">
        <v>681</v>
      </c>
      <c r="G311" s="237"/>
      <c r="H311" s="240">
        <v>224.71700000000001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166</v>
      </c>
      <c r="AU311" s="246" t="s">
        <v>82</v>
      </c>
      <c r="AV311" s="14" t="s">
        <v>82</v>
      </c>
      <c r="AW311" s="14" t="s">
        <v>33</v>
      </c>
      <c r="AX311" s="14" t="s">
        <v>80</v>
      </c>
      <c r="AY311" s="246" t="s">
        <v>138</v>
      </c>
    </row>
    <row r="312" s="2" customFormat="1" ht="24.15" customHeight="1">
      <c r="A312" s="41"/>
      <c r="B312" s="42"/>
      <c r="C312" s="207" t="s">
        <v>682</v>
      </c>
      <c r="D312" s="207" t="s">
        <v>140</v>
      </c>
      <c r="E312" s="208" t="s">
        <v>683</v>
      </c>
      <c r="F312" s="209" t="s">
        <v>684</v>
      </c>
      <c r="G312" s="210" t="s">
        <v>153</v>
      </c>
      <c r="H312" s="211">
        <v>99.400000000000006</v>
      </c>
      <c r="I312" s="212"/>
      <c r="J312" s="213">
        <f>ROUND(I312*H312,2)</f>
        <v>0</v>
      </c>
      <c r="K312" s="209" t="s">
        <v>144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0.0033899999999999998</v>
      </c>
      <c r="R312" s="216">
        <f>Q312*H312</f>
        <v>0.33696599999999999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145</v>
      </c>
      <c r="AT312" s="218" t="s">
        <v>140</v>
      </c>
      <c r="AU312" s="218" t="s">
        <v>82</v>
      </c>
      <c r="AY312" s="20" t="s">
        <v>138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145</v>
      </c>
      <c r="BM312" s="218" t="s">
        <v>685</v>
      </c>
    </row>
    <row r="313" s="2" customFormat="1">
      <c r="A313" s="41"/>
      <c r="B313" s="42"/>
      <c r="C313" s="43"/>
      <c r="D313" s="220" t="s">
        <v>147</v>
      </c>
      <c r="E313" s="43"/>
      <c r="F313" s="221" t="s">
        <v>686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147</v>
      </c>
      <c r="AU313" s="20" t="s">
        <v>82</v>
      </c>
    </row>
    <row r="314" s="14" customFormat="1">
      <c r="A314" s="14"/>
      <c r="B314" s="236"/>
      <c r="C314" s="237"/>
      <c r="D314" s="227" t="s">
        <v>166</v>
      </c>
      <c r="E314" s="238" t="s">
        <v>19</v>
      </c>
      <c r="F314" s="239" t="s">
        <v>687</v>
      </c>
      <c r="G314" s="237"/>
      <c r="H314" s="240">
        <v>79.299999999999997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166</v>
      </c>
      <c r="AU314" s="246" t="s">
        <v>82</v>
      </c>
      <c r="AV314" s="14" t="s">
        <v>82</v>
      </c>
      <c r="AW314" s="14" t="s">
        <v>33</v>
      </c>
      <c r="AX314" s="14" t="s">
        <v>72</v>
      </c>
      <c r="AY314" s="246" t="s">
        <v>138</v>
      </c>
    </row>
    <row r="315" s="14" customFormat="1">
      <c r="A315" s="14"/>
      <c r="B315" s="236"/>
      <c r="C315" s="237"/>
      <c r="D315" s="227" t="s">
        <v>166</v>
      </c>
      <c r="E315" s="238" t="s">
        <v>19</v>
      </c>
      <c r="F315" s="239" t="s">
        <v>688</v>
      </c>
      <c r="G315" s="237"/>
      <c r="H315" s="240">
        <v>10.199999999999999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166</v>
      </c>
      <c r="AU315" s="246" t="s">
        <v>82</v>
      </c>
      <c r="AV315" s="14" t="s">
        <v>82</v>
      </c>
      <c r="AW315" s="14" t="s">
        <v>33</v>
      </c>
      <c r="AX315" s="14" t="s">
        <v>72</v>
      </c>
      <c r="AY315" s="246" t="s">
        <v>138</v>
      </c>
    </row>
    <row r="316" s="14" customFormat="1">
      <c r="A316" s="14"/>
      <c r="B316" s="236"/>
      <c r="C316" s="237"/>
      <c r="D316" s="227" t="s">
        <v>166</v>
      </c>
      <c r="E316" s="238" t="s">
        <v>19</v>
      </c>
      <c r="F316" s="239" t="s">
        <v>689</v>
      </c>
      <c r="G316" s="237"/>
      <c r="H316" s="240">
        <v>4.9000000000000004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166</v>
      </c>
      <c r="AU316" s="246" t="s">
        <v>82</v>
      </c>
      <c r="AV316" s="14" t="s">
        <v>82</v>
      </c>
      <c r="AW316" s="14" t="s">
        <v>33</v>
      </c>
      <c r="AX316" s="14" t="s">
        <v>72</v>
      </c>
      <c r="AY316" s="246" t="s">
        <v>138</v>
      </c>
    </row>
    <row r="317" s="14" customFormat="1">
      <c r="A317" s="14"/>
      <c r="B317" s="236"/>
      <c r="C317" s="237"/>
      <c r="D317" s="227" t="s">
        <v>166</v>
      </c>
      <c r="E317" s="238" t="s">
        <v>19</v>
      </c>
      <c r="F317" s="239" t="s">
        <v>690</v>
      </c>
      <c r="G317" s="237"/>
      <c r="H317" s="240">
        <v>5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166</v>
      </c>
      <c r="AU317" s="246" t="s">
        <v>82</v>
      </c>
      <c r="AV317" s="14" t="s">
        <v>82</v>
      </c>
      <c r="AW317" s="14" t="s">
        <v>33</v>
      </c>
      <c r="AX317" s="14" t="s">
        <v>72</v>
      </c>
      <c r="AY317" s="246" t="s">
        <v>138</v>
      </c>
    </row>
    <row r="318" s="15" customFormat="1">
      <c r="A318" s="15"/>
      <c r="B318" s="247"/>
      <c r="C318" s="248"/>
      <c r="D318" s="227" t="s">
        <v>166</v>
      </c>
      <c r="E318" s="249" t="s">
        <v>19</v>
      </c>
      <c r="F318" s="250" t="s">
        <v>176</v>
      </c>
      <c r="G318" s="248"/>
      <c r="H318" s="251">
        <v>99.400000000000006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7" t="s">
        <v>166</v>
      </c>
      <c r="AU318" s="257" t="s">
        <v>82</v>
      </c>
      <c r="AV318" s="15" t="s">
        <v>145</v>
      </c>
      <c r="AW318" s="15" t="s">
        <v>33</v>
      </c>
      <c r="AX318" s="15" t="s">
        <v>80</v>
      </c>
      <c r="AY318" s="257" t="s">
        <v>138</v>
      </c>
    </row>
    <row r="319" s="2" customFormat="1" ht="16.5" customHeight="1">
      <c r="A319" s="41"/>
      <c r="B319" s="42"/>
      <c r="C319" s="262" t="s">
        <v>691</v>
      </c>
      <c r="D319" s="262" t="s">
        <v>549</v>
      </c>
      <c r="E319" s="263" t="s">
        <v>692</v>
      </c>
      <c r="F319" s="264" t="s">
        <v>693</v>
      </c>
      <c r="G319" s="265" t="s">
        <v>143</v>
      </c>
      <c r="H319" s="266">
        <v>29.82</v>
      </c>
      <c r="I319" s="267"/>
      <c r="J319" s="268">
        <f>ROUND(I319*H319,2)</f>
        <v>0</v>
      </c>
      <c r="K319" s="264" t="s">
        <v>144</v>
      </c>
      <c r="L319" s="269"/>
      <c r="M319" s="270" t="s">
        <v>19</v>
      </c>
      <c r="N319" s="271" t="s">
        <v>43</v>
      </c>
      <c r="O319" s="87"/>
      <c r="P319" s="216">
        <f>O319*H319</f>
        <v>0</v>
      </c>
      <c r="Q319" s="216">
        <v>0.00059999999999999995</v>
      </c>
      <c r="R319" s="216">
        <f>Q319*H319</f>
        <v>0.017891999999999998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199</v>
      </c>
      <c r="AT319" s="218" t="s">
        <v>549</v>
      </c>
      <c r="AU319" s="218" t="s">
        <v>82</v>
      </c>
      <c r="AY319" s="20" t="s">
        <v>138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80</v>
      </c>
      <c r="BK319" s="219">
        <f>ROUND(I319*H319,2)</f>
        <v>0</v>
      </c>
      <c r="BL319" s="20" t="s">
        <v>145</v>
      </c>
      <c r="BM319" s="218" t="s">
        <v>694</v>
      </c>
    </row>
    <row r="320" s="14" customFormat="1">
      <c r="A320" s="14"/>
      <c r="B320" s="236"/>
      <c r="C320" s="237"/>
      <c r="D320" s="227" t="s">
        <v>166</v>
      </c>
      <c r="E320" s="238" t="s">
        <v>19</v>
      </c>
      <c r="F320" s="239" t="s">
        <v>695</v>
      </c>
      <c r="G320" s="237"/>
      <c r="H320" s="240">
        <v>29.82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166</v>
      </c>
      <c r="AU320" s="246" t="s">
        <v>82</v>
      </c>
      <c r="AV320" s="14" t="s">
        <v>82</v>
      </c>
      <c r="AW320" s="14" t="s">
        <v>33</v>
      </c>
      <c r="AX320" s="14" t="s">
        <v>80</v>
      </c>
      <c r="AY320" s="246" t="s">
        <v>138</v>
      </c>
    </row>
    <row r="321" s="2" customFormat="1" ht="24.15" customHeight="1">
      <c r="A321" s="41"/>
      <c r="B321" s="42"/>
      <c r="C321" s="207" t="s">
        <v>696</v>
      </c>
      <c r="D321" s="207" t="s">
        <v>140</v>
      </c>
      <c r="E321" s="208" t="s">
        <v>697</v>
      </c>
      <c r="F321" s="209" t="s">
        <v>698</v>
      </c>
      <c r="G321" s="210" t="s">
        <v>143</v>
      </c>
      <c r="H321" s="211">
        <v>214.01599999999999</v>
      </c>
      <c r="I321" s="212"/>
      <c r="J321" s="213">
        <f>ROUND(I321*H321,2)</f>
        <v>0</v>
      </c>
      <c r="K321" s="209" t="s">
        <v>144</v>
      </c>
      <c r="L321" s="47"/>
      <c r="M321" s="214" t="s">
        <v>19</v>
      </c>
      <c r="N321" s="215" t="s">
        <v>43</v>
      </c>
      <c r="O321" s="87"/>
      <c r="P321" s="216">
        <f>O321*H321</f>
        <v>0</v>
      </c>
      <c r="Q321" s="216">
        <v>8.0000000000000007E-05</v>
      </c>
      <c r="R321" s="216">
        <f>Q321*H321</f>
        <v>0.017121279999999999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145</v>
      </c>
      <c r="AT321" s="218" t="s">
        <v>140</v>
      </c>
      <c r="AU321" s="218" t="s">
        <v>82</v>
      </c>
      <c r="AY321" s="20" t="s">
        <v>138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80</v>
      </c>
      <c r="BK321" s="219">
        <f>ROUND(I321*H321,2)</f>
        <v>0</v>
      </c>
      <c r="BL321" s="20" t="s">
        <v>145</v>
      </c>
      <c r="BM321" s="218" t="s">
        <v>699</v>
      </c>
    </row>
    <row r="322" s="2" customFormat="1">
      <c r="A322" s="41"/>
      <c r="B322" s="42"/>
      <c r="C322" s="43"/>
      <c r="D322" s="220" t="s">
        <v>147</v>
      </c>
      <c r="E322" s="43"/>
      <c r="F322" s="221" t="s">
        <v>700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147</v>
      </c>
      <c r="AU322" s="20" t="s">
        <v>82</v>
      </c>
    </row>
    <row r="323" s="14" customFormat="1">
      <c r="A323" s="14"/>
      <c r="B323" s="236"/>
      <c r="C323" s="237"/>
      <c r="D323" s="227" t="s">
        <v>166</v>
      </c>
      <c r="E323" s="238" t="s">
        <v>19</v>
      </c>
      <c r="F323" s="239" t="s">
        <v>701</v>
      </c>
      <c r="G323" s="237"/>
      <c r="H323" s="240">
        <v>214.01599999999999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166</v>
      </c>
      <c r="AU323" s="246" t="s">
        <v>82</v>
      </c>
      <c r="AV323" s="14" t="s">
        <v>82</v>
      </c>
      <c r="AW323" s="14" t="s">
        <v>33</v>
      </c>
      <c r="AX323" s="14" t="s">
        <v>80</v>
      </c>
      <c r="AY323" s="246" t="s">
        <v>138</v>
      </c>
    </row>
    <row r="324" s="2" customFormat="1" ht="16.5" customHeight="1">
      <c r="A324" s="41"/>
      <c r="B324" s="42"/>
      <c r="C324" s="207" t="s">
        <v>702</v>
      </c>
      <c r="D324" s="207" t="s">
        <v>140</v>
      </c>
      <c r="E324" s="208" t="s">
        <v>703</v>
      </c>
      <c r="F324" s="209" t="s">
        <v>704</v>
      </c>
      <c r="G324" s="210" t="s">
        <v>153</v>
      </c>
      <c r="H324" s="211">
        <v>68.099999999999994</v>
      </c>
      <c r="I324" s="212"/>
      <c r="J324" s="213">
        <f>ROUND(I324*H324,2)</f>
        <v>0</v>
      </c>
      <c r="K324" s="209" t="s">
        <v>144</v>
      </c>
      <c r="L324" s="47"/>
      <c r="M324" s="214" t="s">
        <v>19</v>
      </c>
      <c r="N324" s="215" t="s">
        <v>43</v>
      </c>
      <c r="O324" s="87"/>
      <c r="P324" s="216">
        <f>O324*H324</f>
        <v>0</v>
      </c>
      <c r="Q324" s="216">
        <v>0.00010000000000000001</v>
      </c>
      <c r="R324" s="216">
        <f>Q324*H324</f>
        <v>0.0068100000000000001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145</v>
      </c>
      <c r="AT324" s="218" t="s">
        <v>140</v>
      </c>
      <c r="AU324" s="218" t="s">
        <v>82</v>
      </c>
      <c r="AY324" s="20" t="s">
        <v>138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80</v>
      </c>
      <c r="BK324" s="219">
        <f>ROUND(I324*H324,2)</f>
        <v>0</v>
      </c>
      <c r="BL324" s="20" t="s">
        <v>145</v>
      </c>
      <c r="BM324" s="218" t="s">
        <v>705</v>
      </c>
    </row>
    <row r="325" s="2" customFormat="1">
      <c r="A325" s="41"/>
      <c r="B325" s="42"/>
      <c r="C325" s="43"/>
      <c r="D325" s="220" t="s">
        <v>147</v>
      </c>
      <c r="E325" s="43"/>
      <c r="F325" s="221" t="s">
        <v>706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147</v>
      </c>
      <c r="AU325" s="20" t="s">
        <v>82</v>
      </c>
    </row>
    <row r="326" s="14" customFormat="1">
      <c r="A326" s="14"/>
      <c r="B326" s="236"/>
      <c r="C326" s="237"/>
      <c r="D326" s="227" t="s">
        <v>166</v>
      </c>
      <c r="E326" s="238" t="s">
        <v>19</v>
      </c>
      <c r="F326" s="239" t="s">
        <v>707</v>
      </c>
      <c r="G326" s="237"/>
      <c r="H326" s="240">
        <v>68.099999999999994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166</v>
      </c>
      <c r="AU326" s="246" t="s">
        <v>82</v>
      </c>
      <c r="AV326" s="14" t="s">
        <v>82</v>
      </c>
      <c r="AW326" s="14" t="s">
        <v>33</v>
      </c>
      <c r="AX326" s="14" t="s">
        <v>80</v>
      </c>
      <c r="AY326" s="246" t="s">
        <v>138</v>
      </c>
    </row>
    <row r="327" s="2" customFormat="1" ht="16.5" customHeight="1">
      <c r="A327" s="41"/>
      <c r="B327" s="42"/>
      <c r="C327" s="262" t="s">
        <v>708</v>
      </c>
      <c r="D327" s="262" t="s">
        <v>549</v>
      </c>
      <c r="E327" s="263" t="s">
        <v>709</v>
      </c>
      <c r="F327" s="264" t="s">
        <v>710</v>
      </c>
      <c r="G327" s="265" t="s">
        <v>153</v>
      </c>
      <c r="H327" s="266">
        <v>71.504999999999995</v>
      </c>
      <c r="I327" s="267"/>
      <c r="J327" s="268">
        <f>ROUND(I327*H327,2)</f>
        <v>0</v>
      </c>
      <c r="K327" s="264" t="s">
        <v>144</v>
      </c>
      <c r="L327" s="269"/>
      <c r="M327" s="270" t="s">
        <v>19</v>
      </c>
      <c r="N327" s="271" t="s">
        <v>43</v>
      </c>
      <c r="O327" s="87"/>
      <c r="P327" s="216">
        <f>O327*H327</f>
        <v>0</v>
      </c>
      <c r="Q327" s="216">
        <v>0.00072000000000000005</v>
      </c>
      <c r="R327" s="216">
        <f>Q327*H327</f>
        <v>0.051483599999999997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199</v>
      </c>
      <c r="AT327" s="218" t="s">
        <v>549</v>
      </c>
      <c r="AU327" s="218" t="s">
        <v>82</v>
      </c>
      <c r="AY327" s="20" t="s">
        <v>138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80</v>
      </c>
      <c r="BK327" s="219">
        <f>ROUND(I327*H327,2)</f>
        <v>0</v>
      </c>
      <c r="BL327" s="20" t="s">
        <v>145</v>
      </c>
      <c r="BM327" s="218" t="s">
        <v>711</v>
      </c>
    </row>
    <row r="328" s="14" customFormat="1">
      <c r="A328" s="14"/>
      <c r="B328" s="236"/>
      <c r="C328" s="237"/>
      <c r="D328" s="227" t="s">
        <v>166</v>
      </c>
      <c r="E328" s="238" t="s">
        <v>19</v>
      </c>
      <c r="F328" s="239" t="s">
        <v>712</v>
      </c>
      <c r="G328" s="237"/>
      <c r="H328" s="240">
        <v>71.504999999999995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166</v>
      </c>
      <c r="AU328" s="246" t="s">
        <v>82</v>
      </c>
      <c r="AV328" s="14" t="s">
        <v>82</v>
      </c>
      <c r="AW328" s="14" t="s">
        <v>33</v>
      </c>
      <c r="AX328" s="14" t="s">
        <v>80</v>
      </c>
      <c r="AY328" s="246" t="s">
        <v>138</v>
      </c>
    </row>
    <row r="329" s="2" customFormat="1" ht="16.5" customHeight="1">
      <c r="A329" s="41"/>
      <c r="B329" s="42"/>
      <c r="C329" s="207" t="s">
        <v>713</v>
      </c>
      <c r="D329" s="207" t="s">
        <v>140</v>
      </c>
      <c r="E329" s="208" t="s">
        <v>714</v>
      </c>
      <c r="F329" s="209" t="s">
        <v>715</v>
      </c>
      <c r="G329" s="210" t="s">
        <v>153</v>
      </c>
      <c r="H329" s="211">
        <v>264.25</v>
      </c>
      <c r="I329" s="212"/>
      <c r="J329" s="213">
        <f>ROUND(I329*H329,2)</f>
        <v>0</v>
      </c>
      <c r="K329" s="209" t="s">
        <v>144</v>
      </c>
      <c r="L329" s="47"/>
      <c r="M329" s="214" t="s">
        <v>19</v>
      </c>
      <c r="N329" s="215" t="s">
        <v>43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145</v>
      </c>
      <c r="AT329" s="218" t="s">
        <v>140</v>
      </c>
      <c r="AU329" s="218" t="s">
        <v>82</v>
      </c>
      <c r="AY329" s="20" t="s">
        <v>138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80</v>
      </c>
      <c r="BK329" s="219">
        <f>ROUND(I329*H329,2)</f>
        <v>0</v>
      </c>
      <c r="BL329" s="20" t="s">
        <v>145</v>
      </c>
      <c r="BM329" s="218" t="s">
        <v>716</v>
      </c>
    </row>
    <row r="330" s="2" customFormat="1">
      <c r="A330" s="41"/>
      <c r="B330" s="42"/>
      <c r="C330" s="43"/>
      <c r="D330" s="220" t="s">
        <v>147</v>
      </c>
      <c r="E330" s="43"/>
      <c r="F330" s="221" t="s">
        <v>717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147</v>
      </c>
      <c r="AU330" s="20" t="s">
        <v>82</v>
      </c>
    </row>
    <row r="331" s="14" customFormat="1">
      <c r="A331" s="14"/>
      <c r="B331" s="236"/>
      <c r="C331" s="237"/>
      <c r="D331" s="227" t="s">
        <v>166</v>
      </c>
      <c r="E331" s="238" t="s">
        <v>19</v>
      </c>
      <c r="F331" s="239" t="s">
        <v>718</v>
      </c>
      <c r="G331" s="237"/>
      <c r="H331" s="240">
        <v>264.25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166</v>
      </c>
      <c r="AU331" s="246" t="s">
        <v>82</v>
      </c>
      <c r="AV331" s="14" t="s">
        <v>82</v>
      </c>
      <c r="AW331" s="14" t="s">
        <v>33</v>
      </c>
      <c r="AX331" s="14" t="s">
        <v>80</v>
      </c>
      <c r="AY331" s="246" t="s">
        <v>138</v>
      </c>
    </row>
    <row r="332" s="2" customFormat="1" ht="16.5" customHeight="1">
      <c r="A332" s="41"/>
      <c r="B332" s="42"/>
      <c r="C332" s="262" t="s">
        <v>719</v>
      </c>
      <c r="D332" s="262" t="s">
        <v>549</v>
      </c>
      <c r="E332" s="263" t="s">
        <v>720</v>
      </c>
      <c r="F332" s="264" t="s">
        <v>721</v>
      </c>
      <c r="G332" s="265" t="s">
        <v>153</v>
      </c>
      <c r="H332" s="266">
        <v>76.019999999999996</v>
      </c>
      <c r="I332" s="267"/>
      <c r="J332" s="268">
        <f>ROUND(I332*H332,2)</f>
        <v>0</v>
      </c>
      <c r="K332" s="264" t="s">
        <v>144</v>
      </c>
      <c r="L332" s="269"/>
      <c r="M332" s="270" t="s">
        <v>19</v>
      </c>
      <c r="N332" s="271" t="s">
        <v>43</v>
      </c>
      <c r="O332" s="87"/>
      <c r="P332" s="216">
        <f>O332*H332</f>
        <v>0</v>
      </c>
      <c r="Q332" s="216">
        <v>0.00011</v>
      </c>
      <c r="R332" s="216">
        <f>Q332*H332</f>
        <v>0.0083622000000000002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199</v>
      </c>
      <c r="AT332" s="218" t="s">
        <v>549</v>
      </c>
      <c r="AU332" s="218" t="s">
        <v>82</v>
      </c>
      <c r="AY332" s="20" t="s">
        <v>138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145</v>
      </c>
      <c r="BM332" s="218" t="s">
        <v>722</v>
      </c>
    </row>
    <row r="333" s="13" customFormat="1">
      <c r="A333" s="13"/>
      <c r="B333" s="225"/>
      <c r="C333" s="226"/>
      <c r="D333" s="227" t="s">
        <v>166</v>
      </c>
      <c r="E333" s="228" t="s">
        <v>19</v>
      </c>
      <c r="F333" s="229" t="s">
        <v>723</v>
      </c>
      <c r="G333" s="226"/>
      <c r="H333" s="228" t="s">
        <v>19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166</v>
      </c>
      <c r="AU333" s="235" t="s">
        <v>82</v>
      </c>
      <c r="AV333" s="13" t="s">
        <v>80</v>
      </c>
      <c r="AW333" s="13" t="s">
        <v>33</v>
      </c>
      <c r="AX333" s="13" t="s">
        <v>72</v>
      </c>
      <c r="AY333" s="235" t="s">
        <v>138</v>
      </c>
    </row>
    <row r="334" s="14" customFormat="1">
      <c r="A334" s="14"/>
      <c r="B334" s="236"/>
      <c r="C334" s="237"/>
      <c r="D334" s="227" t="s">
        <v>166</v>
      </c>
      <c r="E334" s="238" t="s">
        <v>19</v>
      </c>
      <c r="F334" s="239" t="s">
        <v>724</v>
      </c>
      <c r="G334" s="237"/>
      <c r="H334" s="240">
        <v>16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166</v>
      </c>
      <c r="AU334" s="246" t="s">
        <v>82</v>
      </c>
      <c r="AV334" s="14" t="s">
        <v>82</v>
      </c>
      <c r="AW334" s="14" t="s">
        <v>33</v>
      </c>
      <c r="AX334" s="14" t="s">
        <v>72</v>
      </c>
      <c r="AY334" s="246" t="s">
        <v>138</v>
      </c>
    </row>
    <row r="335" s="13" customFormat="1">
      <c r="A335" s="13"/>
      <c r="B335" s="225"/>
      <c r="C335" s="226"/>
      <c r="D335" s="227" t="s">
        <v>166</v>
      </c>
      <c r="E335" s="228" t="s">
        <v>19</v>
      </c>
      <c r="F335" s="229" t="s">
        <v>725</v>
      </c>
      <c r="G335" s="226"/>
      <c r="H335" s="228" t="s">
        <v>19</v>
      </c>
      <c r="I335" s="230"/>
      <c r="J335" s="226"/>
      <c r="K335" s="226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166</v>
      </c>
      <c r="AU335" s="235" t="s">
        <v>82</v>
      </c>
      <c r="AV335" s="13" t="s">
        <v>80</v>
      </c>
      <c r="AW335" s="13" t="s">
        <v>33</v>
      </c>
      <c r="AX335" s="13" t="s">
        <v>72</v>
      </c>
      <c r="AY335" s="235" t="s">
        <v>138</v>
      </c>
    </row>
    <row r="336" s="14" customFormat="1">
      <c r="A336" s="14"/>
      <c r="B336" s="236"/>
      <c r="C336" s="237"/>
      <c r="D336" s="227" t="s">
        <v>166</v>
      </c>
      <c r="E336" s="238" t="s">
        <v>19</v>
      </c>
      <c r="F336" s="239" t="s">
        <v>726</v>
      </c>
      <c r="G336" s="237"/>
      <c r="H336" s="240">
        <v>44.200000000000003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166</v>
      </c>
      <c r="AU336" s="246" t="s">
        <v>82</v>
      </c>
      <c r="AV336" s="14" t="s">
        <v>82</v>
      </c>
      <c r="AW336" s="14" t="s">
        <v>33</v>
      </c>
      <c r="AX336" s="14" t="s">
        <v>72</v>
      </c>
      <c r="AY336" s="246" t="s">
        <v>138</v>
      </c>
    </row>
    <row r="337" s="14" customFormat="1">
      <c r="A337" s="14"/>
      <c r="B337" s="236"/>
      <c r="C337" s="237"/>
      <c r="D337" s="227" t="s">
        <v>166</v>
      </c>
      <c r="E337" s="238" t="s">
        <v>19</v>
      </c>
      <c r="F337" s="239" t="s">
        <v>727</v>
      </c>
      <c r="G337" s="237"/>
      <c r="H337" s="240">
        <v>4.2000000000000002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166</v>
      </c>
      <c r="AU337" s="246" t="s">
        <v>82</v>
      </c>
      <c r="AV337" s="14" t="s">
        <v>82</v>
      </c>
      <c r="AW337" s="14" t="s">
        <v>33</v>
      </c>
      <c r="AX337" s="14" t="s">
        <v>72</v>
      </c>
      <c r="AY337" s="246" t="s">
        <v>138</v>
      </c>
    </row>
    <row r="338" s="14" customFormat="1">
      <c r="A338" s="14"/>
      <c r="B338" s="236"/>
      <c r="C338" s="237"/>
      <c r="D338" s="227" t="s">
        <v>166</v>
      </c>
      <c r="E338" s="238" t="s">
        <v>19</v>
      </c>
      <c r="F338" s="239" t="s">
        <v>728</v>
      </c>
      <c r="G338" s="237"/>
      <c r="H338" s="240">
        <v>4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166</v>
      </c>
      <c r="AU338" s="246" t="s">
        <v>82</v>
      </c>
      <c r="AV338" s="14" t="s">
        <v>82</v>
      </c>
      <c r="AW338" s="14" t="s">
        <v>33</v>
      </c>
      <c r="AX338" s="14" t="s">
        <v>72</v>
      </c>
      <c r="AY338" s="246" t="s">
        <v>138</v>
      </c>
    </row>
    <row r="339" s="14" customFormat="1">
      <c r="A339" s="14"/>
      <c r="B339" s="236"/>
      <c r="C339" s="237"/>
      <c r="D339" s="227" t="s">
        <v>166</v>
      </c>
      <c r="E339" s="238" t="s">
        <v>19</v>
      </c>
      <c r="F339" s="239" t="s">
        <v>728</v>
      </c>
      <c r="G339" s="237"/>
      <c r="H339" s="240">
        <v>4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166</v>
      </c>
      <c r="AU339" s="246" t="s">
        <v>82</v>
      </c>
      <c r="AV339" s="14" t="s">
        <v>82</v>
      </c>
      <c r="AW339" s="14" t="s">
        <v>33</v>
      </c>
      <c r="AX339" s="14" t="s">
        <v>72</v>
      </c>
      <c r="AY339" s="246" t="s">
        <v>138</v>
      </c>
    </row>
    <row r="340" s="15" customFormat="1">
      <c r="A340" s="15"/>
      <c r="B340" s="247"/>
      <c r="C340" s="248"/>
      <c r="D340" s="227" t="s">
        <v>166</v>
      </c>
      <c r="E340" s="249" t="s">
        <v>19</v>
      </c>
      <c r="F340" s="250" t="s">
        <v>176</v>
      </c>
      <c r="G340" s="248"/>
      <c r="H340" s="251">
        <v>72.400000000000006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57" t="s">
        <v>166</v>
      </c>
      <c r="AU340" s="257" t="s">
        <v>82</v>
      </c>
      <c r="AV340" s="15" t="s">
        <v>145</v>
      </c>
      <c r="AW340" s="15" t="s">
        <v>33</v>
      </c>
      <c r="AX340" s="15" t="s">
        <v>72</v>
      </c>
      <c r="AY340" s="257" t="s">
        <v>138</v>
      </c>
    </row>
    <row r="341" s="14" customFormat="1">
      <c r="A341" s="14"/>
      <c r="B341" s="236"/>
      <c r="C341" s="237"/>
      <c r="D341" s="227" t="s">
        <v>166</v>
      </c>
      <c r="E341" s="238" t="s">
        <v>19</v>
      </c>
      <c r="F341" s="239" t="s">
        <v>729</v>
      </c>
      <c r="G341" s="237"/>
      <c r="H341" s="240">
        <v>76.019999999999996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166</v>
      </c>
      <c r="AU341" s="246" t="s">
        <v>82</v>
      </c>
      <c r="AV341" s="14" t="s">
        <v>82</v>
      </c>
      <c r="AW341" s="14" t="s">
        <v>33</v>
      </c>
      <c r="AX341" s="14" t="s">
        <v>80</v>
      </c>
      <c r="AY341" s="246" t="s">
        <v>138</v>
      </c>
    </row>
    <row r="342" s="2" customFormat="1" ht="16.5" customHeight="1">
      <c r="A342" s="41"/>
      <c r="B342" s="42"/>
      <c r="C342" s="262" t="s">
        <v>730</v>
      </c>
      <c r="D342" s="262" t="s">
        <v>549</v>
      </c>
      <c r="E342" s="263" t="s">
        <v>731</v>
      </c>
      <c r="F342" s="264" t="s">
        <v>732</v>
      </c>
      <c r="G342" s="265" t="s">
        <v>153</v>
      </c>
      <c r="H342" s="266">
        <v>82.793000000000006</v>
      </c>
      <c r="I342" s="267"/>
      <c r="J342" s="268">
        <f>ROUND(I342*H342,2)</f>
        <v>0</v>
      </c>
      <c r="K342" s="264" t="s">
        <v>144</v>
      </c>
      <c r="L342" s="269"/>
      <c r="M342" s="270" t="s">
        <v>19</v>
      </c>
      <c r="N342" s="271" t="s">
        <v>43</v>
      </c>
      <c r="O342" s="87"/>
      <c r="P342" s="216">
        <f>O342*H342</f>
        <v>0</v>
      </c>
      <c r="Q342" s="216">
        <v>4.0000000000000003E-05</v>
      </c>
      <c r="R342" s="216">
        <f>Q342*H342</f>
        <v>0.0033117200000000006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199</v>
      </c>
      <c r="AT342" s="218" t="s">
        <v>549</v>
      </c>
      <c r="AU342" s="218" t="s">
        <v>82</v>
      </c>
      <c r="AY342" s="20" t="s">
        <v>138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80</v>
      </c>
      <c r="BK342" s="219">
        <f>ROUND(I342*H342,2)</f>
        <v>0</v>
      </c>
      <c r="BL342" s="20" t="s">
        <v>145</v>
      </c>
      <c r="BM342" s="218" t="s">
        <v>733</v>
      </c>
    </row>
    <row r="343" s="14" customFormat="1">
      <c r="A343" s="14"/>
      <c r="B343" s="236"/>
      <c r="C343" s="237"/>
      <c r="D343" s="227" t="s">
        <v>166</v>
      </c>
      <c r="E343" s="238" t="s">
        <v>19</v>
      </c>
      <c r="F343" s="239" t="s">
        <v>734</v>
      </c>
      <c r="G343" s="237"/>
      <c r="H343" s="240">
        <v>61.75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166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138</v>
      </c>
    </row>
    <row r="344" s="14" customFormat="1">
      <c r="A344" s="14"/>
      <c r="B344" s="236"/>
      <c r="C344" s="237"/>
      <c r="D344" s="227" t="s">
        <v>166</v>
      </c>
      <c r="E344" s="238" t="s">
        <v>19</v>
      </c>
      <c r="F344" s="239" t="s">
        <v>735</v>
      </c>
      <c r="G344" s="237"/>
      <c r="H344" s="240">
        <v>7.2000000000000002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166</v>
      </c>
      <c r="AU344" s="246" t="s">
        <v>82</v>
      </c>
      <c r="AV344" s="14" t="s">
        <v>82</v>
      </c>
      <c r="AW344" s="14" t="s">
        <v>33</v>
      </c>
      <c r="AX344" s="14" t="s">
        <v>72</v>
      </c>
      <c r="AY344" s="246" t="s">
        <v>138</v>
      </c>
    </row>
    <row r="345" s="14" customFormat="1">
      <c r="A345" s="14"/>
      <c r="B345" s="236"/>
      <c r="C345" s="237"/>
      <c r="D345" s="227" t="s">
        <v>166</v>
      </c>
      <c r="E345" s="238" t="s">
        <v>19</v>
      </c>
      <c r="F345" s="239" t="s">
        <v>689</v>
      </c>
      <c r="G345" s="237"/>
      <c r="H345" s="240">
        <v>4.9000000000000004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166</v>
      </c>
      <c r="AU345" s="246" t="s">
        <v>82</v>
      </c>
      <c r="AV345" s="14" t="s">
        <v>82</v>
      </c>
      <c r="AW345" s="14" t="s">
        <v>33</v>
      </c>
      <c r="AX345" s="14" t="s">
        <v>72</v>
      </c>
      <c r="AY345" s="246" t="s">
        <v>138</v>
      </c>
    </row>
    <row r="346" s="14" customFormat="1">
      <c r="A346" s="14"/>
      <c r="B346" s="236"/>
      <c r="C346" s="237"/>
      <c r="D346" s="227" t="s">
        <v>166</v>
      </c>
      <c r="E346" s="238" t="s">
        <v>19</v>
      </c>
      <c r="F346" s="239" t="s">
        <v>690</v>
      </c>
      <c r="G346" s="237"/>
      <c r="H346" s="240">
        <v>5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166</v>
      </c>
      <c r="AU346" s="246" t="s">
        <v>82</v>
      </c>
      <c r="AV346" s="14" t="s">
        <v>82</v>
      </c>
      <c r="AW346" s="14" t="s">
        <v>33</v>
      </c>
      <c r="AX346" s="14" t="s">
        <v>72</v>
      </c>
      <c r="AY346" s="246" t="s">
        <v>138</v>
      </c>
    </row>
    <row r="347" s="15" customFormat="1">
      <c r="A347" s="15"/>
      <c r="B347" s="247"/>
      <c r="C347" s="248"/>
      <c r="D347" s="227" t="s">
        <v>166</v>
      </c>
      <c r="E347" s="249" t="s">
        <v>19</v>
      </c>
      <c r="F347" s="250" t="s">
        <v>176</v>
      </c>
      <c r="G347" s="248"/>
      <c r="H347" s="251">
        <v>78.850000000000009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7" t="s">
        <v>166</v>
      </c>
      <c r="AU347" s="257" t="s">
        <v>82</v>
      </c>
      <c r="AV347" s="15" t="s">
        <v>145</v>
      </c>
      <c r="AW347" s="15" t="s">
        <v>33</v>
      </c>
      <c r="AX347" s="15" t="s">
        <v>72</v>
      </c>
      <c r="AY347" s="257" t="s">
        <v>138</v>
      </c>
    </row>
    <row r="348" s="14" customFormat="1">
      <c r="A348" s="14"/>
      <c r="B348" s="236"/>
      <c r="C348" s="237"/>
      <c r="D348" s="227" t="s">
        <v>166</v>
      </c>
      <c r="E348" s="238" t="s">
        <v>19</v>
      </c>
      <c r="F348" s="239" t="s">
        <v>736</v>
      </c>
      <c r="G348" s="237"/>
      <c r="H348" s="240">
        <v>82.793000000000006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166</v>
      </c>
      <c r="AU348" s="246" t="s">
        <v>82</v>
      </c>
      <c r="AV348" s="14" t="s">
        <v>82</v>
      </c>
      <c r="AW348" s="14" t="s">
        <v>33</v>
      </c>
      <c r="AX348" s="14" t="s">
        <v>80</v>
      </c>
      <c r="AY348" s="246" t="s">
        <v>138</v>
      </c>
    </row>
    <row r="349" s="2" customFormat="1" ht="16.5" customHeight="1">
      <c r="A349" s="41"/>
      <c r="B349" s="42"/>
      <c r="C349" s="262" t="s">
        <v>737</v>
      </c>
      <c r="D349" s="262" t="s">
        <v>549</v>
      </c>
      <c r="E349" s="263" t="s">
        <v>738</v>
      </c>
      <c r="F349" s="264" t="s">
        <v>739</v>
      </c>
      <c r="G349" s="265" t="s">
        <v>153</v>
      </c>
      <c r="H349" s="266">
        <v>95.078000000000003</v>
      </c>
      <c r="I349" s="267"/>
      <c r="J349" s="268">
        <f>ROUND(I349*H349,2)</f>
        <v>0</v>
      </c>
      <c r="K349" s="264" t="s">
        <v>144</v>
      </c>
      <c r="L349" s="269"/>
      <c r="M349" s="270" t="s">
        <v>19</v>
      </c>
      <c r="N349" s="271" t="s">
        <v>43</v>
      </c>
      <c r="O349" s="87"/>
      <c r="P349" s="216">
        <f>O349*H349</f>
        <v>0</v>
      </c>
      <c r="Q349" s="216">
        <v>0.00029999999999999997</v>
      </c>
      <c r="R349" s="216">
        <f>Q349*H349</f>
        <v>0.028523399999999997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199</v>
      </c>
      <c r="AT349" s="218" t="s">
        <v>549</v>
      </c>
      <c r="AU349" s="218" t="s">
        <v>82</v>
      </c>
      <c r="AY349" s="20" t="s">
        <v>138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80</v>
      </c>
      <c r="BK349" s="219">
        <f>ROUND(I349*H349,2)</f>
        <v>0</v>
      </c>
      <c r="BL349" s="20" t="s">
        <v>145</v>
      </c>
      <c r="BM349" s="218" t="s">
        <v>740</v>
      </c>
    </row>
    <row r="350" s="14" customFormat="1">
      <c r="A350" s="14"/>
      <c r="B350" s="236"/>
      <c r="C350" s="237"/>
      <c r="D350" s="227" t="s">
        <v>166</v>
      </c>
      <c r="E350" s="238" t="s">
        <v>19</v>
      </c>
      <c r="F350" s="239" t="s">
        <v>707</v>
      </c>
      <c r="G350" s="237"/>
      <c r="H350" s="240">
        <v>68.099999999999994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166</v>
      </c>
      <c r="AU350" s="246" t="s">
        <v>82</v>
      </c>
      <c r="AV350" s="14" t="s">
        <v>82</v>
      </c>
      <c r="AW350" s="14" t="s">
        <v>33</v>
      </c>
      <c r="AX350" s="14" t="s">
        <v>72</v>
      </c>
      <c r="AY350" s="246" t="s">
        <v>138</v>
      </c>
    </row>
    <row r="351" s="13" customFormat="1">
      <c r="A351" s="13"/>
      <c r="B351" s="225"/>
      <c r="C351" s="226"/>
      <c r="D351" s="227" t="s">
        <v>166</v>
      </c>
      <c r="E351" s="228" t="s">
        <v>19</v>
      </c>
      <c r="F351" s="229" t="s">
        <v>741</v>
      </c>
      <c r="G351" s="226"/>
      <c r="H351" s="228" t="s">
        <v>19</v>
      </c>
      <c r="I351" s="230"/>
      <c r="J351" s="226"/>
      <c r="K351" s="226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166</v>
      </c>
      <c r="AU351" s="235" t="s">
        <v>82</v>
      </c>
      <c r="AV351" s="13" t="s">
        <v>80</v>
      </c>
      <c r="AW351" s="13" t="s">
        <v>33</v>
      </c>
      <c r="AX351" s="13" t="s">
        <v>72</v>
      </c>
      <c r="AY351" s="235" t="s">
        <v>138</v>
      </c>
    </row>
    <row r="352" s="14" customFormat="1">
      <c r="A352" s="14"/>
      <c r="B352" s="236"/>
      <c r="C352" s="237"/>
      <c r="D352" s="227" t="s">
        <v>166</v>
      </c>
      <c r="E352" s="238" t="s">
        <v>19</v>
      </c>
      <c r="F352" s="239" t="s">
        <v>742</v>
      </c>
      <c r="G352" s="237"/>
      <c r="H352" s="240">
        <v>17.550000000000001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166</v>
      </c>
      <c r="AU352" s="246" t="s">
        <v>82</v>
      </c>
      <c r="AV352" s="14" t="s">
        <v>82</v>
      </c>
      <c r="AW352" s="14" t="s">
        <v>33</v>
      </c>
      <c r="AX352" s="14" t="s">
        <v>72</v>
      </c>
      <c r="AY352" s="246" t="s">
        <v>138</v>
      </c>
    </row>
    <row r="353" s="14" customFormat="1">
      <c r="A353" s="14"/>
      <c r="B353" s="236"/>
      <c r="C353" s="237"/>
      <c r="D353" s="227" t="s">
        <v>166</v>
      </c>
      <c r="E353" s="238" t="s">
        <v>19</v>
      </c>
      <c r="F353" s="239" t="s">
        <v>743</v>
      </c>
      <c r="G353" s="237"/>
      <c r="H353" s="240">
        <v>4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166</v>
      </c>
      <c r="AU353" s="246" t="s">
        <v>82</v>
      </c>
      <c r="AV353" s="14" t="s">
        <v>82</v>
      </c>
      <c r="AW353" s="14" t="s">
        <v>33</v>
      </c>
      <c r="AX353" s="14" t="s">
        <v>72</v>
      </c>
      <c r="AY353" s="246" t="s">
        <v>138</v>
      </c>
    </row>
    <row r="354" s="14" customFormat="1">
      <c r="A354" s="14"/>
      <c r="B354" s="236"/>
      <c r="C354" s="237"/>
      <c r="D354" s="227" t="s">
        <v>166</v>
      </c>
      <c r="E354" s="238" t="s">
        <v>19</v>
      </c>
      <c r="F354" s="239" t="s">
        <v>744</v>
      </c>
      <c r="G354" s="237"/>
      <c r="H354" s="240">
        <v>0.90000000000000002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166</v>
      </c>
      <c r="AU354" s="246" t="s">
        <v>82</v>
      </c>
      <c r="AV354" s="14" t="s">
        <v>82</v>
      </c>
      <c r="AW354" s="14" t="s">
        <v>33</v>
      </c>
      <c r="AX354" s="14" t="s">
        <v>72</v>
      </c>
      <c r="AY354" s="246" t="s">
        <v>138</v>
      </c>
    </row>
    <row r="355" s="15" customFormat="1">
      <c r="A355" s="15"/>
      <c r="B355" s="247"/>
      <c r="C355" s="248"/>
      <c r="D355" s="227" t="s">
        <v>166</v>
      </c>
      <c r="E355" s="249" t="s">
        <v>19</v>
      </c>
      <c r="F355" s="250" t="s">
        <v>176</v>
      </c>
      <c r="G355" s="248"/>
      <c r="H355" s="251">
        <v>90.549999999999997</v>
      </c>
      <c r="I355" s="252"/>
      <c r="J355" s="248"/>
      <c r="K355" s="248"/>
      <c r="L355" s="253"/>
      <c r="M355" s="254"/>
      <c r="N355" s="255"/>
      <c r="O355" s="255"/>
      <c r="P355" s="255"/>
      <c r="Q355" s="255"/>
      <c r="R355" s="255"/>
      <c r="S355" s="255"/>
      <c r="T355" s="256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7" t="s">
        <v>166</v>
      </c>
      <c r="AU355" s="257" t="s">
        <v>82</v>
      </c>
      <c r="AV355" s="15" t="s">
        <v>145</v>
      </c>
      <c r="AW355" s="15" t="s">
        <v>33</v>
      </c>
      <c r="AX355" s="15" t="s">
        <v>72</v>
      </c>
      <c r="AY355" s="257" t="s">
        <v>138</v>
      </c>
    </row>
    <row r="356" s="14" customFormat="1">
      <c r="A356" s="14"/>
      <c r="B356" s="236"/>
      <c r="C356" s="237"/>
      <c r="D356" s="227" t="s">
        <v>166</v>
      </c>
      <c r="E356" s="238" t="s">
        <v>19</v>
      </c>
      <c r="F356" s="239" t="s">
        <v>745</v>
      </c>
      <c r="G356" s="237"/>
      <c r="H356" s="240">
        <v>95.078000000000003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166</v>
      </c>
      <c r="AU356" s="246" t="s">
        <v>82</v>
      </c>
      <c r="AV356" s="14" t="s">
        <v>82</v>
      </c>
      <c r="AW356" s="14" t="s">
        <v>33</v>
      </c>
      <c r="AX356" s="14" t="s">
        <v>80</v>
      </c>
      <c r="AY356" s="246" t="s">
        <v>138</v>
      </c>
    </row>
    <row r="357" s="2" customFormat="1" ht="16.5" customHeight="1">
      <c r="A357" s="41"/>
      <c r="B357" s="42"/>
      <c r="C357" s="262" t="s">
        <v>746</v>
      </c>
      <c r="D357" s="262" t="s">
        <v>549</v>
      </c>
      <c r="E357" s="263" t="s">
        <v>747</v>
      </c>
      <c r="F357" s="264" t="s">
        <v>748</v>
      </c>
      <c r="G357" s="265" t="s">
        <v>153</v>
      </c>
      <c r="H357" s="266">
        <v>23.573</v>
      </c>
      <c r="I357" s="267"/>
      <c r="J357" s="268">
        <f>ROUND(I357*H357,2)</f>
        <v>0</v>
      </c>
      <c r="K357" s="264" t="s">
        <v>144</v>
      </c>
      <c r="L357" s="269"/>
      <c r="M357" s="270" t="s">
        <v>19</v>
      </c>
      <c r="N357" s="271" t="s">
        <v>43</v>
      </c>
      <c r="O357" s="87"/>
      <c r="P357" s="216">
        <f>O357*H357</f>
        <v>0</v>
      </c>
      <c r="Q357" s="216">
        <v>0.00020000000000000001</v>
      </c>
      <c r="R357" s="216">
        <f>Q357*H357</f>
        <v>0.0047146000000000002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199</v>
      </c>
      <c r="AT357" s="218" t="s">
        <v>549</v>
      </c>
      <c r="AU357" s="218" t="s">
        <v>82</v>
      </c>
      <c r="AY357" s="20" t="s">
        <v>138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80</v>
      </c>
      <c r="BK357" s="219">
        <f>ROUND(I357*H357,2)</f>
        <v>0</v>
      </c>
      <c r="BL357" s="20" t="s">
        <v>145</v>
      </c>
      <c r="BM357" s="218" t="s">
        <v>749</v>
      </c>
    </row>
    <row r="358" s="14" customFormat="1">
      <c r="A358" s="14"/>
      <c r="B358" s="236"/>
      <c r="C358" s="237"/>
      <c r="D358" s="227" t="s">
        <v>166</v>
      </c>
      <c r="E358" s="238" t="s">
        <v>19</v>
      </c>
      <c r="F358" s="239" t="s">
        <v>750</v>
      </c>
      <c r="G358" s="237"/>
      <c r="H358" s="240">
        <v>22.449999999999999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166</v>
      </c>
      <c r="AU358" s="246" t="s">
        <v>82</v>
      </c>
      <c r="AV358" s="14" t="s">
        <v>82</v>
      </c>
      <c r="AW358" s="14" t="s">
        <v>33</v>
      </c>
      <c r="AX358" s="14" t="s">
        <v>72</v>
      </c>
      <c r="AY358" s="246" t="s">
        <v>138</v>
      </c>
    </row>
    <row r="359" s="14" customFormat="1">
      <c r="A359" s="14"/>
      <c r="B359" s="236"/>
      <c r="C359" s="237"/>
      <c r="D359" s="227" t="s">
        <v>166</v>
      </c>
      <c r="E359" s="238" t="s">
        <v>19</v>
      </c>
      <c r="F359" s="239" t="s">
        <v>751</v>
      </c>
      <c r="G359" s="237"/>
      <c r="H359" s="240">
        <v>23.573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166</v>
      </c>
      <c r="AU359" s="246" t="s">
        <v>82</v>
      </c>
      <c r="AV359" s="14" t="s">
        <v>82</v>
      </c>
      <c r="AW359" s="14" t="s">
        <v>33</v>
      </c>
      <c r="AX359" s="14" t="s">
        <v>80</v>
      </c>
      <c r="AY359" s="246" t="s">
        <v>138</v>
      </c>
    </row>
    <row r="360" s="2" customFormat="1" ht="21.75" customHeight="1">
      <c r="A360" s="41"/>
      <c r="B360" s="42"/>
      <c r="C360" s="207" t="s">
        <v>752</v>
      </c>
      <c r="D360" s="207" t="s">
        <v>140</v>
      </c>
      <c r="E360" s="208" t="s">
        <v>753</v>
      </c>
      <c r="F360" s="209" t="s">
        <v>754</v>
      </c>
      <c r="G360" s="210" t="s">
        <v>143</v>
      </c>
      <c r="H360" s="211">
        <v>56.387</v>
      </c>
      <c r="I360" s="212"/>
      <c r="J360" s="213">
        <f>ROUND(I360*H360,2)</f>
        <v>0</v>
      </c>
      <c r="K360" s="209" t="s">
        <v>144</v>
      </c>
      <c r="L360" s="47"/>
      <c r="M360" s="214" t="s">
        <v>19</v>
      </c>
      <c r="N360" s="215" t="s">
        <v>43</v>
      </c>
      <c r="O360" s="87"/>
      <c r="P360" s="216">
        <f>O360*H360</f>
        <v>0</v>
      </c>
      <c r="Q360" s="216">
        <v>0.0057000000000000002</v>
      </c>
      <c r="R360" s="216">
        <f>Q360*H360</f>
        <v>0.32140590000000002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145</v>
      </c>
      <c r="AT360" s="218" t="s">
        <v>140</v>
      </c>
      <c r="AU360" s="218" t="s">
        <v>82</v>
      </c>
      <c r="AY360" s="20" t="s">
        <v>138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80</v>
      </c>
      <c r="BK360" s="219">
        <f>ROUND(I360*H360,2)</f>
        <v>0</v>
      </c>
      <c r="BL360" s="20" t="s">
        <v>145</v>
      </c>
      <c r="BM360" s="218" t="s">
        <v>755</v>
      </c>
    </row>
    <row r="361" s="2" customFormat="1">
      <c r="A361" s="41"/>
      <c r="B361" s="42"/>
      <c r="C361" s="43"/>
      <c r="D361" s="220" t="s">
        <v>147</v>
      </c>
      <c r="E361" s="43"/>
      <c r="F361" s="221" t="s">
        <v>756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147</v>
      </c>
      <c r="AU361" s="20" t="s">
        <v>82</v>
      </c>
    </row>
    <row r="362" s="14" customFormat="1">
      <c r="A362" s="14"/>
      <c r="B362" s="236"/>
      <c r="C362" s="237"/>
      <c r="D362" s="227" t="s">
        <v>166</v>
      </c>
      <c r="E362" s="238" t="s">
        <v>19</v>
      </c>
      <c r="F362" s="239" t="s">
        <v>369</v>
      </c>
      <c r="G362" s="237"/>
      <c r="H362" s="240">
        <v>56.387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166</v>
      </c>
      <c r="AU362" s="246" t="s">
        <v>82</v>
      </c>
      <c r="AV362" s="14" t="s">
        <v>82</v>
      </c>
      <c r="AW362" s="14" t="s">
        <v>33</v>
      </c>
      <c r="AX362" s="14" t="s">
        <v>80</v>
      </c>
      <c r="AY362" s="246" t="s">
        <v>138</v>
      </c>
    </row>
    <row r="363" s="2" customFormat="1" ht="24.15" customHeight="1">
      <c r="A363" s="41"/>
      <c r="B363" s="42"/>
      <c r="C363" s="207" t="s">
        <v>757</v>
      </c>
      <c r="D363" s="207" t="s">
        <v>140</v>
      </c>
      <c r="E363" s="208" t="s">
        <v>758</v>
      </c>
      <c r="F363" s="209" t="s">
        <v>759</v>
      </c>
      <c r="G363" s="210" t="s">
        <v>143</v>
      </c>
      <c r="H363" s="211">
        <v>243.83600000000001</v>
      </c>
      <c r="I363" s="212"/>
      <c r="J363" s="213">
        <f>ROUND(I363*H363,2)</f>
        <v>0</v>
      </c>
      <c r="K363" s="209" t="s">
        <v>144</v>
      </c>
      <c r="L363" s="47"/>
      <c r="M363" s="214" t="s">
        <v>19</v>
      </c>
      <c r="N363" s="215" t="s">
        <v>43</v>
      </c>
      <c r="O363" s="87"/>
      <c r="P363" s="216">
        <f>O363*H363</f>
        <v>0</v>
      </c>
      <c r="Q363" s="216">
        <v>0.0045799999999999999</v>
      </c>
      <c r="R363" s="216">
        <f>Q363*H363</f>
        <v>1.11676888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145</v>
      </c>
      <c r="AT363" s="218" t="s">
        <v>140</v>
      </c>
      <c r="AU363" s="218" t="s">
        <v>82</v>
      </c>
      <c r="AY363" s="20" t="s">
        <v>138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80</v>
      </c>
      <c r="BK363" s="219">
        <f>ROUND(I363*H363,2)</f>
        <v>0</v>
      </c>
      <c r="BL363" s="20" t="s">
        <v>145</v>
      </c>
      <c r="BM363" s="218" t="s">
        <v>760</v>
      </c>
    </row>
    <row r="364" s="2" customFormat="1">
      <c r="A364" s="41"/>
      <c r="B364" s="42"/>
      <c r="C364" s="43"/>
      <c r="D364" s="220" t="s">
        <v>147</v>
      </c>
      <c r="E364" s="43"/>
      <c r="F364" s="221" t="s">
        <v>761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147</v>
      </c>
      <c r="AU364" s="20" t="s">
        <v>82</v>
      </c>
    </row>
    <row r="365" s="14" customFormat="1">
      <c r="A365" s="14"/>
      <c r="B365" s="236"/>
      <c r="C365" s="237"/>
      <c r="D365" s="227" t="s">
        <v>166</v>
      </c>
      <c r="E365" s="238" t="s">
        <v>19</v>
      </c>
      <c r="F365" s="239" t="s">
        <v>373</v>
      </c>
      <c r="G365" s="237"/>
      <c r="H365" s="240">
        <v>214.01599999999999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166</v>
      </c>
      <c r="AU365" s="246" t="s">
        <v>82</v>
      </c>
      <c r="AV365" s="14" t="s">
        <v>82</v>
      </c>
      <c r="AW365" s="14" t="s">
        <v>33</v>
      </c>
      <c r="AX365" s="14" t="s">
        <v>72</v>
      </c>
      <c r="AY365" s="246" t="s">
        <v>138</v>
      </c>
    </row>
    <row r="366" s="13" customFormat="1">
      <c r="A366" s="13"/>
      <c r="B366" s="225"/>
      <c r="C366" s="226"/>
      <c r="D366" s="227" t="s">
        <v>166</v>
      </c>
      <c r="E366" s="228" t="s">
        <v>19</v>
      </c>
      <c r="F366" s="229" t="s">
        <v>660</v>
      </c>
      <c r="G366" s="226"/>
      <c r="H366" s="228" t="s">
        <v>19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166</v>
      </c>
      <c r="AU366" s="235" t="s">
        <v>82</v>
      </c>
      <c r="AV366" s="13" t="s">
        <v>80</v>
      </c>
      <c r="AW366" s="13" t="s">
        <v>33</v>
      </c>
      <c r="AX366" s="13" t="s">
        <v>72</v>
      </c>
      <c r="AY366" s="235" t="s">
        <v>138</v>
      </c>
    </row>
    <row r="367" s="14" customFormat="1">
      <c r="A367" s="14"/>
      <c r="B367" s="236"/>
      <c r="C367" s="237"/>
      <c r="D367" s="227" t="s">
        <v>166</v>
      </c>
      <c r="E367" s="238" t="s">
        <v>19</v>
      </c>
      <c r="F367" s="239" t="s">
        <v>661</v>
      </c>
      <c r="G367" s="237"/>
      <c r="H367" s="240">
        <v>29.82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166</v>
      </c>
      <c r="AU367" s="246" t="s">
        <v>82</v>
      </c>
      <c r="AV367" s="14" t="s">
        <v>82</v>
      </c>
      <c r="AW367" s="14" t="s">
        <v>33</v>
      </c>
      <c r="AX367" s="14" t="s">
        <v>72</v>
      </c>
      <c r="AY367" s="246" t="s">
        <v>138</v>
      </c>
    </row>
    <row r="368" s="15" customFormat="1">
      <c r="A368" s="15"/>
      <c r="B368" s="247"/>
      <c r="C368" s="248"/>
      <c r="D368" s="227" t="s">
        <v>166</v>
      </c>
      <c r="E368" s="249" t="s">
        <v>19</v>
      </c>
      <c r="F368" s="250" t="s">
        <v>176</v>
      </c>
      <c r="G368" s="248"/>
      <c r="H368" s="251">
        <v>243.83599999999998</v>
      </c>
      <c r="I368" s="252"/>
      <c r="J368" s="248"/>
      <c r="K368" s="248"/>
      <c r="L368" s="253"/>
      <c r="M368" s="254"/>
      <c r="N368" s="255"/>
      <c r="O368" s="255"/>
      <c r="P368" s="255"/>
      <c r="Q368" s="255"/>
      <c r="R368" s="255"/>
      <c r="S368" s="255"/>
      <c r="T368" s="25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7" t="s">
        <v>166</v>
      </c>
      <c r="AU368" s="257" t="s">
        <v>82</v>
      </c>
      <c r="AV368" s="15" t="s">
        <v>145</v>
      </c>
      <c r="AW368" s="15" t="s">
        <v>33</v>
      </c>
      <c r="AX368" s="15" t="s">
        <v>80</v>
      </c>
      <c r="AY368" s="257" t="s">
        <v>138</v>
      </c>
    </row>
    <row r="369" s="2" customFormat="1" ht="21.75" customHeight="1">
      <c r="A369" s="41"/>
      <c r="B369" s="42"/>
      <c r="C369" s="207" t="s">
        <v>762</v>
      </c>
      <c r="D369" s="207" t="s">
        <v>140</v>
      </c>
      <c r="E369" s="208" t="s">
        <v>763</v>
      </c>
      <c r="F369" s="209" t="s">
        <v>764</v>
      </c>
      <c r="G369" s="210" t="s">
        <v>163</v>
      </c>
      <c r="H369" s="211">
        <v>19.271999999999998</v>
      </c>
      <c r="I369" s="212"/>
      <c r="J369" s="213">
        <f>ROUND(I369*H369,2)</f>
        <v>0</v>
      </c>
      <c r="K369" s="209" t="s">
        <v>144</v>
      </c>
      <c r="L369" s="47"/>
      <c r="M369" s="214" t="s">
        <v>19</v>
      </c>
      <c r="N369" s="215" t="s">
        <v>43</v>
      </c>
      <c r="O369" s="87"/>
      <c r="P369" s="216">
        <f>O369*H369</f>
        <v>0</v>
      </c>
      <c r="Q369" s="216">
        <v>2.5018699999999998</v>
      </c>
      <c r="R369" s="216">
        <f>Q369*H369</f>
        <v>48.216038639999994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145</v>
      </c>
      <c r="AT369" s="218" t="s">
        <v>140</v>
      </c>
      <c r="AU369" s="218" t="s">
        <v>82</v>
      </c>
      <c r="AY369" s="20" t="s">
        <v>138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80</v>
      </c>
      <c r="BK369" s="219">
        <f>ROUND(I369*H369,2)</f>
        <v>0</v>
      </c>
      <c r="BL369" s="20" t="s">
        <v>145</v>
      </c>
      <c r="BM369" s="218" t="s">
        <v>765</v>
      </c>
    </row>
    <row r="370" s="2" customFormat="1">
      <c r="A370" s="41"/>
      <c r="B370" s="42"/>
      <c r="C370" s="43"/>
      <c r="D370" s="220" t="s">
        <v>147</v>
      </c>
      <c r="E370" s="43"/>
      <c r="F370" s="221" t="s">
        <v>766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147</v>
      </c>
      <c r="AU370" s="20" t="s">
        <v>82</v>
      </c>
    </row>
    <row r="371" s="14" customFormat="1">
      <c r="A371" s="14"/>
      <c r="B371" s="236"/>
      <c r="C371" s="237"/>
      <c r="D371" s="227" t="s">
        <v>166</v>
      </c>
      <c r="E371" s="238" t="s">
        <v>19</v>
      </c>
      <c r="F371" s="239" t="s">
        <v>767</v>
      </c>
      <c r="G371" s="237"/>
      <c r="H371" s="240">
        <v>6.7110000000000003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166</v>
      </c>
      <c r="AU371" s="246" t="s">
        <v>82</v>
      </c>
      <c r="AV371" s="14" t="s">
        <v>82</v>
      </c>
      <c r="AW371" s="14" t="s">
        <v>33</v>
      </c>
      <c r="AX371" s="14" t="s">
        <v>72</v>
      </c>
      <c r="AY371" s="246" t="s">
        <v>138</v>
      </c>
    </row>
    <row r="372" s="14" customFormat="1">
      <c r="A372" s="14"/>
      <c r="B372" s="236"/>
      <c r="C372" s="237"/>
      <c r="D372" s="227" t="s">
        <v>166</v>
      </c>
      <c r="E372" s="238" t="s">
        <v>19</v>
      </c>
      <c r="F372" s="239" t="s">
        <v>768</v>
      </c>
      <c r="G372" s="237"/>
      <c r="H372" s="240">
        <v>12.561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166</v>
      </c>
      <c r="AU372" s="246" t="s">
        <v>82</v>
      </c>
      <c r="AV372" s="14" t="s">
        <v>82</v>
      </c>
      <c r="AW372" s="14" t="s">
        <v>33</v>
      </c>
      <c r="AX372" s="14" t="s">
        <v>72</v>
      </c>
      <c r="AY372" s="246" t="s">
        <v>138</v>
      </c>
    </row>
    <row r="373" s="15" customFormat="1">
      <c r="A373" s="15"/>
      <c r="B373" s="247"/>
      <c r="C373" s="248"/>
      <c r="D373" s="227" t="s">
        <v>166</v>
      </c>
      <c r="E373" s="249" t="s">
        <v>19</v>
      </c>
      <c r="F373" s="250" t="s">
        <v>176</v>
      </c>
      <c r="G373" s="248"/>
      <c r="H373" s="251">
        <v>19.271999999999998</v>
      </c>
      <c r="I373" s="252"/>
      <c r="J373" s="248"/>
      <c r="K373" s="248"/>
      <c r="L373" s="253"/>
      <c r="M373" s="254"/>
      <c r="N373" s="255"/>
      <c r="O373" s="255"/>
      <c r="P373" s="255"/>
      <c r="Q373" s="255"/>
      <c r="R373" s="255"/>
      <c r="S373" s="255"/>
      <c r="T373" s="256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7" t="s">
        <v>166</v>
      </c>
      <c r="AU373" s="257" t="s">
        <v>82</v>
      </c>
      <c r="AV373" s="15" t="s">
        <v>145</v>
      </c>
      <c r="AW373" s="15" t="s">
        <v>33</v>
      </c>
      <c r="AX373" s="15" t="s">
        <v>80</v>
      </c>
      <c r="AY373" s="257" t="s">
        <v>138</v>
      </c>
    </row>
    <row r="374" s="2" customFormat="1" ht="21.75" customHeight="1">
      <c r="A374" s="41"/>
      <c r="B374" s="42"/>
      <c r="C374" s="207" t="s">
        <v>769</v>
      </c>
      <c r="D374" s="207" t="s">
        <v>140</v>
      </c>
      <c r="E374" s="208" t="s">
        <v>770</v>
      </c>
      <c r="F374" s="209" t="s">
        <v>771</v>
      </c>
      <c r="G374" s="210" t="s">
        <v>163</v>
      </c>
      <c r="H374" s="211">
        <v>3.6720000000000002</v>
      </c>
      <c r="I374" s="212"/>
      <c r="J374" s="213">
        <f>ROUND(I374*H374,2)</f>
        <v>0</v>
      </c>
      <c r="K374" s="209" t="s">
        <v>144</v>
      </c>
      <c r="L374" s="47"/>
      <c r="M374" s="214" t="s">
        <v>19</v>
      </c>
      <c r="N374" s="215" t="s">
        <v>43</v>
      </c>
      <c r="O374" s="87"/>
      <c r="P374" s="216">
        <f>O374*H374</f>
        <v>0</v>
      </c>
      <c r="Q374" s="216">
        <v>2.5018699999999998</v>
      </c>
      <c r="R374" s="216">
        <f>Q374*H374</f>
        <v>9.1868666399999999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145</v>
      </c>
      <c r="AT374" s="218" t="s">
        <v>140</v>
      </c>
      <c r="AU374" s="218" t="s">
        <v>82</v>
      </c>
      <c r="AY374" s="20" t="s">
        <v>138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80</v>
      </c>
      <c r="BK374" s="219">
        <f>ROUND(I374*H374,2)</f>
        <v>0</v>
      </c>
      <c r="BL374" s="20" t="s">
        <v>145</v>
      </c>
      <c r="BM374" s="218" t="s">
        <v>772</v>
      </c>
    </row>
    <row r="375" s="2" customFormat="1">
      <c r="A375" s="41"/>
      <c r="B375" s="42"/>
      <c r="C375" s="43"/>
      <c r="D375" s="220" t="s">
        <v>147</v>
      </c>
      <c r="E375" s="43"/>
      <c r="F375" s="221" t="s">
        <v>773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147</v>
      </c>
      <c r="AU375" s="20" t="s">
        <v>82</v>
      </c>
    </row>
    <row r="376" s="13" customFormat="1">
      <c r="A376" s="13"/>
      <c r="B376" s="225"/>
      <c r="C376" s="226"/>
      <c r="D376" s="227" t="s">
        <v>166</v>
      </c>
      <c r="E376" s="228" t="s">
        <v>19</v>
      </c>
      <c r="F376" s="229" t="s">
        <v>774</v>
      </c>
      <c r="G376" s="226"/>
      <c r="H376" s="228" t="s">
        <v>19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166</v>
      </c>
      <c r="AU376" s="235" t="s">
        <v>82</v>
      </c>
      <c r="AV376" s="13" t="s">
        <v>80</v>
      </c>
      <c r="AW376" s="13" t="s">
        <v>33</v>
      </c>
      <c r="AX376" s="13" t="s">
        <v>72</v>
      </c>
      <c r="AY376" s="235" t="s">
        <v>138</v>
      </c>
    </row>
    <row r="377" s="14" customFormat="1">
      <c r="A377" s="14"/>
      <c r="B377" s="236"/>
      <c r="C377" s="237"/>
      <c r="D377" s="227" t="s">
        <v>166</v>
      </c>
      <c r="E377" s="238" t="s">
        <v>19</v>
      </c>
      <c r="F377" s="239" t="s">
        <v>775</v>
      </c>
      <c r="G377" s="237"/>
      <c r="H377" s="240">
        <v>1.8360000000000001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166</v>
      </c>
      <c r="AU377" s="246" t="s">
        <v>82</v>
      </c>
      <c r="AV377" s="14" t="s">
        <v>82</v>
      </c>
      <c r="AW377" s="14" t="s">
        <v>33</v>
      </c>
      <c r="AX377" s="14" t="s">
        <v>72</v>
      </c>
      <c r="AY377" s="246" t="s">
        <v>138</v>
      </c>
    </row>
    <row r="378" s="14" customFormat="1">
      <c r="A378" s="14"/>
      <c r="B378" s="236"/>
      <c r="C378" s="237"/>
      <c r="D378" s="227" t="s">
        <v>166</v>
      </c>
      <c r="E378" s="238" t="s">
        <v>19</v>
      </c>
      <c r="F378" s="239" t="s">
        <v>775</v>
      </c>
      <c r="G378" s="237"/>
      <c r="H378" s="240">
        <v>1.8360000000000001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166</v>
      </c>
      <c r="AU378" s="246" t="s">
        <v>82</v>
      </c>
      <c r="AV378" s="14" t="s">
        <v>82</v>
      </c>
      <c r="AW378" s="14" t="s">
        <v>33</v>
      </c>
      <c r="AX378" s="14" t="s">
        <v>72</v>
      </c>
      <c r="AY378" s="246" t="s">
        <v>138</v>
      </c>
    </row>
    <row r="379" s="15" customFormat="1">
      <c r="A379" s="15"/>
      <c r="B379" s="247"/>
      <c r="C379" s="248"/>
      <c r="D379" s="227" t="s">
        <v>166</v>
      </c>
      <c r="E379" s="249" t="s">
        <v>19</v>
      </c>
      <c r="F379" s="250" t="s">
        <v>176</v>
      </c>
      <c r="G379" s="248"/>
      <c r="H379" s="251">
        <v>3.6720000000000002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7" t="s">
        <v>166</v>
      </c>
      <c r="AU379" s="257" t="s">
        <v>82</v>
      </c>
      <c r="AV379" s="15" t="s">
        <v>145</v>
      </c>
      <c r="AW379" s="15" t="s">
        <v>33</v>
      </c>
      <c r="AX379" s="15" t="s">
        <v>80</v>
      </c>
      <c r="AY379" s="257" t="s">
        <v>138</v>
      </c>
    </row>
    <row r="380" s="2" customFormat="1" ht="24.15" customHeight="1">
      <c r="A380" s="41"/>
      <c r="B380" s="42"/>
      <c r="C380" s="207" t="s">
        <v>776</v>
      </c>
      <c r="D380" s="207" t="s">
        <v>140</v>
      </c>
      <c r="E380" s="208" t="s">
        <v>777</v>
      </c>
      <c r="F380" s="209" t="s">
        <v>778</v>
      </c>
      <c r="G380" s="210" t="s">
        <v>163</v>
      </c>
      <c r="H380" s="211">
        <v>3.6720000000000002</v>
      </c>
      <c r="I380" s="212"/>
      <c r="J380" s="213">
        <f>ROUND(I380*H380,2)</f>
        <v>0</v>
      </c>
      <c r="K380" s="209" t="s">
        <v>144</v>
      </c>
      <c r="L380" s="47"/>
      <c r="M380" s="214" t="s">
        <v>19</v>
      </c>
      <c r="N380" s="215" t="s">
        <v>43</v>
      </c>
      <c r="O380" s="87"/>
      <c r="P380" s="216">
        <f>O380*H380</f>
        <v>0</v>
      </c>
      <c r="Q380" s="216">
        <v>0.040000000000000001</v>
      </c>
      <c r="R380" s="216">
        <f>Q380*H380</f>
        <v>0.14688000000000001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145</v>
      </c>
      <c r="AT380" s="218" t="s">
        <v>140</v>
      </c>
      <c r="AU380" s="218" t="s">
        <v>82</v>
      </c>
      <c r="AY380" s="20" t="s">
        <v>138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80</v>
      </c>
      <c r="BK380" s="219">
        <f>ROUND(I380*H380,2)</f>
        <v>0</v>
      </c>
      <c r="BL380" s="20" t="s">
        <v>145</v>
      </c>
      <c r="BM380" s="218" t="s">
        <v>779</v>
      </c>
    </row>
    <row r="381" s="2" customFormat="1">
      <c r="A381" s="41"/>
      <c r="B381" s="42"/>
      <c r="C381" s="43"/>
      <c r="D381" s="220" t="s">
        <v>147</v>
      </c>
      <c r="E381" s="43"/>
      <c r="F381" s="221" t="s">
        <v>780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147</v>
      </c>
      <c r="AU381" s="20" t="s">
        <v>82</v>
      </c>
    </row>
    <row r="382" s="2" customFormat="1" ht="24.15" customHeight="1">
      <c r="A382" s="41"/>
      <c r="B382" s="42"/>
      <c r="C382" s="207" t="s">
        <v>781</v>
      </c>
      <c r="D382" s="207" t="s">
        <v>140</v>
      </c>
      <c r="E382" s="208" t="s">
        <v>782</v>
      </c>
      <c r="F382" s="209" t="s">
        <v>783</v>
      </c>
      <c r="G382" s="210" t="s">
        <v>163</v>
      </c>
      <c r="H382" s="211">
        <v>3.6720000000000002</v>
      </c>
      <c r="I382" s="212"/>
      <c r="J382" s="213">
        <f>ROUND(I382*H382,2)</f>
        <v>0</v>
      </c>
      <c r="K382" s="209" t="s">
        <v>144</v>
      </c>
      <c r="L382" s="47"/>
      <c r="M382" s="214" t="s">
        <v>19</v>
      </c>
      <c r="N382" s="215" t="s">
        <v>43</v>
      </c>
      <c r="O382" s="87"/>
      <c r="P382" s="216">
        <f>O382*H382</f>
        <v>0</v>
      </c>
      <c r="Q382" s="216">
        <v>0.035349999999999999</v>
      </c>
      <c r="R382" s="216">
        <f>Q382*H382</f>
        <v>0.12980520000000001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145</v>
      </c>
      <c r="AT382" s="218" t="s">
        <v>140</v>
      </c>
      <c r="AU382" s="218" t="s">
        <v>82</v>
      </c>
      <c r="AY382" s="20" t="s">
        <v>138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80</v>
      </c>
      <c r="BK382" s="219">
        <f>ROUND(I382*H382,2)</f>
        <v>0</v>
      </c>
      <c r="BL382" s="20" t="s">
        <v>145</v>
      </c>
      <c r="BM382" s="218" t="s">
        <v>784</v>
      </c>
    </row>
    <row r="383" s="2" customFormat="1">
      <c r="A383" s="41"/>
      <c r="B383" s="42"/>
      <c r="C383" s="43"/>
      <c r="D383" s="220" t="s">
        <v>147</v>
      </c>
      <c r="E383" s="43"/>
      <c r="F383" s="221" t="s">
        <v>785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147</v>
      </c>
      <c r="AU383" s="20" t="s">
        <v>82</v>
      </c>
    </row>
    <row r="384" s="2" customFormat="1" ht="16.5" customHeight="1">
      <c r="A384" s="41"/>
      <c r="B384" s="42"/>
      <c r="C384" s="207" t="s">
        <v>786</v>
      </c>
      <c r="D384" s="207" t="s">
        <v>140</v>
      </c>
      <c r="E384" s="208" t="s">
        <v>787</v>
      </c>
      <c r="F384" s="209" t="s">
        <v>788</v>
      </c>
      <c r="G384" s="210" t="s">
        <v>143</v>
      </c>
      <c r="H384" s="211">
        <v>283.92000000000002</v>
      </c>
      <c r="I384" s="212"/>
      <c r="J384" s="213">
        <f>ROUND(I384*H384,2)</f>
        <v>0</v>
      </c>
      <c r="K384" s="209" t="s">
        <v>144</v>
      </c>
      <c r="L384" s="47"/>
      <c r="M384" s="214" t="s">
        <v>19</v>
      </c>
      <c r="N384" s="215" t="s">
        <v>43</v>
      </c>
      <c r="O384" s="87"/>
      <c r="P384" s="216">
        <f>O384*H384</f>
        <v>0</v>
      </c>
      <c r="Q384" s="216">
        <v>0.00012999999999999999</v>
      </c>
      <c r="R384" s="216">
        <f>Q384*H384</f>
        <v>0.036909600000000001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145</v>
      </c>
      <c r="AT384" s="218" t="s">
        <v>140</v>
      </c>
      <c r="AU384" s="218" t="s">
        <v>82</v>
      </c>
      <c r="AY384" s="20" t="s">
        <v>138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80</v>
      </c>
      <c r="BK384" s="219">
        <f>ROUND(I384*H384,2)</f>
        <v>0</v>
      </c>
      <c r="BL384" s="20" t="s">
        <v>145</v>
      </c>
      <c r="BM384" s="218" t="s">
        <v>789</v>
      </c>
    </row>
    <row r="385" s="2" customFormat="1">
      <c r="A385" s="41"/>
      <c r="B385" s="42"/>
      <c r="C385" s="43"/>
      <c r="D385" s="220" t="s">
        <v>147</v>
      </c>
      <c r="E385" s="43"/>
      <c r="F385" s="221" t="s">
        <v>790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147</v>
      </c>
      <c r="AU385" s="20" t="s">
        <v>82</v>
      </c>
    </row>
    <row r="386" s="14" customFormat="1">
      <c r="A386" s="14"/>
      <c r="B386" s="236"/>
      <c r="C386" s="237"/>
      <c r="D386" s="227" t="s">
        <v>166</v>
      </c>
      <c r="E386" s="238" t="s">
        <v>19</v>
      </c>
      <c r="F386" s="239" t="s">
        <v>791</v>
      </c>
      <c r="G386" s="237"/>
      <c r="H386" s="240">
        <v>283.92000000000002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166</v>
      </c>
      <c r="AU386" s="246" t="s">
        <v>82</v>
      </c>
      <c r="AV386" s="14" t="s">
        <v>82</v>
      </c>
      <c r="AW386" s="14" t="s">
        <v>33</v>
      </c>
      <c r="AX386" s="14" t="s">
        <v>80</v>
      </c>
      <c r="AY386" s="246" t="s">
        <v>138</v>
      </c>
    </row>
    <row r="387" s="2" customFormat="1" ht="24.15" customHeight="1">
      <c r="A387" s="41"/>
      <c r="B387" s="42"/>
      <c r="C387" s="207" t="s">
        <v>792</v>
      </c>
      <c r="D387" s="207" t="s">
        <v>140</v>
      </c>
      <c r="E387" s="208" t="s">
        <v>793</v>
      </c>
      <c r="F387" s="209" t="s">
        <v>794</v>
      </c>
      <c r="G387" s="210" t="s">
        <v>153</v>
      </c>
      <c r="H387" s="211">
        <v>347.89999999999998</v>
      </c>
      <c r="I387" s="212"/>
      <c r="J387" s="213">
        <f>ROUND(I387*H387,2)</f>
        <v>0</v>
      </c>
      <c r="K387" s="209" t="s">
        <v>144</v>
      </c>
      <c r="L387" s="47"/>
      <c r="M387" s="214" t="s">
        <v>19</v>
      </c>
      <c r="N387" s="215" t="s">
        <v>43</v>
      </c>
      <c r="O387" s="87"/>
      <c r="P387" s="216">
        <f>O387*H387</f>
        <v>0</v>
      </c>
      <c r="Q387" s="216">
        <v>2.0000000000000002E-05</v>
      </c>
      <c r="R387" s="216">
        <f>Q387*H387</f>
        <v>0.0069579999999999998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145</v>
      </c>
      <c r="AT387" s="218" t="s">
        <v>140</v>
      </c>
      <c r="AU387" s="218" t="s">
        <v>82</v>
      </c>
      <c r="AY387" s="20" t="s">
        <v>138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80</v>
      </c>
      <c r="BK387" s="219">
        <f>ROUND(I387*H387,2)</f>
        <v>0</v>
      </c>
      <c r="BL387" s="20" t="s">
        <v>145</v>
      </c>
      <c r="BM387" s="218" t="s">
        <v>795</v>
      </c>
    </row>
    <row r="388" s="2" customFormat="1">
      <c r="A388" s="41"/>
      <c r="B388" s="42"/>
      <c r="C388" s="43"/>
      <c r="D388" s="220" t="s">
        <v>147</v>
      </c>
      <c r="E388" s="43"/>
      <c r="F388" s="221" t="s">
        <v>796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147</v>
      </c>
      <c r="AU388" s="20" t="s">
        <v>82</v>
      </c>
    </row>
    <row r="389" s="2" customFormat="1" ht="16.5" customHeight="1">
      <c r="A389" s="41"/>
      <c r="B389" s="42"/>
      <c r="C389" s="207" t="s">
        <v>797</v>
      </c>
      <c r="D389" s="207" t="s">
        <v>140</v>
      </c>
      <c r="E389" s="208" t="s">
        <v>798</v>
      </c>
      <c r="F389" s="209" t="s">
        <v>799</v>
      </c>
      <c r="G389" s="210" t="s">
        <v>143</v>
      </c>
      <c r="H389" s="211">
        <v>20.739999999999998</v>
      </c>
      <c r="I389" s="212"/>
      <c r="J389" s="213">
        <f>ROUND(I389*H389,2)</f>
        <v>0</v>
      </c>
      <c r="K389" s="209" t="s">
        <v>144</v>
      </c>
      <c r="L389" s="47"/>
      <c r="M389" s="214" t="s">
        <v>19</v>
      </c>
      <c r="N389" s="215" t="s">
        <v>43</v>
      </c>
      <c r="O389" s="87"/>
      <c r="P389" s="216">
        <f>O389*H389</f>
        <v>0</v>
      </c>
      <c r="Q389" s="216">
        <v>0.3674</v>
      </c>
      <c r="R389" s="216">
        <f>Q389*H389</f>
        <v>7.6198759999999996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145</v>
      </c>
      <c r="AT389" s="218" t="s">
        <v>140</v>
      </c>
      <c r="AU389" s="218" t="s">
        <v>82</v>
      </c>
      <c r="AY389" s="20" t="s">
        <v>138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80</v>
      </c>
      <c r="BK389" s="219">
        <f>ROUND(I389*H389,2)</f>
        <v>0</v>
      </c>
      <c r="BL389" s="20" t="s">
        <v>145</v>
      </c>
      <c r="BM389" s="218" t="s">
        <v>800</v>
      </c>
    </row>
    <row r="390" s="2" customFormat="1">
      <c r="A390" s="41"/>
      <c r="B390" s="42"/>
      <c r="C390" s="43"/>
      <c r="D390" s="220" t="s">
        <v>147</v>
      </c>
      <c r="E390" s="43"/>
      <c r="F390" s="221" t="s">
        <v>801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147</v>
      </c>
      <c r="AU390" s="20" t="s">
        <v>82</v>
      </c>
    </row>
    <row r="391" s="14" customFormat="1">
      <c r="A391" s="14"/>
      <c r="B391" s="236"/>
      <c r="C391" s="237"/>
      <c r="D391" s="227" t="s">
        <v>166</v>
      </c>
      <c r="E391" s="238" t="s">
        <v>19</v>
      </c>
      <c r="F391" s="239" t="s">
        <v>802</v>
      </c>
      <c r="G391" s="237"/>
      <c r="H391" s="240">
        <v>20.739999999999998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166</v>
      </c>
      <c r="AU391" s="246" t="s">
        <v>82</v>
      </c>
      <c r="AV391" s="14" t="s">
        <v>82</v>
      </c>
      <c r="AW391" s="14" t="s">
        <v>33</v>
      </c>
      <c r="AX391" s="14" t="s">
        <v>80</v>
      </c>
      <c r="AY391" s="246" t="s">
        <v>138</v>
      </c>
    </row>
    <row r="392" s="2" customFormat="1" ht="24.15" customHeight="1">
      <c r="A392" s="41"/>
      <c r="B392" s="42"/>
      <c r="C392" s="207" t="s">
        <v>803</v>
      </c>
      <c r="D392" s="207" t="s">
        <v>140</v>
      </c>
      <c r="E392" s="208" t="s">
        <v>804</v>
      </c>
      <c r="F392" s="209" t="s">
        <v>805</v>
      </c>
      <c r="G392" s="210" t="s">
        <v>153</v>
      </c>
      <c r="H392" s="211">
        <v>51.850000000000001</v>
      </c>
      <c r="I392" s="212"/>
      <c r="J392" s="213">
        <f>ROUND(I392*H392,2)</f>
        <v>0</v>
      </c>
      <c r="K392" s="209" t="s">
        <v>144</v>
      </c>
      <c r="L392" s="47"/>
      <c r="M392" s="214" t="s">
        <v>19</v>
      </c>
      <c r="N392" s="215" t="s">
        <v>43</v>
      </c>
      <c r="O392" s="87"/>
      <c r="P392" s="216">
        <f>O392*H392</f>
        <v>0</v>
      </c>
      <c r="Q392" s="216">
        <v>0.19663</v>
      </c>
      <c r="R392" s="216">
        <f>Q392*H392</f>
        <v>10.1952655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145</v>
      </c>
      <c r="AT392" s="218" t="s">
        <v>140</v>
      </c>
      <c r="AU392" s="218" t="s">
        <v>82</v>
      </c>
      <c r="AY392" s="20" t="s">
        <v>138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80</v>
      </c>
      <c r="BK392" s="219">
        <f>ROUND(I392*H392,2)</f>
        <v>0</v>
      </c>
      <c r="BL392" s="20" t="s">
        <v>145</v>
      </c>
      <c r="BM392" s="218" t="s">
        <v>806</v>
      </c>
    </row>
    <row r="393" s="2" customFormat="1">
      <c r="A393" s="41"/>
      <c r="B393" s="42"/>
      <c r="C393" s="43"/>
      <c r="D393" s="220" t="s">
        <v>147</v>
      </c>
      <c r="E393" s="43"/>
      <c r="F393" s="221" t="s">
        <v>807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147</v>
      </c>
      <c r="AU393" s="20" t="s">
        <v>82</v>
      </c>
    </row>
    <row r="394" s="14" customFormat="1">
      <c r="A394" s="14"/>
      <c r="B394" s="236"/>
      <c r="C394" s="237"/>
      <c r="D394" s="227" t="s">
        <v>166</v>
      </c>
      <c r="E394" s="238" t="s">
        <v>19</v>
      </c>
      <c r="F394" s="239" t="s">
        <v>808</v>
      </c>
      <c r="G394" s="237"/>
      <c r="H394" s="240">
        <v>51.850000000000001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166</v>
      </c>
      <c r="AU394" s="246" t="s">
        <v>82</v>
      </c>
      <c r="AV394" s="14" t="s">
        <v>82</v>
      </c>
      <c r="AW394" s="14" t="s">
        <v>33</v>
      </c>
      <c r="AX394" s="14" t="s">
        <v>80</v>
      </c>
      <c r="AY394" s="246" t="s">
        <v>138</v>
      </c>
    </row>
    <row r="395" s="12" customFormat="1" ht="22.8" customHeight="1">
      <c r="A395" s="12"/>
      <c r="B395" s="191"/>
      <c r="C395" s="192"/>
      <c r="D395" s="193" t="s">
        <v>71</v>
      </c>
      <c r="E395" s="205" t="s">
        <v>149</v>
      </c>
      <c r="F395" s="205" t="s">
        <v>150</v>
      </c>
      <c r="G395" s="192"/>
      <c r="H395" s="192"/>
      <c r="I395" s="195"/>
      <c r="J395" s="206">
        <f>BK395</f>
        <v>0</v>
      </c>
      <c r="K395" s="192"/>
      <c r="L395" s="197"/>
      <c r="M395" s="198"/>
      <c r="N395" s="199"/>
      <c r="O395" s="199"/>
      <c r="P395" s="200">
        <f>SUM(P396:P434)</f>
        <v>0</v>
      </c>
      <c r="Q395" s="199"/>
      <c r="R395" s="200">
        <f>SUM(R396:R434)</f>
        <v>0.052635450000000007</v>
      </c>
      <c r="S395" s="199"/>
      <c r="T395" s="201">
        <f>SUM(T396:T434)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2" t="s">
        <v>80</v>
      </c>
      <c r="AT395" s="203" t="s">
        <v>71</v>
      </c>
      <c r="AU395" s="203" t="s">
        <v>80</v>
      </c>
      <c r="AY395" s="202" t="s">
        <v>138</v>
      </c>
      <c r="BK395" s="204">
        <f>SUM(BK396:BK434)</f>
        <v>0</v>
      </c>
    </row>
    <row r="396" s="2" customFormat="1" ht="16.5" customHeight="1">
      <c r="A396" s="41"/>
      <c r="B396" s="42"/>
      <c r="C396" s="207" t="s">
        <v>809</v>
      </c>
      <c r="D396" s="207" t="s">
        <v>140</v>
      </c>
      <c r="E396" s="208" t="s">
        <v>810</v>
      </c>
      <c r="F396" s="209" t="s">
        <v>811</v>
      </c>
      <c r="G396" s="210" t="s">
        <v>143</v>
      </c>
      <c r="H396" s="211">
        <v>36.295000000000002</v>
      </c>
      <c r="I396" s="212"/>
      <c r="J396" s="213">
        <f>ROUND(I396*H396,2)</f>
        <v>0</v>
      </c>
      <c r="K396" s="209" t="s">
        <v>144</v>
      </c>
      <c r="L396" s="47"/>
      <c r="M396" s="214" t="s">
        <v>19</v>
      </c>
      <c r="N396" s="215" t="s">
        <v>43</v>
      </c>
      <c r="O396" s="87"/>
      <c r="P396" s="216">
        <f>O396*H396</f>
        <v>0</v>
      </c>
      <c r="Q396" s="216">
        <v>0.00046999999999999999</v>
      </c>
      <c r="R396" s="216">
        <f>Q396*H396</f>
        <v>0.017058650000000002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145</v>
      </c>
      <c r="AT396" s="218" t="s">
        <v>140</v>
      </c>
      <c r="AU396" s="218" t="s">
        <v>82</v>
      </c>
      <c r="AY396" s="20" t="s">
        <v>138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80</v>
      </c>
      <c r="BK396" s="219">
        <f>ROUND(I396*H396,2)</f>
        <v>0</v>
      </c>
      <c r="BL396" s="20" t="s">
        <v>145</v>
      </c>
      <c r="BM396" s="218" t="s">
        <v>812</v>
      </c>
    </row>
    <row r="397" s="2" customFormat="1">
      <c r="A397" s="41"/>
      <c r="B397" s="42"/>
      <c r="C397" s="43"/>
      <c r="D397" s="220" t="s">
        <v>147</v>
      </c>
      <c r="E397" s="43"/>
      <c r="F397" s="221" t="s">
        <v>813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147</v>
      </c>
      <c r="AU397" s="20" t="s">
        <v>82</v>
      </c>
    </row>
    <row r="398" s="13" customFormat="1">
      <c r="A398" s="13"/>
      <c r="B398" s="225"/>
      <c r="C398" s="226"/>
      <c r="D398" s="227" t="s">
        <v>166</v>
      </c>
      <c r="E398" s="228" t="s">
        <v>19</v>
      </c>
      <c r="F398" s="229" t="s">
        <v>814</v>
      </c>
      <c r="G398" s="226"/>
      <c r="H398" s="228" t="s">
        <v>19</v>
      </c>
      <c r="I398" s="230"/>
      <c r="J398" s="226"/>
      <c r="K398" s="226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166</v>
      </c>
      <c r="AU398" s="235" t="s">
        <v>82</v>
      </c>
      <c r="AV398" s="13" t="s">
        <v>80</v>
      </c>
      <c r="AW398" s="13" t="s">
        <v>33</v>
      </c>
      <c r="AX398" s="13" t="s">
        <v>72</v>
      </c>
      <c r="AY398" s="235" t="s">
        <v>138</v>
      </c>
    </row>
    <row r="399" s="14" customFormat="1">
      <c r="A399" s="14"/>
      <c r="B399" s="236"/>
      <c r="C399" s="237"/>
      <c r="D399" s="227" t="s">
        <v>166</v>
      </c>
      <c r="E399" s="238" t="s">
        <v>19</v>
      </c>
      <c r="F399" s="239" t="s">
        <v>815</v>
      </c>
      <c r="G399" s="237"/>
      <c r="H399" s="240">
        <v>36.295000000000002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166</v>
      </c>
      <c r="AU399" s="246" t="s">
        <v>82</v>
      </c>
      <c r="AV399" s="14" t="s">
        <v>82</v>
      </c>
      <c r="AW399" s="14" t="s">
        <v>33</v>
      </c>
      <c r="AX399" s="14" t="s">
        <v>80</v>
      </c>
      <c r="AY399" s="246" t="s">
        <v>138</v>
      </c>
    </row>
    <row r="400" s="2" customFormat="1" ht="24.15" customHeight="1">
      <c r="A400" s="41"/>
      <c r="B400" s="42"/>
      <c r="C400" s="207" t="s">
        <v>816</v>
      </c>
      <c r="D400" s="207" t="s">
        <v>140</v>
      </c>
      <c r="E400" s="208" t="s">
        <v>817</v>
      </c>
      <c r="F400" s="209" t="s">
        <v>818</v>
      </c>
      <c r="G400" s="210" t="s">
        <v>143</v>
      </c>
      <c r="H400" s="211">
        <v>381</v>
      </c>
      <c r="I400" s="212"/>
      <c r="J400" s="213">
        <f>ROUND(I400*H400,2)</f>
        <v>0</v>
      </c>
      <c r="K400" s="209" t="s">
        <v>144</v>
      </c>
      <c r="L400" s="47"/>
      <c r="M400" s="214" t="s">
        <v>19</v>
      </c>
      <c r="N400" s="215" t="s">
        <v>43</v>
      </c>
      <c r="O400" s="87"/>
      <c r="P400" s="216">
        <f>O400*H400</f>
        <v>0</v>
      </c>
      <c r="Q400" s="216">
        <v>0</v>
      </c>
      <c r="R400" s="216">
        <f>Q400*H400</f>
        <v>0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145</v>
      </c>
      <c r="AT400" s="218" t="s">
        <v>140</v>
      </c>
      <c r="AU400" s="218" t="s">
        <v>82</v>
      </c>
      <c r="AY400" s="20" t="s">
        <v>138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80</v>
      </c>
      <c r="BK400" s="219">
        <f>ROUND(I400*H400,2)</f>
        <v>0</v>
      </c>
      <c r="BL400" s="20" t="s">
        <v>145</v>
      </c>
      <c r="BM400" s="218" t="s">
        <v>819</v>
      </c>
    </row>
    <row r="401" s="2" customFormat="1">
      <c r="A401" s="41"/>
      <c r="B401" s="42"/>
      <c r="C401" s="43"/>
      <c r="D401" s="220" t="s">
        <v>147</v>
      </c>
      <c r="E401" s="43"/>
      <c r="F401" s="221" t="s">
        <v>820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147</v>
      </c>
      <c r="AU401" s="20" t="s">
        <v>82</v>
      </c>
    </row>
    <row r="402" s="14" customFormat="1">
      <c r="A402" s="14"/>
      <c r="B402" s="236"/>
      <c r="C402" s="237"/>
      <c r="D402" s="227" t="s">
        <v>166</v>
      </c>
      <c r="E402" s="238" t="s">
        <v>19</v>
      </c>
      <c r="F402" s="239" t="s">
        <v>821</v>
      </c>
      <c r="G402" s="237"/>
      <c r="H402" s="240">
        <v>290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166</v>
      </c>
      <c r="AU402" s="246" t="s">
        <v>82</v>
      </c>
      <c r="AV402" s="14" t="s">
        <v>82</v>
      </c>
      <c r="AW402" s="14" t="s">
        <v>33</v>
      </c>
      <c r="AX402" s="14" t="s">
        <v>72</v>
      </c>
      <c r="AY402" s="246" t="s">
        <v>138</v>
      </c>
    </row>
    <row r="403" s="14" customFormat="1">
      <c r="A403" s="14"/>
      <c r="B403" s="236"/>
      <c r="C403" s="237"/>
      <c r="D403" s="227" t="s">
        <v>166</v>
      </c>
      <c r="E403" s="238" t="s">
        <v>19</v>
      </c>
      <c r="F403" s="239" t="s">
        <v>822</v>
      </c>
      <c r="G403" s="237"/>
      <c r="H403" s="240">
        <v>91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166</v>
      </c>
      <c r="AU403" s="246" t="s">
        <v>82</v>
      </c>
      <c r="AV403" s="14" t="s">
        <v>82</v>
      </c>
      <c r="AW403" s="14" t="s">
        <v>33</v>
      </c>
      <c r="AX403" s="14" t="s">
        <v>72</v>
      </c>
      <c r="AY403" s="246" t="s">
        <v>138</v>
      </c>
    </row>
    <row r="404" s="15" customFormat="1">
      <c r="A404" s="15"/>
      <c r="B404" s="247"/>
      <c r="C404" s="248"/>
      <c r="D404" s="227" t="s">
        <v>166</v>
      </c>
      <c r="E404" s="249" t="s">
        <v>19</v>
      </c>
      <c r="F404" s="250" t="s">
        <v>176</v>
      </c>
      <c r="G404" s="248"/>
      <c r="H404" s="251">
        <v>381</v>
      </c>
      <c r="I404" s="252"/>
      <c r="J404" s="248"/>
      <c r="K404" s="248"/>
      <c r="L404" s="253"/>
      <c r="M404" s="254"/>
      <c r="N404" s="255"/>
      <c r="O404" s="255"/>
      <c r="P404" s="255"/>
      <c r="Q404" s="255"/>
      <c r="R404" s="255"/>
      <c r="S404" s="255"/>
      <c r="T404" s="256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57" t="s">
        <v>166</v>
      </c>
      <c r="AU404" s="257" t="s">
        <v>82</v>
      </c>
      <c r="AV404" s="15" t="s">
        <v>145</v>
      </c>
      <c r="AW404" s="15" t="s">
        <v>33</v>
      </c>
      <c r="AX404" s="15" t="s">
        <v>80</v>
      </c>
      <c r="AY404" s="257" t="s">
        <v>138</v>
      </c>
    </row>
    <row r="405" s="2" customFormat="1" ht="24.15" customHeight="1">
      <c r="A405" s="41"/>
      <c r="B405" s="42"/>
      <c r="C405" s="207" t="s">
        <v>823</v>
      </c>
      <c r="D405" s="207" t="s">
        <v>140</v>
      </c>
      <c r="E405" s="208" t="s">
        <v>824</v>
      </c>
      <c r="F405" s="209" t="s">
        <v>825</v>
      </c>
      <c r="G405" s="210" t="s">
        <v>143</v>
      </c>
      <c r="H405" s="211">
        <v>34290</v>
      </c>
      <c r="I405" s="212"/>
      <c r="J405" s="213">
        <f>ROUND(I405*H405,2)</f>
        <v>0</v>
      </c>
      <c r="K405" s="209" t="s">
        <v>144</v>
      </c>
      <c r="L405" s="47"/>
      <c r="M405" s="214" t="s">
        <v>19</v>
      </c>
      <c r="N405" s="215" t="s">
        <v>43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145</v>
      </c>
      <c r="AT405" s="218" t="s">
        <v>140</v>
      </c>
      <c r="AU405" s="218" t="s">
        <v>82</v>
      </c>
      <c r="AY405" s="20" t="s">
        <v>138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80</v>
      </c>
      <c r="BK405" s="219">
        <f>ROUND(I405*H405,2)</f>
        <v>0</v>
      </c>
      <c r="BL405" s="20" t="s">
        <v>145</v>
      </c>
      <c r="BM405" s="218" t="s">
        <v>826</v>
      </c>
    </row>
    <row r="406" s="2" customFormat="1">
      <c r="A406" s="41"/>
      <c r="B406" s="42"/>
      <c r="C406" s="43"/>
      <c r="D406" s="220" t="s">
        <v>147</v>
      </c>
      <c r="E406" s="43"/>
      <c r="F406" s="221" t="s">
        <v>827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147</v>
      </c>
      <c r="AU406" s="20" t="s">
        <v>82</v>
      </c>
    </row>
    <row r="407" s="14" customFormat="1">
      <c r="A407" s="14"/>
      <c r="B407" s="236"/>
      <c r="C407" s="237"/>
      <c r="D407" s="227" t="s">
        <v>166</v>
      </c>
      <c r="E407" s="238" t="s">
        <v>19</v>
      </c>
      <c r="F407" s="239" t="s">
        <v>828</v>
      </c>
      <c r="G407" s="237"/>
      <c r="H407" s="240">
        <v>34290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166</v>
      </c>
      <c r="AU407" s="246" t="s">
        <v>82</v>
      </c>
      <c r="AV407" s="14" t="s">
        <v>82</v>
      </c>
      <c r="AW407" s="14" t="s">
        <v>33</v>
      </c>
      <c r="AX407" s="14" t="s">
        <v>80</v>
      </c>
      <c r="AY407" s="246" t="s">
        <v>138</v>
      </c>
    </row>
    <row r="408" s="2" customFormat="1" ht="24.15" customHeight="1">
      <c r="A408" s="41"/>
      <c r="B408" s="42"/>
      <c r="C408" s="207" t="s">
        <v>829</v>
      </c>
      <c r="D408" s="207" t="s">
        <v>140</v>
      </c>
      <c r="E408" s="208" t="s">
        <v>830</v>
      </c>
      <c r="F408" s="209" t="s">
        <v>831</v>
      </c>
      <c r="G408" s="210" t="s">
        <v>143</v>
      </c>
      <c r="H408" s="211">
        <v>381</v>
      </c>
      <c r="I408" s="212"/>
      <c r="J408" s="213">
        <f>ROUND(I408*H408,2)</f>
        <v>0</v>
      </c>
      <c r="K408" s="209" t="s">
        <v>144</v>
      </c>
      <c r="L408" s="47"/>
      <c r="M408" s="214" t="s">
        <v>19</v>
      </c>
      <c r="N408" s="215" t="s">
        <v>43</v>
      </c>
      <c r="O408" s="87"/>
      <c r="P408" s="216">
        <f>O408*H408</f>
        <v>0</v>
      </c>
      <c r="Q408" s="216">
        <v>0</v>
      </c>
      <c r="R408" s="216">
        <f>Q408*H408</f>
        <v>0</v>
      </c>
      <c r="S408" s="216">
        <v>0</v>
      </c>
      <c r="T408" s="21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145</v>
      </c>
      <c r="AT408" s="218" t="s">
        <v>140</v>
      </c>
      <c r="AU408" s="218" t="s">
        <v>82</v>
      </c>
      <c r="AY408" s="20" t="s">
        <v>138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80</v>
      </c>
      <c r="BK408" s="219">
        <f>ROUND(I408*H408,2)</f>
        <v>0</v>
      </c>
      <c r="BL408" s="20" t="s">
        <v>145</v>
      </c>
      <c r="BM408" s="218" t="s">
        <v>832</v>
      </c>
    </row>
    <row r="409" s="2" customFormat="1">
      <c r="A409" s="41"/>
      <c r="B409" s="42"/>
      <c r="C409" s="43"/>
      <c r="D409" s="220" t="s">
        <v>147</v>
      </c>
      <c r="E409" s="43"/>
      <c r="F409" s="221" t="s">
        <v>833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147</v>
      </c>
      <c r="AU409" s="20" t="s">
        <v>82</v>
      </c>
    </row>
    <row r="410" s="2" customFormat="1" ht="16.5" customHeight="1">
      <c r="A410" s="41"/>
      <c r="B410" s="42"/>
      <c r="C410" s="207" t="s">
        <v>834</v>
      </c>
      <c r="D410" s="207" t="s">
        <v>140</v>
      </c>
      <c r="E410" s="208" t="s">
        <v>835</v>
      </c>
      <c r="F410" s="209" t="s">
        <v>836</v>
      </c>
      <c r="G410" s="210" t="s">
        <v>143</v>
      </c>
      <c r="H410" s="211">
        <v>381</v>
      </c>
      <c r="I410" s="212"/>
      <c r="J410" s="213">
        <f>ROUND(I410*H410,2)</f>
        <v>0</v>
      </c>
      <c r="K410" s="209" t="s">
        <v>144</v>
      </c>
      <c r="L410" s="47"/>
      <c r="M410" s="214" t="s">
        <v>19</v>
      </c>
      <c r="N410" s="215" t="s">
        <v>43</v>
      </c>
      <c r="O410" s="87"/>
      <c r="P410" s="216">
        <f>O410*H410</f>
        <v>0</v>
      </c>
      <c r="Q410" s="216">
        <v>0</v>
      </c>
      <c r="R410" s="216">
        <f>Q410*H410</f>
        <v>0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145</v>
      </c>
      <c r="AT410" s="218" t="s">
        <v>140</v>
      </c>
      <c r="AU410" s="218" t="s">
        <v>82</v>
      </c>
      <c r="AY410" s="20" t="s">
        <v>138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80</v>
      </c>
      <c r="BK410" s="219">
        <f>ROUND(I410*H410,2)</f>
        <v>0</v>
      </c>
      <c r="BL410" s="20" t="s">
        <v>145</v>
      </c>
      <c r="BM410" s="218" t="s">
        <v>837</v>
      </c>
    </row>
    <row r="411" s="2" customFormat="1">
      <c r="A411" s="41"/>
      <c r="B411" s="42"/>
      <c r="C411" s="43"/>
      <c r="D411" s="220" t="s">
        <v>147</v>
      </c>
      <c r="E411" s="43"/>
      <c r="F411" s="221" t="s">
        <v>838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147</v>
      </c>
      <c r="AU411" s="20" t="s">
        <v>82</v>
      </c>
    </row>
    <row r="412" s="2" customFormat="1" ht="21.75" customHeight="1">
      <c r="A412" s="41"/>
      <c r="B412" s="42"/>
      <c r="C412" s="207" t="s">
        <v>839</v>
      </c>
      <c r="D412" s="207" t="s">
        <v>140</v>
      </c>
      <c r="E412" s="208" t="s">
        <v>840</v>
      </c>
      <c r="F412" s="209" t="s">
        <v>841</v>
      </c>
      <c r="G412" s="210" t="s">
        <v>143</v>
      </c>
      <c r="H412" s="211">
        <v>34290</v>
      </c>
      <c r="I412" s="212"/>
      <c r="J412" s="213">
        <f>ROUND(I412*H412,2)</f>
        <v>0</v>
      </c>
      <c r="K412" s="209" t="s">
        <v>144</v>
      </c>
      <c r="L412" s="47"/>
      <c r="M412" s="214" t="s">
        <v>19</v>
      </c>
      <c r="N412" s="215" t="s">
        <v>43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145</v>
      </c>
      <c r="AT412" s="218" t="s">
        <v>140</v>
      </c>
      <c r="AU412" s="218" t="s">
        <v>82</v>
      </c>
      <c r="AY412" s="20" t="s">
        <v>138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80</v>
      </c>
      <c r="BK412" s="219">
        <f>ROUND(I412*H412,2)</f>
        <v>0</v>
      </c>
      <c r="BL412" s="20" t="s">
        <v>145</v>
      </c>
      <c r="BM412" s="218" t="s">
        <v>842</v>
      </c>
    </row>
    <row r="413" s="2" customFormat="1">
      <c r="A413" s="41"/>
      <c r="B413" s="42"/>
      <c r="C413" s="43"/>
      <c r="D413" s="220" t="s">
        <v>147</v>
      </c>
      <c r="E413" s="43"/>
      <c r="F413" s="221" t="s">
        <v>843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147</v>
      </c>
      <c r="AU413" s="20" t="s">
        <v>82</v>
      </c>
    </row>
    <row r="414" s="14" customFormat="1">
      <c r="A414" s="14"/>
      <c r="B414" s="236"/>
      <c r="C414" s="237"/>
      <c r="D414" s="227" t="s">
        <v>166</v>
      </c>
      <c r="E414" s="238" t="s">
        <v>19</v>
      </c>
      <c r="F414" s="239" t="s">
        <v>844</v>
      </c>
      <c r="G414" s="237"/>
      <c r="H414" s="240">
        <v>34290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166</v>
      </c>
      <c r="AU414" s="246" t="s">
        <v>82</v>
      </c>
      <c r="AV414" s="14" t="s">
        <v>82</v>
      </c>
      <c r="AW414" s="14" t="s">
        <v>33</v>
      </c>
      <c r="AX414" s="14" t="s">
        <v>80</v>
      </c>
      <c r="AY414" s="246" t="s">
        <v>138</v>
      </c>
    </row>
    <row r="415" s="2" customFormat="1" ht="16.5" customHeight="1">
      <c r="A415" s="41"/>
      <c r="B415" s="42"/>
      <c r="C415" s="207" t="s">
        <v>845</v>
      </c>
      <c r="D415" s="207" t="s">
        <v>140</v>
      </c>
      <c r="E415" s="208" t="s">
        <v>846</v>
      </c>
      <c r="F415" s="209" t="s">
        <v>847</v>
      </c>
      <c r="G415" s="210" t="s">
        <v>143</v>
      </c>
      <c r="H415" s="211">
        <v>381</v>
      </c>
      <c r="I415" s="212"/>
      <c r="J415" s="213">
        <f>ROUND(I415*H415,2)</f>
        <v>0</v>
      </c>
      <c r="K415" s="209" t="s">
        <v>144</v>
      </c>
      <c r="L415" s="47"/>
      <c r="M415" s="214" t="s">
        <v>19</v>
      </c>
      <c r="N415" s="215" t="s">
        <v>43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145</v>
      </c>
      <c r="AT415" s="218" t="s">
        <v>140</v>
      </c>
      <c r="AU415" s="218" t="s">
        <v>82</v>
      </c>
      <c r="AY415" s="20" t="s">
        <v>138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80</v>
      </c>
      <c r="BK415" s="219">
        <f>ROUND(I415*H415,2)</f>
        <v>0</v>
      </c>
      <c r="BL415" s="20" t="s">
        <v>145</v>
      </c>
      <c r="BM415" s="218" t="s">
        <v>848</v>
      </c>
    </row>
    <row r="416" s="2" customFormat="1">
      <c r="A416" s="41"/>
      <c r="B416" s="42"/>
      <c r="C416" s="43"/>
      <c r="D416" s="220" t="s">
        <v>147</v>
      </c>
      <c r="E416" s="43"/>
      <c r="F416" s="221" t="s">
        <v>849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147</v>
      </c>
      <c r="AU416" s="20" t="s">
        <v>82</v>
      </c>
    </row>
    <row r="417" s="2" customFormat="1" ht="24.15" customHeight="1">
      <c r="A417" s="41"/>
      <c r="B417" s="42"/>
      <c r="C417" s="207" t="s">
        <v>850</v>
      </c>
      <c r="D417" s="207" t="s">
        <v>140</v>
      </c>
      <c r="E417" s="208" t="s">
        <v>851</v>
      </c>
      <c r="F417" s="209" t="s">
        <v>852</v>
      </c>
      <c r="G417" s="210" t="s">
        <v>143</v>
      </c>
      <c r="H417" s="211">
        <v>283.92000000000002</v>
      </c>
      <c r="I417" s="212"/>
      <c r="J417" s="213">
        <f>ROUND(I417*H417,2)</f>
        <v>0</v>
      </c>
      <c r="K417" s="209" t="s">
        <v>144</v>
      </c>
      <c r="L417" s="47"/>
      <c r="M417" s="214" t="s">
        <v>19</v>
      </c>
      <c r="N417" s="215" t="s">
        <v>43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145</v>
      </c>
      <c r="AT417" s="218" t="s">
        <v>140</v>
      </c>
      <c r="AU417" s="218" t="s">
        <v>82</v>
      </c>
      <c r="AY417" s="20" t="s">
        <v>138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80</v>
      </c>
      <c r="BK417" s="219">
        <f>ROUND(I417*H417,2)</f>
        <v>0</v>
      </c>
      <c r="BL417" s="20" t="s">
        <v>145</v>
      </c>
      <c r="BM417" s="218" t="s">
        <v>853</v>
      </c>
    </row>
    <row r="418" s="2" customFormat="1">
      <c r="A418" s="41"/>
      <c r="B418" s="42"/>
      <c r="C418" s="43"/>
      <c r="D418" s="220" t="s">
        <v>147</v>
      </c>
      <c r="E418" s="43"/>
      <c r="F418" s="221" t="s">
        <v>854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147</v>
      </c>
      <c r="AU418" s="20" t="s">
        <v>82</v>
      </c>
    </row>
    <row r="419" s="14" customFormat="1">
      <c r="A419" s="14"/>
      <c r="B419" s="236"/>
      <c r="C419" s="237"/>
      <c r="D419" s="227" t="s">
        <v>166</v>
      </c>
      <c r="E419" s="238" t="s">
        <v>19</v>
      </c>
      <c r="F419" s="239" t="s">
        <v>855</v>
      </c>
      <c r="G419" s="237"/>
      <c r="H419" s="240">
        <v>283.92000000000002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166</v>
      </c>
      <c r="AU419" s="246" t="s">
        <v>82</v>
      </c>
      <c r="AV419" s="14" t="s">
        <v>82</v>
      </c>
      <c r="AW419" s="14" t="s">
        <v>33</v>
      </c>
      <c r="AX419" s="14" t="s">
        <v>80</v>
      </c>
      <c r="AY419" s="246" t="s">
        <v>138</v>
      </c>
    </row>
    <row r="420" s="2" customFormat="1" ht="24.15" customHeight="1">
      <c r="A420" s="41"/>
      <c r="B420" s="42"/>
      <c r="C420" s="207" t="s">
        <v>856</v>
      </c>
      <c r="D420" s="207" t="s">
        <v>140</v>
      </c>
      <c r="E420" s="208" t="s">
        <v>857</v>
      </c>
      <c r="F420" s="209" t="s">
        <v>858</v>
      </c>
      <c r="G420" s="210" t="s">
        <v>143</v>
      </c>
      <c r="H420" s="211">
        <v>283.92000000000002</v>
      </c>
      <c r="I420" s="212"/>
      <c r="J420" s="213">
        <f>ROUND(I420*H420,2)</f>
        <v>0</v>
      </c>
      <c r="K420" s="209" t="s">
        <v>144</v>
      </c>
      <c r="L420" s="47"/>
      <c r="M420" s="214" t="s">
        <v>19</v>
      </c>
      <c r="N420" s="215" t="s">
        <v>43</v>
      </c>
      <c r="O420" s="87"/>
      <c r="P420" s="216">
        <f>O420*H420</f>
        <v>0</v>
      </c>
      <c r="Q420" s="216">
        <v>4.0000000000000003E-05</v>
      </c>
      <c r="R420" s="216">
        <f>Q420*H420</f>
        <v>0.011356800000000002</v>
      </c>
      <c r="S420" s="216">
        <v>0</v>
      </c>
      <c r="T420" s="21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8" t="s">
        <v>145</v>
      </c>
      <c r="AT420" s="218" t="s">
        <v>140</v>
      </c>
      <c r="AU420" s="218" t="s">
        <v>82</v>
      </c>
      <c r="AY420" s="20" t="s">
        <v>138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0" t="s">
        <v>80</v>
      </c>
      <c r="BK420" s="219">
        <f>ROUND(I420*H420,2)</f>
        <v>0</v>
      </c>
      <c r="BL420" s="20" t="s">
        <v>145</v>
      </c>
      <c r="BM420" s="218" t="s">
        <v>859</v>
      </c>
    </row>
    <row r="421" s="2" customFormat="1">
      <c r="A421" s="41"/>
      <c r="B421" s="42"/>
      <c r="C421" s="43"/>
      <c r="D421" s="220" t="s">
        <v>147</v>
      </c>
      <c r="E421" s="43"/>
      <c r="F421" s="221" t="s">
        <v>860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147</v>
      </c>
      <c r="AU421" s="20" t="s">
        <v>82</v>
      </c>
    </row>
    <row r="422" s="14" customFormat="1">
      <c r="A422" s="14"/>
      <c r="B422" s="236"/>
      <c r="C422" s="237"/>
      <c r="D422" s="227" t="s">
        <v>166</v>
      </c>
      <c r="E422" s="238" t="s">
        <v>19</v>
      </c>
      <c r="F422" s="239" t="s">
        <v>855</v>
      </c>
      <c r="G422" s="237"/>
      <c r="H422" s="240">
        <v>283.92000000000002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6" t="s">
        <v>166</v>
      </c>
      <c r="AU422" s="246" t="s">
        <v>82</v>
      </c>
      <c r="AV422" s="14" t="s">
        <v>82</v>
      </c>
      <c r="AW422" s="14" t="s">
        <v>33</v>
      </c>
      <c r="AX422" s="14" t="s">
        <v>80</v>
      </c>
      <c r="AY422" s="246" t="s">
        <v>138</v>
      </c>
    </row>
    <row r="423" s="2" customFormat="1" ht="16.5" customHeight="1">
      <c r="A423" s="41"/>
      <c r="B423" s="42"/>
      <c r="C423" s="207" t="s">
        <v>861</v>
      </c>
      <c r="D423" s="207" t="s">
        <v>140</v>
      </c>
      <c r="E423" s="208" t="s">
        <v>862</v>
      </c>
      <c r="F423" s="209" t="s">
        <v>863</v>
      </c>
      <c r="G423" s="210" t="s">
        <v>218</v>
      </c>
      <c r="H423" s="211">
        <v>2</v>
      </c>
      <c r="I423" s="212"/>
      <c r="J423" s="213">
        <f>ROUND(I423*H423,2)</f>
        <v>0</v>
      </c>
      <c r="K423" s="209" t="s">
        <v>144</v>
      </c>
      <c r="L423" s="47"/>
      <c r="M423" s="214" t="s">
        <v>19</v>
      </c>
      <c r="N423" s="215" t="s">
        <v>43</v>
      </c>
      <c r="O423" s="87"/>
      <c r="P423" s="216">
        <f>O423*H423</f>
        <v>0</v>
      </c>
      <c r="Q423" s="216">
        <v>0.00011</v>
      </c>
      <c r="R423" s="216">
        <f>Q423*H423</f>
        <v>0.00022000000000000001</v>
      </c>
      <c r="S423" s="216">
        <v>0</v>
      </c>
      <c r="T423" s="217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8" t="s">
        <v>145</v>
      </c>
      <c r="AT423" s="218" t="s">
        <v>140</v>
      </c>
      <c r="AU423" s="218" t="s">
        <v>82</v>
      </c>
      <c r="AY423" s="20" t="s">
        <v>138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20" t="s">
        <v>80</v>
      </c>
      <c r="BK423" s="219">
        <f>ROUND(I423*H423,2)</f>
        <v>0</v>
      </c>
      <c r="BL423" s="20" t="s">
        <v>145</v>
      </c>
      <c r="BM423" s="218" t="s">
        <v>864</v>
      </c>
    </row>
    <row r="424" s="2" customFormat="1">
      <c r="A424" s="41"/>
      <c r="B424" s="42"/>
      <c r="C424" s="43"/>
      <c r="D424" s="220" t="s">
        <v>147</v>
      </c>
      <c r="E424" s="43"/>
      <c r="F424" s="221" t="s">
        <v>865</v>
      </c>
      <c r="G424" s="43"/>
      <c r="H424" s="43"/>
      <c r="I424" s="222"/>
      <c r="J424" s="43"/>
      <c r="K424" s="43"/>
      <c r="L424" s="47"/>
      <c r="M424" s="223"/>
      <c r="N424" s="224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147</v>
      </c>
      <c r="AU424" s="20" t="s">
        <v>82</v>
      </c>
    </row>
    <row r="425" s="2" customFormat="1" ht="16.5" customHeight="1">
      <c r="A425" s="41"/>
      <c r="B425" s="42"/>
      <c r="C425" s="262" t="s">
        <v>866</v>
      </c>
      <c r="D425" s="262" t="s">
        <v>549</v>
      </c>
      <c r="E425" s="263" t="s">
        <v>867</v>
      </c>
      <c r="F425" s="264" t="s">
        <v>868</v>
      </c>
      <c r="G425" s="265" t="s">
        <v>218</v>
      </c>
      <c r="H425" s="266">
        <v>2</v>
      </c>
      <c r="I425" s="267"/>
      <c r="J425" s="268">
        <f>ROUND(I425*H425,2)</f>
        <v>0</v>
      </c>
      <c r="K425" s="264" t="s">
        <v>144</v>
      </c>
      <c r="L425" s="269"/>
      <c r="M425" s="270" t="s">
        <v>19</v>
      </c>
      <c r="N425" s="271" t="s">
        <v>43</v>
      </c>
      <c r="O425" s="87"/>
      <c r="P425" s="216">
        <f>O425*H425</f>
        <v>0</v>
      </c>
      <c r="Q425" s="216">
        <v>0.012</v>
      </c>
      <c r="R425" s="216">
        <f>Q425*H425</f>
        <v>0.024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199</v>
      </c>
      <c r="AT425" s="218" t="s">
        <v>549</v>
      </c>
      <c r="AU425" s="218" t="s">
        <v>82</v>
      </c>
      <c r="AY425" s="20" t="s">
        <v>138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80</v>
      </c>
      <c r="BK425" s="219">
        <f>ROUND(I425*H425,2)</f>
        <v>0</v>
      </c>
      <c r="BL425" s="20" t="s">
        <v>145</v>
      </c>
      <c r="BM425" s="218" t="s">
        <v>869</v>
      </c>
    </row>
    <row r="426" s="2" customFormat="1" ht="16.5" customHeight="1">
      <c r="A426" s="41"/>
      <c r="B426" s="42"/>
      <c r="C426" s="207" t="s">
        <v>870</v>
      </c>
      <c r="D426" s="207" t="s">
        <v>140</v>
      </c>
      <c r="E426" s="208" t="s">
        <v>871</v>
      </c>
      <c r="F426" s="209" t="s">
        <v>872</v>
      </c>
      <c r="G426" s="210" t="s">
        <v>143</v>
      </c>
      <c r="H426" s="211">
        <v>331.46800000000002</v>
      </c>
      <c r="I426" s="212"/>
      <c r="J426" s="213">
        <f>ROUND(I426*H426,2)</f>
        <v>0</v>
      </c>
      <c r="K426" s="209" t="s">
        <v>144</v>
      </c>
      <c r="L426" s="47"/>
      <c r="M426" s="214" t="s">
        <v>19</v>
      </c>
      <c r="N426" s="215" t="s">
        <v>43</v>
      </c>
      <c r="O426" s="87"/>
      <c r="P426" s="216">
        <f>O426*H426</f>
        <v>0</v>
      </c>
      <c r="Q426" s="216">
        <v>0</v>
      </c>
      <c r="R426" s="216">
        <f>Q426*H426</f>
        <v>0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145</v>
      </c>
      <c r="AT426" s="218" t="s">
        <v>140</v>
      </c>
      <c r="AU426" s="218" t="s">
        <v>82</v>
      </c>
      <c r="AY426" s="20" t="s">
        <v>138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80</v>
      </c>
      <c r="BK426" s="219">
        <f>ROUND(I426*H426,2)</f>
        <v>0</v>
      </c>
      <c r="BL426" s="20" t="s">
        <v>145</v>
      </c>
      <c r="BM426" s="218" t="s">
        <v>873</v>
      </c>
    </row>
    <row r="427" s="2" customFormat="1">
      <c r="A427" s="41"/>
      <c r="B427" s="42"/>
      <c r="C427" s="43"/>
      <c r="D427" s="220" t="s">
        <v>147</v>
      </c>
      <c r="E427" s="43"/>
      <c r="F427" s="221" t="s">
        <v>874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147</v>
      </c>
      <c r="AU427" s="20" t="s">
        <v>82</v>
      </c>
    </row>
    <row r="428" s="14" customFormat="1">
      <c r="A428" s="14"/>
      <c r="B428" s="236"/>
      <c r="C428" s="237"/>
      <c r="D428" s="227" t="s">
        <v>166</v>
      </c>
      <c r="E428" s="238" t="s">
        <v>19</v>
      </c>
      <c r="F428" s="239" t="s">
        <v>875</v>
      </c>
      <c r="G428" s="237"/>
      <c r="H428" s="240">
        <v>331.46800000000002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6" t="s">
        <v>166</v>
      </c>
      <c r="AU428" s="246" t="s">
        <v>82</v>
      </c>
      <c r="AV428" s="14" t="s">
        <v>82</v>
      </c>
      <c r="AW428" s="14" t="s">
        <v>33</v>
      </c>
      <c r="AX428" s="14" t="s">
        <v>80</v>
      </c>
      <c r="AY428" s="246" t="s">
        <v>138</v>
      </c>
    </row>
    <row r="429" s="2" customFormat="1" ht="16.5" customHeight="1">
      <c r="A429" s="41"/>
      <c r="B429" s="42"/>
      <c r="C429" s="207" t="s">
        <v>876</v>
      </c>
      <c r="D429" s="207" t="s">
        <v>140</v>
      </c>
      <c r="E429" s="208" t="s">
        <v>877</v>
      </c>
      <c r="F429" s="209" t="s">
        <v>878</v>
      </c>
      <c r="G429" s="210" t="s">
        <v>143</v>
      </c>
      <c r="H429" s="211">
        <v>381</v>
      </c>
      <c r="I429" s="212"/>
      <c r="J429" s="213">
        <f>ROUND(I429*H429,2)</f>
        <v>0</v>
      </c>
      <c r="K429" s="209" t="s">
        <v>144</v>
      </c>
      <c r="L429" s="47"/>
      <c r="M429" s="214" t="s">
        <v>19</v>
      </c>
      <c r="N429" s="215" t="s">
        <v>43</v>
      </c>
      <c r="O429" s="87"/>
      <c r="P429" s="216">
        <f>O429*H429</f>
        <v>0</v>
      </c>
      <c r="Q429" s="216">
        <v>0</v>
      </c>
      <c r="R429" s="216">
        <f>Q429*H429</f>
        <v>0</v>
      </c>
      <c r="S429" s="216">
        <v>0</v>
      </c>
      <c r="T429" s="217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145</v>
      </c>
      <c r="AT429" s="218" t="s">
        <v>140</v>
      </c>
      <c r="AU429" s="218" t="s">
        <v>82</v>
      </c>
      <c r="AY429" s="20" t="s">
        <v>138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80</v>
      </c>
      <c r="BK429" s="219">
        <f>ROUND(I429*H429,2)</f>
        <v>0</v>
      </c>
      <c r="BL429" s="20" t="s">
        <v>145</v>
      </c>
      <c r="BM429" s="218" t="s">
        <v>879</v>
      </c>
    </row>
    <row r="430" s="2" customFormat="1">
      <c r="A430" s="41"/>
      <c r="B430" s="42"/>
      <c r="C430" s="43"/>
      <c r="D430" s="220" t="s">
        <v>147</v>
      </c>
      <c r="E430" s="43"/>
      <c r="F430" s="221" t="s">
        <v>880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147</v>
      </c>
      <c r="AU430" s="20" t="s">
        <v>82</v>
      </c>
    </row>
    <row r="431" s="2" customFormat="1" ht="24.15" customHeight="1">
      <c r="A431" s="41"/>
      <c r="B431" s="42"/>
      <c r="C431" s="207" t="s">
        <v>881</v>
      </c>
      <c r="D431" s="207" t="s">
        <v>140</v>
      </c>
      <c r="E431" s="208" t="s">
        <v>882</v>
      </c>
      <c r="F431" s="209" t="s">
        <v>883</v>
      </c>
      <c r="G431" s="210" t="s">
        <v>143</v>
      </c>
      <c r="H431" s="211">
        <v>1905</v>
      </c>
      <c r="I431" s="212"/>
      <c r="J431" s="213">
        <f>ROUND(I431*H431,2)</f>
        <v>0</v>
      </c>
      <c r="K431" s="209" t="s">
        <v>144</v>
      </c>
      <c r="L431" s="47"/>
      <c r="M431" s="214" t="s">
        <v>19</v>
      </c>
      <c r="N431" s="215" t="s">
        <v>43</v>
      </c>
      <c r="O431" s="87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145</v>
      </c>
      <c r="AT431" s="218" t="s">
        <v>140</v>
      </c>
      <c r="AU431" s="218" t="s">
        <v>82</v>
      </c>
      <c r="AY431" s="20" t="s">
        <v>138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80</v>
      </c>
      <c r="BK431" s="219">
        <f>ROUND(I431*H431,2)</f>
        <v>0</v>
      </c>
      <c r="BL431" s="20" t="s">
        <v>145</v>
      </c>
      <c r="BM431" s="218" t="s">
        <v>884</v>
      </c>
    </row>
    <row r="432" s="2" customFormat="1">
      <c r="A432" s="41"/>
      <c r="B432" s="42"/>
      <c r="C432" s="43"/>
      <c r="D432" s="220" t="s">
        <v>147</v>
      </c>
      <c r="E432" s="43"/>
      <c r="F432" s="221" t="s">
        <v>885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147</v>
      </c>
      <c r="AU432" s="20" t="s">
        <v>82</v>
      </c>
    </row>
    <row r="433" s="14" customFormat="1">
      <c r="A433" s="14"/>
      <c r="B433" s="236"/>
      <c r="C433" s="237"/>
      <c r="D433" s="227" t="s">
        <v>166</v>
      </c>
      <c r="E433" s="238" t="s">
        <v>19</v>
      </c>
      <c r="F433" s="239" t="s">
        <v>886</v>
      </c>
      <c r="G433" s="237"/>
      <c r="H433" s="240">
        <v>1905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166</v>
      </c>
      <c r="AU433" s="246" t="s">
        <v>82</v>
      </c>
      <c r="AV433" s="14" t="s">
        <v>82</v>
      </c>
      <c r="AW433" s="14" t="s">
        <v>33</v>
      </c>
      <c r="AX433" s="14" t="s">
        <v>80</v>
      </c>
      <c r="AY433" s="246" t="s">
        <v>138</v>
      </c>
    </row>
    <row r="434" s="2" customFormat="1" ht="21.75" customHeight="1">
      <c r="A434" s="41"/>
      <c r="B434" s="42"/>
      <c r="C434" s="207" t="s">
        <v>887</v>
      </c>
      <c r="D434" s="207" t="s">
        <v>140</v>
      </c>
      <c r="E434" s="208" t="s">
        <v>888</v>
      </c>
      <c r="F434" s="209" t="s">
        <v>889</v>
      </c>
      <c r="G434" s="210" t="s">
        <v>890</v>
      </c>
      <c r="H434" s="211">
        <v>1</v>
      </c>
      <c r="I434" s="212"/>
      <c r="J434" s="213">
        <f>ROUND(I434*H434,2)</f>
        <v>0</v>
      </c>
      <c r="K434" s="209" t="s">
        <v>19</v>
      </c>
      <c r="L434" s="47"/>
      <c r="M434" s="214" t="s">
        <v>19</v>
      </c>
      <c r="N434" s="215" t="s">
        <v>43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145</v>
      </c>
      <c r="AT434" s="218" t="s">
        <v>140</v>
      </c>
      <c r="AU434" s="218" t="s">
        <v>82</v>
      </c>
      <c r="AY434" s="20" t="s">
        <v>138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80</v>
      </c>
      <c r="BK434" s="219">
        <f>ROUND(I434*H434,2)</f>
        <v>0</v>
      </c>
      <c r="BL434" s="20" t="s">
        <v>145</v>
      </c>
      <c r="BM434" s="218" t="s">
        <v>891</v>
      </c>
    </row>
    <row r="435" s="12" customFormat="1" ht="22.8" customHeight="1">
      <c r="A435" s="12"/>
      <c r="B435" s="191"/>
      <c r="C435" s="192"/>
      <c r="D435" s="193" t="s">
        <v>71</v>
      </c>
      <c r="E435" s="205" t="s">
        <v>892</v>
      </c>
      <c r="F435" s="205" t="s">
        <v>893</v>
      </c>
      <c r="G435" s="192"/>
      <c r="H435" s="192"/>
      <c r="I435" s="195"/>
      <c r="J435" s="206">
        <f>BK435</f>
        <v>0</v>
      </c>
      <c r="K435" s="192"/>
      <c r="L435" s="197"/>
      <c r="M435" s="198"/>
      <c r="N435" s="199"/>
      <c r="O435" s="199"/>
      <c r="P435" s="200">
        <f>SUM(P436:P437)</f>
        <v>0</v>
      </c>
      <c r="Q435" s="199"/>
      <c r="R435" s="200">
        <f>SUM(R436:R437)</f>
        <v>0</v>
      </c>
      <c r="S435" s="199"/>
      <c r="T435" s="201">
        <f>SUM(T436:T437)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02" t="s">
        <v>80</v>
      </c>
      <c r="AT435" s="203" t="s">
        <v>71</v>
      </c>
      <c r="AU435" s="203" t="s">
        <v>80</v>
      </c>
      <c r="AY435" s="202" t="s">
        <v>138</v>
      </c>
      <c r="BK435" s="204">
        <f>SUM(BK436:BK437)</f>
        <v>0</v>
      </c>
    </row>
    <row r="436" s="2" customFormat="1" ht="37.8" customHeight="1">
      <c r="A436" s="41"/>
      <c r="B436" s="42"/>
      <c r="C436" s="207" t="s">
        <v>894</v>
      </c>
      <c r="D436" s="207" t="s">
        <v>140</v>
      </c>
      <c r="E436" s="208" t="s">
        <v>895</v>
      </c>
      <c r="F436" s="209" t="s">
        <v>896</v>
      </c>
      <c r="G436" s="210" t="s">
        <v>227</v>
      </c>
      <c r="H436" s="211">
        <v>486.964</v>
      </c>
      <c r="I436" s="212"/>
      <c r="J436" s="213">
        <f>ROUND(I436*H436,2)</f>
        <v>0</v>
      </c>
      <c r="K436" s="209" t="s">
        <v>144</v>
      </c>
      <c r="L436" s="47"/>
      <c r="M436" s="214" t="s">
        <v>19</v>
      </c>
      <c r="N436" s="215" t="s">
        <v>43</v>
      </c>
      <c r="O436" s="87"/>
      <c r="P436" s="216">
        <f>O436*H436</f>
        <v>0</v>
      </c>
      <c r="Q436" s="216">
        <v>0</v>
      </c>
      <c r="R436" s="216">
        <f>Q436*H436</f>
        <v>0</v>
      </c>
      <c r="S436" s="216">
        <v>0</v>
      </c>
      <c r="T436" s="217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145</v>
      </c>
      <c r="AT436" s="218" t="s">
        <v>140</v>
      </c>
      <c r="AU436" s="218" t="s">
        <v>82</v>
      </c>
      <c r="AY436" s="20" t="s">
        <v>138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20" t="s">
        <v>80</v>
      </c>
      <c r="BK436" s="219">
        <f>ROUND(I436*H436,2)</f>
        <v>0</v>
      </c>
      <c r="BL436" s="20" t="s">
        <v>145</v>
      </c>
      <c r="BM436" s="218" t="s">
        <v>897</v>
      </c>
    </row>
    <row r="437" s="2" customFormat="1">
      <c r="A437" s="41"/>
      <c r="B437" s="42"/>
      <c r="C437" s="43"/>
      <c r="D437" s="220" t="s">
        <v>147</v>
      </c>
      <c r="E437" s="43"/>
      <c r="F437" s="221" t="s">
        <v>898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147</v>
      </c>
      <c r="AU437" s="20" t="s">
        <v>82</v>
      </c>
    </row>
    <row r="438" s="12" customFormat="1" ht="25.92" customHeight="1">
      <c r="A438" s="12"/>
      <c r="B438" s="191"/>
      <c r="C438" s="192"/>
      <c r="D438" s="193" t="s">
        <v>71</v>
      </c>
      <c r="E438" s="194" t="s">
        <v>273</v>
      </c>
      <c r="F438" s="194" t="s">
        <v>274</v>
      </c>
      <c r="G438" s="192"/>
      <c r="H438" s="192"/>
      <c r="I438" s="195"/>
      <c r="J438" s="196">
        <f>BK438</f>
        <v>0</v>
      </c>
      <c r="K438" s="192"/>
      <c r="L438" s="197"/>
      <c r="M438" s="198"/>
      <c r="N438" s="199"/>
      <c r="O438" s="199"/>
      <c r="P438" s="200">
        <f>P439+P480+P499+P539+P559+P589+P597+P625+P637+P675+P703+P729+P733</f>
        <v>0</v>
      </c>
      <c r="Q438" s="199"/>
      <c r="R438" s="200">
        <f>R439+R480+R499+R539+R559+R589+R597+R625+R637+R675+R703+R729+R733</f>
        <v>71.001507700000005</v>
      </c>
      <c r="S438" s="199"/>
      <c r="T438" s="201">
        <f>T439+T480+T499+T539+T559+T589+T597+T625+T637+T675+T703+T729+T733</f>
        <v>0.0085176000000000002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2" t="s">
        <v>82</v>
      </c>
      <c r="AT438" s="203" t="s">
        <v>71</v>
      </c>
      <c r="AU438" s="203" t="s">
        <v>72</v>
      </c>
      <c r="AY438" s="202" t="s">
        <v>138</v>
      </c>
      <c r="BK438" s="204">
        <f>BK439+BK480+BK499+BK539+BK559+BK589+BK597+BK625+BK637+BK675+BK703+BK729+BK733</f>
        <v>0</v>
      </c>
    </row>
    <row r="439" s="12" customFormat="1" ht="22.8" customHeight="1">
      <c r="A439" s="12"/>
      <c r="B439" s="191"/>
      <c r="C439" s="192"/>
      <c r="D439" s="193" t="s">
        <v>71</v>
      </c>
      <c r="E439" s="205" t="s">
        <v>899</v>
      </c>
      <c r="F439" s="205" t="s">
        <v>900</v>
      </c>
      <c r="G439" s="192"/>
      <c r="H439" s="192"/>
      <c r="I439" s="195"/>
      <c r="J439" s="206">
        <f>BK439</f>
        <v>0</v>
      </c>
      <c r="K439" s="192"/>
      <c r="L439" s="197"/>
      <c r="M439" s="198"/>
      <c r="N439" s="199"/>
      <c r="O439" s="199"/>
      <c r="P439" s="200">
        <f>SUM(P440:P479)</f>
        <v>0</v>
      </c>
      <c r="Q439" s="199"/>
      <c r="R439" s="200">
        <f>SUM(R440:R479)</f>
        <v>3.4954050999999997</v>
      </c>
      <c r="S439" s="199"/>
      <c r="T439" s="201">
        <f>SUM(T440:T479)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2" t="s">
        <v>82</v>
      </c>
      <c r="AT439" s="203" t="s">
        <v>71</v>
      </c>
      <c r="AU439" s="203" t="s">
        <v>80</v>
      </c>
      <c r="AY439" s="202" t="s">
        <v>138</v>
      </c>
      <c r="BK439" s="204">
        <f>SUM(BK440:BK479)</f>
        <v>0</v>
      </c>
    </row>
    <row r="440" s="2" customFormat="1" ht="24.15" customHeight="1">
      <c r="A440" s="41"/>
      <c r="B440" s="42"/>
      <c r="C440" s="207" t="s">
        <v>901</v>
      </c>
      <c r="D440" s="207" t="s">
        <v>140</v>
      </c>
      <c r="E440" s="208" t="s">
        <v>902</v>
      </c>
      <c r="F440" s="209" t="s">
        <v>903</v>
      </c>
      <c r="G440" s="210" t="s">
        <v>143</v>
      </c>
      <c r="H440" s="211">
        <v>333.20299999999997</v>
      </c>
      <c r="I440" s="212"/>
      <c r="J440" s="213">
        <f>ROUND(I440*H440,2)</f>
        <v>0</v>
      </c>
      <c r="K440" s="209" t="s">
        <v>144</v>
      </c>
      <c r="L440" s="47"/>
      <c r="M440" s="214" t="s">
        <v>19</v>
      </c>
      <c r="N440" s="215" t="s">
        <v>43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251</v>
      </c>
      <c r="AT440" s="218" t="s">
        <v>140</v>
      </c>
      <c r="AU440" s="218" t="s">
        <v>82</v>
      </c>
      <c r="AY440" s="20" t="s">
        <v>138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80</v>
      </c>
      <c r="BK440" s="219">
        <f>ROUND(I440*H440,2)</f>
        <v>0</v>
      </c>
      <c r="BL440" s="20" t="s">
        <v>251</v>
      </c>
      <c r="BM440" s="218" t="s">
        <v>904</v>
      </c>
    </row>
    <row r="441" s="2" customFormat="1">
      <c r="A441" s="41"/>
      <c r="B441" s="42"/>
      <c r="C441" s="43"/>
      <c r="D441" s="220" t="s">
        <v>147</v>
      </c>
      <c r="E441" s="43"/>
      <c r="F441" s="221" t="s">
        <v>905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147</v>
      </c>
      <c r="AU441" s="20" t="s">
        <v>82</v>
      </c>
    </row>
    <row r="442" s="13" customFormat="1">
      <c r="A442" s="13"/>
      <c r="B442" s="225"/>
      <c r="C442" s="226"/>
      <c r="D442" s="227" t="s">
        <v>166</v>
      </c>
      <c r="E442" s="228" t="s">
        <v>19</v>
      </c>
      <c r="F442" s="229" t="s">
        <v>906</v>
      </c>
      <c r="G442" s="226"/>
      <c r="H442" s="228" t="s">
        <v>19</v>
      </c>
      <c r="I442" s="230"/>
      <c r="J442" s="226"/>
      <c r="K442" s="226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166</v>
      </c>
      <c r="AU442" s="235" t="s">
        <v>82</v>
      </c>
      <c r="AV442" s="13" t="s">
        <v>80</v>
      </c>
      <c r="AW442" s="13" t="s">
        <v>33</v>
      </c>
      <c r="AX442" s="13" t="s">
        <v>72</v>
      </c>
      <c r="AY442" s="235" t="s">
        <v>138</v>
      </c>
    </row>
    <row r="443" s="14" customFormat="1">
      <c r="A443" s="14"/>
      <c r="B443" s="236"/>
      <c r="C443" s="237"/>
      <c r="D443" s="227" t="s">
        <v>166</v>
      </c>
      <c r="E443" s="238" t="s">
        <v>19</v>
      </c>
      <c r="F443" s="239" t="s">
        <v>907</v>
      </c>
      <c r="G443" s="237"/>
      <c r="H443" s="240">
        <v>333.20299999999997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166</v>
      </c>
      <c r="AU443" s="246" t="s">
        <v>82</v>
      </c>
      <c r="AV443" s="14" t="s">
        <v>82</v>
      </c>
      <c r="AW443" s="14" t="s">
        <v>33</v>
      </c>
      <c r="AX443" s="14" t="s">
        <v>80</v>
      </c>
      <c r="AY443" s="246" t="s">
        <v>138</v>
      </c>
    </row>
    <row r="444" s="2" customFormat="1" ht="16.5" customHeight="1">
      <c r="A444" s="41"/>
      <c r="B444" s="42"/>
      <c r="C444" s="262" t="s">
        <v>908</v>
      </c>
      <c r="D444" s="262" t="s">
        <v>549</v>
      </c>
      <c r="E444" s="263" t="s">
        <v>909</v>
      </c>
      <c r="F444" s="264" t="s">
        <v>910</v>
      </c>
      <c r="G444" s="265" t="s">
        <v>227</v>
      </c>
      <c r="H444" s="266">
        <v>0.13</v>
      </c>
      <c r="I444" s="267"/>
      <c r="J444" s="268">
        <f>ROUND(I444*H444,2)</f>
        <v>0</v>
      </c>
      <c r="K444" s="264" t="s">
        <v>144</v>
      </c>
      <c r="L444" s="269"/>
      <c r="M444" s="270" t="s">
        <v>19</v>
      </c>
      <c r="N444" s="271" t="s">
        <v>43</v>
      </c>
      <c r="O444" s="87"/>
      <c r="P444" s="216">
        <f>O444*H444</f>
        <v>0</v>
      </c>
      <c r="Q444" s="216">
        <v>1</v>
      </c>
      <c r="R444" s="216">
        <f>Q444*H444</f>
        <v>0.13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573</v>
      </c>
      <c r="AT444" s="218" t="s">
        <v>549</v>
      </c>
      <c r="AU444" s="218" t="s">
        <v>82</v>
      </c>
      <c r="AY444" s="20" t="s">
        <v>138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80</v>
      </c>
      <c r="BK444" s="219">
        <f>ROUND(I444*H444,2)</f>
        <v>0</v>
      </c>
      <c r="BL444" s="20" t="s">
        <v>251</v>
      </c>
      <c r="BM444" s="218" t="s">
        <v>911</v>
      </c>
    </row>
    <row r="445" s="14" customFormat="1">
      <c r="A445" s="14"/>
      <c r="B445" s="236"/>
      <c r="C445" s="237"/>
      <c r="D445" s="227" t="s">
        <v>166</v>
      </c>
      <c r="E445" s="238" t="s">
        <v>19</v>
      </c>
      <c r="F445" s="239" t="s">
        <v>912</v>
      </c>
      <c r="G445" s="237"/>
      <c r="H445" s="240">
        <v>0.13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166</v>
      </c>
      <c r="AU445" s="246" t="s">
        <v>82</v>
      </c>
      <c r="AV445" s="14" t="s">
        <v>82</v>
      </c>
      <c r="AW445" s="14" t="s">
        <v>33</v>
      </c>
      <c r="AX445" s="14" t="s">
        <v>80</v>
      </c>
      <c r="AY445" s="246" t="s">
        <v>138</v>
      </c>
    </row>
    <row r="446" s="2" customFormat="1" ht="21.75" customHeight="1">
      <c r="A446" s="41"/>
      <c r="B446" s="42"/>
      <c r="C446" s="207" t="s">
        <v>913</v>
      </c>
      <c r="D446" s="207" t="s">
        <v>140</v>
      </c>
      <c r="E446" s="208" t="s">
        <v>914</v>
      </c>
      <c r="F446" s="209" t="s">
        <v>915</v>
      </c>
      <c r="G446" s="210" t="s">
        <v>143</v>
      </c>
      <c r="H446" s="211">
        <v>117.452</v>
      </c>
      <c r="I446" s="212"/>
      <c r="J446" s="213">
        <f>ROUND(I446*H446,2)</f>
        <v>0</v>
      </c>
      <c r="K446" s="209" t="s">
        <v>144</v>
      </c>
      <c r="L446" s="47"/>
      <c r="M446" s="214" t="s">
        <v>19</v>
      </c>
      <c r="N446" s="215" t="s">
        <v>43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251</v>
      </c>
      <c r="AT446" s="218" t="s">
        <v>140</v>
      </c>
      <c r="AU446" s="218" t="s">
        <v>82</v>
      </c>
      <c r="AY446" s="20" t="s">
        <v>138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80</v>
      </c>
      <c r="BK446" s="219">
        <f>ROUND(I446*H446,2)</f>
        <v>0</v>
      </c>
      <c r="BL446" s="20" t="s">
        <v>251</v>
      </c>
      <c r="BM446" s="218" t="s">
        <v>916</v>
      </c>
    </row>
    <row r="447" s="2" customFormat="1">
      <c r="A447" s="41"/>
      <c r="B447" s="42"/>
      <c r="C447" s="43"/>
      <c r="D447" s="220" t="s">
        <v>147</v>
      </c>
      <c r="E447" s="43"/>
      <c r="F447" s="221" t="s">
        <v>917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147</v>
      </c>
      <c r="AU447" s="20" t="s">
        <v>82</v>
      </c>
    </row>
    <row r="448" s="14" customFormat="1">
      <c r="A448" s="14"/>
      <c r="B448" s="236"/>
      <c r="C448" s="237"/>
      <c r="D448" s="227" t="s">
        <v>166</v>
      </c>
      <c r="E448" s="238" t="s">
        <v>19</v>
      </c>
      <c r="F448" s="239" t="s">
        <v>918</v>
      </c>
      <c r="G448" s="237"/>
      <c r="H448" s="240">
        <v>117.452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6" t="s">
        <v>166</v>
      </c>
      <c r="AU448" s="246" t="s">
        <v>82</v>
      </c>
      <c r="AV448" s="14" t="s">
        <v>82</v>
      </c>
      <c r="AW448" s="14" t="s">
        <v>33</v>
      </c>
      <c r="AX448" s="14" t="s">
        <v>80</v>
      </c>
      <c r="AY448" s="246" t="s">
        <v>138</v>
      </c>
    </row>
    <row r="449" s="2" customFormat="1" ht="16.5" customHeight="1">
      <c r="A449" s="41"/>
      <c r="B449" s="42"/>
      <c r="C449" s="262" t="s">
        <v>919</v>
      </c>
      <c r="D449" s="262" t="s">
        <v>549</v>
      </c>
      <c r="E449" s="263" t="s">
        <v>920</v>
      </c>
      <c r="F449" s="264" t="s">
        <v>921</v>
      </c>
      <c r="G449" s="265" t="s">
        <v>227</v>
      </c>
      <c r="H449" s="266">
        <v>0.048000000000000001</v>
      </c>
      <c r="I449" s="267"/>
      <c r="J449" s="268">
        <f>ROUND(I449*H449,2)</f>
        <v>0</v>
      </c>
      <c r="K449" s="264" t="s">
        <v>144</v>
      </c>
      <c r="L449" s="269"/>
      <c r="M449" s="270" t="s">
        <v>19</v>
      </c>
      <c r="N449" s="271" t="s">
        <v>43</v>
      </c>
      <c r="O449" s="87"/>
      <c r="P449" s="216">
        <f>O449*H449</f>
        <v>0</v>
      </c>
      <c r="Q449" s="216">
        <v>1</v>
      </c>
      <c r="R449" s="216">
        <f>Q449*H449</f>
        <v>0.048000000000000001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573</v>
      </c>
      <c r="AT449" s="218" t="s">
        <v>549</v>
      </c>
      <c r="AU449" s="218" t="s">
        <v>82</v>
      </c>
      <c r="AY449" s="20" t="s">
        <v>138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80</v>
      </c>
      <c r="BK449" s="219">
        <f>ROUND(I449*H449,2)</f>
        <v>0</v>
      </c>
      <c r="BL449" s="20" t="s">
        <v>251</v>
      </c>
      <c r="BM449" s="218" t="s">
        <v>922</v>
      </c>
    </row>
    <row r="450" s="14" customFormat="1">
      <c r="A450" s="14"/>
      <c r="B450" s="236"/>
      <c r="C450" s="237"/>
      <c r="D450" s="227" t="s">
        <v>166</v>
      </c>
      <c r="E450" s="238" t="s">
        <v>19</v>
      </c>
      <c r="F450" s="239" t="s">
        <v>923</v>
      </c>
      <c r="G450" s="237"/>
      <c r="H450" s="240">
        <v>0.048000000000000001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166</v>
      </c>
      <c r="AU450" s="246" t="s">
        <v>82</v>
      </c>
      <c r="AV450" s="14" t="s">
        <v>82</v>
      </c>
      <c r="AW450" s="14" t="s">
        <v>33</v>
      </c>
      <c r="AX450" s="14" t="s">
        <v>80</v>
      </c>
      <c r="AY450" s="246" t="s">
        <v>138</v>
      </c>
    </row>
    <row r="451" s="2" customFormat="1" ht="16.5" customHeight="1">
      <c r="A451" s="41"/>
      <c r="B451" s="42"/>
      <c r="C451" s="207" t="s">
        <v>924</v>
      </c>
      <c r="D451" s="207" t="s">
        <v>140</v>
      </c>
      <c r="E451" s="208" t="s">
        <v>925</v>
      </c>
      <c r="F451" s="209" t="s">
        <v>926</v>
      </c>
      <c r="G451" s="210" t="s">
        <v>143</v>
      </c>
      <c r="H451" s="211">
        <v>333.20299999999997</v>
      </c>
      <c r="I451" s="212"/>
      <c r="J451" s="213">
        <f>ROUND(I451*H451,2)</f>
        <v>0</v>
      </c>
      <c r="K451" s="209" t="s">
        <v>144</v>
      </c>
      <c r="L451" s="47"/>
      <c r="M451" s="214" t="s">
        <v>19</v>
      </c>
      <c r="N451" s="215" t="s">
        <v>43</v>
      </c>
      <c r="O451" s="87"/>
      <c r="P451" s="216">
        <f>O451*H451</f>
        <v>0</v>
      </c>
      <c r="Q451" s="216">
        <v>0.00040000000000000002</v>
      </c>
      <c r="R451" s="216">
        <f>Q451*H451</f>
        <v>0.13328119999999999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251</v>
      </c>
      <c r="AT451" s="218" t="s">
        <v>140</v>
      </c>
      <c r="AU451" s="218" t="s">
        <v>82</v>
      </c>
      <c r="AY451" s="20" t="s">
        <v>138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80</v>
      </c>
      <c r="BK451" s="219">
        <f>ROUND(I451*H451,2)</f>
        <v>0</v>
      </c>
      <c r="BL451" s="20" t="s">
        <v>251</v>
      </c>
      <c r="BM451" s="218" t="s">
        <v>927</v>
      </c>
    </row>
    <row r="452" s="2" customFormat="1">
      <c r="A452" s="41"/>
      <c r="B452" s="42"/>
      <c r="C452" s="43"/>
      <c r="D452" s="220" t="s">
        <v>147</v>
      </c>
      <c r="E452" s="43"/>
      <c r="F452" s="221" t="s">
        <v>928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147</v>
      </c>
      <c r="AU452" s="20" t="s">
        <v>82</v>
      </c>
    </row>
    <row r="453" s="13" customFormat="1">
      <c r="A453" s="13"/>
      <c r="B453" s="225"/>
      <c r="C453" s="226"/>
      <c r="D453" s="227" t="s">
        <v>166</v>
      </c>
      <c r="E453" s="228" t="s">
        <v>19</v>
      </c>
      <c r="F453" s="229" t="s">
        <v>906</v>
      </c>
      <c r="G453" s="226"/>
      <c r="H453" s="228" t="s">
        <v>19</v>
      </c>
      <c r="I453" s="230"/>
      <c r="J453" s="226"/>
      <c r="K453" s="226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166</v>
      </c>
      <c r="AU453" s="235" t="s">
        <v>82</v>
      </c>
      <c r="AV453" s="13" t="s">
        <v>80</v>
      </c>
      <c r="AW453" s="13" t="s">
        <v>33</v>
      </c>
      <c r="AX453" s="13" t="s">
        <v>72</v>
      </c>
      <c r="AY453" s="235" t="s">
        <v>138</v>
      </c>
    </row>
    <row r="454" s="14" customFormat="1">
      <c r="A454" s="14"/>
      <c r="B454" s="236"/>
      <c r="C454" s="237"/>
      <c r="D454" s="227" t="s">
        <v>166</v>
      </c>
      <c r="E454" s="238" t="s">
        <v>19</v>
      </c>
      <c r="F454" s="239" t="s">
        <v>907</v>
      </c>
      <c r="G454" s="237"/>
      <c r="H454" s="240">
        <v>333.20299999999997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6" t="s">
        <v>166</v>
      </c>
      <c r="AU454" s="246" t="s">
        <v>82</v>
      </c>
      <c r="AV454" s="14" t="s">
        <v>82</v>
      </c>
      <c r="AW454" s="14" t="s">
        <v>33</v>
      </c>
      <c r="AX454" s="14" t="s">
        <v>80</v>
      </c>
      <c r="AY454" s="246" t="s">
        <v>138</v>
      </c>
    </row>
    <row r="455" s="2" customFormat="1" ht="24.15" customHeight="1">
      <c r="A455" s="41"/>
      <c r="B455" s="42"/>
      <c r="C455" s="262" t="s">
        <v>929</v>
      </c>
      <c r="D455" s="262" t="s">
        <v>549</v>
      </c>
      <c r="E455" s="263" t="s">
        <v>930</v>
      </c>
      <c r="F455" s="264" t="s">
        <v>931</v>
      </c>
      <c r="G455" s="265" t="s">
        <v>143</v>
      </c>
      <c r="H455" s="266">
        <v>388.34800000000001</v>
      </c>
      <c r="I455" s="267"/>
      <c r="J455" s="268">
        <f>ROUND(I455*H455,2)</f>
        <v>0</v>
      </c>
      <c r="K455" s="264" t="s">
        <v>144</v>
      </c>
      <c r="L455" s="269"/>
      <c r="M455" s="270" t="s">
        <v>19</v>
      </c>
      <c r="N455" s="271" t="s">
        <v>43</v>
      </c>
      <c r="O455" s="87"/>
      <c r="P455" s="216">
        <f>O455*H455</f>
        <v>0</v>
      </c>
      <c r="Q455" s="216">
        <v>0.0054000000000000003</v>
      </c>
      <c r="R455" s="216">
        <f>Q455*H455</f>
        <v>2.0970792</v>
      </c>
      <c r="S455" s="216">
        <v>0</v>
      </c>
      <c r="T455" s="217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573</v>
      </c>
      <c r="AT455" s="218" t="s">
        <v>549</v>
      </c>
      <c r="AU455" s="218" t="s">
        <v>82</v>
      </c>
      <c r="AY455" s="20" t="s">
        <v>138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80</v>
      </c>
      <c r="BK455" s="219">
        <f>ROUND(I455*H455,2)</f>
        <v>0</v>
      </c>
      <c r="BL455" s="20" t="s">
        <v>251</v>
      </c>
      <c r="BM455" s="218" t="s">
        <v>932</v>
      </c>
    </row>
    <row r="456" s="14" customFormat="1">
      <c r="A456" s="14"/>
      <c r="B456" s="236"/>
      <c r="C456" s="237"/>
      <c r="D456" s="227" t="s">
        <v>166</v>
      </c>
      <c r="E456" s="238" t="s">
        <v>19</v>
      </c>
      <c r="F456" s="239" t="s">
        <v>933</v>
      </c>
      <c r="G456" s="237"/>
      <c r="H456" s="240">
        <v>388.34800000000001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6" t="s">
        <v>166</v>
      </c>
      <c r="AU456" s="246" t="s">
        <v>82</v>
      </c>
      <c r="AV456" s="14" t="s">
        <v>82</v>
      </c>
      <c r="AW456" s="14" t="s">
        <v>33</v>
      </c>
      <c r="AX456" s="14" t="s">
        <v>80</v>
      </c>
      <c r="AY456" s="246" t="s">
        <v>138</v>
      </c>
    </row>
    <row r="457" s="2" customFormat="1" ht="16.5" customHeight="1">
      <c r="A457" s="41"/>
      <c r="B457" s="42"/>
      <c r="C457" s="207" t="s">
        <v>934</v>
      </c>
      <c r="D457" s="207" t="s">
        <v>140</v>
      </c>
      <c r="E457" s="208" t="s">
        <v>935</v>
      </c>
      <c r="F457" s="209" t="s">
        <v>936</v>
      </c>
      <c r="G457" s="210" t="s">
        <v>143</v>
      </c>
      <c r="H457" s="211">
        <v>117.452</v>
      </c>
      <c r="I457" s="212"/>
      <c r="J457" s="213">
        <f>ROUND(I457*H457,2)</f>
        <v>0</v>
      </c>
      <c r="K457" s="209" t="s">
        <v>144</v>
      </c>
      <c r="L457" s="47"/>
      <c r="M457" s="214" t="s">
        <v>19</v>
      </c>
      <c r="N457" s="215" t="s">
        <v>43</v>
      </c>
      <c r="O457" s="87"/>
      <c r="P457" s="216">
        <f>O457*H457</f>
        <v>0</v>
      </c>
      <c r="Q457" s="216">
        <v>0.00040000000000000002</v>
      </c>
      <c r="R457" s="216">
        <f>Q457*H457</f>
        <v>0.046980800000000003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251</v>
      </c>
      <c r="AT457" s="218" t="s">
        <v>140</v>
      </c>
      <c r="AU457" s="218" t="s">
        <v>82</v>
      </c>
      <c r="AY457" s="20" t="s">
        <v>138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80</v>
      </c>
      <c r="BK457" s="219">
        <f>ROUND(I457*H457,2)</f>
        <v>0</v>
      </c>
      <c r="BL457" s="20" t="s">
        <v>251</v>
      </c>
      <c r="BM457" s="218" t="s">
        <v>937</v>
      </c>
    </row>
    <row r="458" s="2" customFormat="1">
      <c r="A458" s="41"/>
      <c r="B458" s="42"/>
      <c r="C458" s="43"/>
      <c r="D458" s="220" t="s">
        <v>147</v>
      </c>
      <c r="E458" s="43"/>
      <c r="F458" s="221" t="s">
        <v>938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147</v>
      </c>
      <c r="AU458" s="20" t="s">
        <v>82</v>
      </c>
    </row>
    <row r="459" s="14" customFormat="1">
      <c r="A459" s="14"/>
      <c r="B459" s="236"/>
      <c r="C459" s="237"/>
      <c r="D459" s="227" t="s">
        <v>166</v>
      </c>
      <c r="E459" s="238" t="s">
        <v>19</v>
      </c>
      <c r="F459" s="239" t="s">
        <v>918</v>
      </c>
      <c r="G459" s="237"/>
      <c r="H459" s="240">
        <v>117.452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6" t="s">
        <v>166</v>
      </c>
      <c r="AU459" s="246" t="s">
        <v>82</v>
      </c>
      <c r="AV459" s="14" t="s">
        <v>82</v>
      </c>
      <c r="AW459" s="14" t="s">
        <v>33</v>
      </c>
      <c r="AX459" s="14" t="s">
        <v>80</v>
      </c>
      <c r="AY459" s="246" t="s">
        <v>138</v>
      </c>
    </row>
    <row r="460" s="2" customFormat="1" ht="24.15" customHeight="1">
      <c r="A460" s="41"/>
      <c r="B460" s="42"/>
      <c r="C460" s="262" t="s">
        <v>939</v>
      </c>
      <c r="D460" s="262" t="s">
        <v>549</v>
      </c>
      <c r="E460" s="263" t="s">
        <v>930</v>
      </c>
      <c r="F460" s="264" t="s">
        <v>931</v>
      </c>
      <c r="G460" s="265" t="s">
        <v>143</v>
      </c>
      <c r="H460" s="266">
        <v>143.40899999999999</v>
      </c>
      <c r="I460" s="267"/>
      <c r="J460" s="268">
        <f>ROUND(I460*H460,2)</f>
        <v>0</v>
      </c>
      <c r="K460" s="264" t="s">
        <v>144</v>
      </c>
      <c r="L460" s="269"/>
      <c r="M460" s="270" t="s">
        <v>19</v>
      </c>
      <c r="N460" s="271" t="s">
        <v>43</v>
      </c>
      <c r="O460" s="87"/>
      <c r="P460" s="216">
        <f>O460*H460</f>
        <v>0</v>
      </c>
      <c r="Q460" s="216">
        <v>0.0054000000000000003</v>
      </c>
      <c r="R460" s="216">
        <f>Q460*H460</f>
        <v>0.7744086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573</v>
      </c>
      <c r="AT460" s="218" t="s">
        <v>549</v>
      </c>
      <c r="AU460" s="218" t="s">
        <v>82</v>
      </c>
      <c r="AY460" s="20" t="s">
        <v>138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80</v>
      </c>
      <c r="BK460" s="219">
        <f>ROUND(I460*H460,2)</f>
        <v>0</v>
      </c>
      <c r="BL460" s="20" t="s">
        <v>251</v>
      </c>
      <c r="BM460" s="218" t="s">
        <v>940</v>
      </c>
    </row>
    <row r="461" s="14" customFormat="1">
      <c r="A461" s="14"/>
      <c r="B461" s="236"/>
      <c r="C461" s="237"/>
      <c r="D461" s="227" t="s">
        <v>166</v>
      </c>
      <c r="E461" s="238" t="s">
        <v>19</v>
      </c>
      <c r="F461" s="239" t="s">
        <v>941</v>
      </c>
      <c r="G461" s="237"/>
      <c r="H461" s="240">
        <v>143.40899999999999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166</v>
      </c>
      <c r="AU461" s="246" t="s">
        <v>82</v>
      </c>
      <c r="AV461" s="14" t="s">
        <v>82</v>
      </c>
      <c r="AW461" s="14" t="s">
        <v>33</v>
      </c>
      <c r="AX461" s="14" t="s">
        <v>80</v>
      </c>
      <c r="AY461" s="246" t="s">
        <v>138</v>
      </c>
    </row>
    <row r="462" s="2" customFormat="1" ht="21.75" customHeight="1">
      <c r="A462" s="41"/>
      <c r="B462" s="42"/>
      <c r="C462" s="207" t="s">
        <v>942</v>
      </c>
      <c r="D462" s="207" t="s">
        <v>140</v>
      </c>
      <c r="E462" s="208" t="s">
        <v>943</v>
      </c>
      <c r="F462" s="209" t="s">
        <v>944</v>
      </c>
      <c r="G462" s="210" t="s">
        <v>143</v>
      </c>
      <c r="H462" s="211">
        <v>61.064999999999998</v>
      </c>
      <c r="I462" s="212"/>
      <c r="J462" s="213">
        <f>ROUND(I462*H462,2)</f>
        <v>0</v>
      </c>
      <c r="K462" s="209" t="s">
        <v>144</v>
      </c>
      <c r="L462" s="47"/>
      <c r="M462" s="214" t="s">
        <v>19</v>
      </c>
      <c r="N462" s="215" t="s">
        <v>43</v>
      </c>
      <c r="O462" s="87"/>
      <c r="P462" s="216">
        <f>O462*H462</f>
        <v>0</v>
      </c>
      <c r="Q462" s="216">
        <v>6.0000000000000002E-05</v>
      </c>
      <c r="R462" s="216">
        <f>Q462*H462</f>
        <v>0.0036638999999999999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251</v>
      </c>
      <c r="AT462" s="218" t="s">
        <v>140</v>
      </c>
      <c r="AU462" s="218" t="s">
        <v>82</v>
      </c>
      <c r="AY462" s="20" t="s">
        <v>138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80</v>
      </c>
      <c r="BK462" s="219">
        <f>ROUND(I462*H462,2)</f>
        <v>0</v>
      </c>
      <c r="BL462" s="20" t="s">
        <v>251</v>
      </c>
      <c r="BM462" s="218" t="s">
        <v>945</v>
      </c>
    </row>
    <row r="463" s="2" customFormat="1">
      <c r="A463" s="41"/>
      <c r="B463" s="42"/>
      <c r="C463" s="43"/>
      <c r="D463" s="220" t="s">
        <v>147</v>
      </c>
      <c r="E463" s="43"/>
      <c r="F463" s="221" t="s">
        <v>946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147</v>
      </c>
      <c r="AU463" s="20" t="s">
        <v>82</v>
      </c>
    </row>
    <row r="464" s="14" customFormat="1">
      <c r="A464" s="14"/>
      <c r="B464" s="236"/>
      <c r="C464" s="237"/>
      <c r="D464" s="227" t="s">
        <v>166</v>
      </c>
      <c r="E464" s="238" t="s">
        <v>19</v>
      </c>
      <c r="F464" s="239" t="s">
        <v>366</v>
      </c>
      <c r="G464" s="237"/>
      <c r="H464" s="240">
        <v>61.064999999999998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6" t="s">
        <v>166</v>
      </c>
      <c r="AU464" s="246" t="s">
        <v>82</v>
      </c>
      <c r="AV464" s="14" t="s">
        <v>82</v>
      </c>
      <c r="AW464" s="14" t="s">
        <v>33</v>
      </c>
      <c r="AX464" s="14" t="s">
        <v>80</v>
      </c>
      <c r="AY464" s="246" t="s">
        <v>138</v>
      </c>
    </row>
    <row r="465" s="2" customFormat="1" ht="16.5" customHeight="1">
      <c r="A465" s="41"/>
      <c r="B465" s="42"/>
      <c r="C465" s="262" t="s">
        <v>947</v>
      </c>
      <c r="D465" s="262" t="s">
        <v>549</v>
      </c>
      <c r="E465" s="263" t="s">
        <v>948</v>
      </c>
      <c r="F465" s="264" t="s">
        <v>949</v>
      </c>
      <c r="G465" s="265" t="s">
        <v>143</v>
      </c>
      <c r="H465" s="266">
        <v>74.560000000000002</v>
      </c>
      <c r="I465" s="267"/>
      <c r="J465" s="268">
        <f>ROUND(I465*H465,2)</f>
        <v>0</v>
      </c>
      <c r="K465" s="264" t="s">
        <v>144</v>
      </c>
      <c r="L465" s="269"/>
      <c r="M465" s="270" t="s">
        <v>19</v>
      </c>
      <c r="N465" s="271" t="s">
        <v>43</v>
      </c>
      <c r="O465" s="87"/>
      <c r="P465" s="216">
        <f>O465*H465</f>
        <v>0</v>
      </c>
      <c r="Q465" s="216">
        <v>0.00158</v>
      </c>
      <c r="R465" s="216">
        <f>Q465*H465</f>
        <v>0.1178048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573</v>
      </c>
      <c r="AT465" s="218" t="s">
        <v>549</v>
      </c>
      <c r="AU465" s="218" t="s">
        <v>82</v>
      </c>
      <c r="AY465" s="20" t="s">
        <v>138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80</v>
      </c>
      <c r="BK465" s="219">
        <f>ROUND(I465*H465,2)</f>
        <v>0</v>
      </c>
      <c r="BL465" s="20" t="s">
        <v>251</v>
      </c>
      <c r="BM465" s="218" t="s">
        <v>950</v>
      </c>
    </row>
    <row r="466" s="14" customFormat="1">
      <c r="A466" s="14"/>
      <c r="B466" s="236"/>
      <c r="C466" s="237"/>
      <c r="D466" s="227" t="s">
        <v>166</v>
      </c>
      <c r="E466" s="238" t="s">
        <v>19</v>
      </c>
      <c r="F466" s="239" t="s">
        <v>951</v>
      </c>
      <c r="G466" s="237"/>
      <c r="H466" s="240">
        <v>74.560000000000002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6" t="s">
        <v>166</v>
      </c>
      <c r="AU466" s="246" t="s">
        <v>82</v>
      </c>
      <c r="AV466" s="14" t="s">
        <v>82</v>
      </c>
      <c r="AW466" s="14" t="s">
        <v>33</v>
      </c>
      <c r="AX466" s="14" t="s">
        <v>80</v>
      </c>
      <c r="AY466" s="246" t="s">
        <v>138</v>
      </c>
    </row>
    <row r="467" s="2" customFormat="1" ht="16.5" customHeight="1">
      <c r="A467" s="41"/>
      <c r="B467" s="42"/>
      <c r="C467" s="207" t="s">
        <v>952</v>
      </c>
      <c r="D467" s="207" t="s">
        <v>140</v>
      </c>
      <c r="E467" s="208" t="s">
        <v>953</v>
      </c>
      <c r="F467" s="209" t="s">
        <v>954</v>
      </c>
      <c r="G467" s="210" t="s">
        <v>143</v>
      </c>
      <c r="H467" s="211">
        <v>333.20299999999997</v>
      </c>
      <c r="I467" s="212"/>
      <c r="J467" s="213">
        <f>ROUND(I467*H467,2)</f>
        <v>0</v>
      </c>
      <c r="K467" s="209" t="s">
        <v>144</v>
      </c>
      <c r="L467" s="47"/>
      <c r="M467" s="214" t="s">
        <v>19</v>
      </c>
      <c r="N467" s="215" t="s">
        <v>43</v>
      </c>
      <c r="O467" s="87"/>
      <c r="P467" s="216">
        <f>O467*H467</f>
        <v>0</v>
      </c>
      <c r="Q467" s="216">
        <v>0</v>
      </c>
      <c r="R467" s="216">
        <f>Q467*H467</f>
        <v>0</v>
      </c>
      <c r="S467" s="216">
        <v>0</v>
      </c>
      <c r="T467" s="217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8" t="s">
        <v>251</v>
      </c>
      <c r="AT467" s="218" t="s">
        <v>140</v>
      </c>
      <c r="AU467" s="218" t="s">
        <v>82</v>
      </c>
      <c r="AY467" s="20" t="s">
        <v>138</v>
      </c>
      <c r="BE467" s="219">
        <f>IF(N467="základní",J467,0)</f>
        <v>0</v>
      </c>
      <c r="BF467" s="219">
        <f>IF(N467="snížená",J467,0)</f>
        <v>0</v>
      </c>
      <c r="BG467" s="219">
        <f>IF(N467="zákl. přenesená",J467,0)</f>
        <v>0</v>
      </c>
      <c r="BH467" s="219">
        <f>IF(N467="sníž. přenesená",J467,0)</f>
        <v>0</v>
      </c>
      <c r="BI467" s="219">
        <f>IF(N467="nulová",J467,0)</f>
        <v>0</v>
      </c>
      <c r="BJ467" s="20" t="s">
        <v>80</v>
      </c>
      <c r="BK467" s="219">
        <f>ROUND(I467*H467,2)</f>
        <v>0</v>
      </c>
      <c r="BL467" s="20" t="s">
        <v>251</v>
      </c>
      <c r="BM467" s="218" t="s">
        <v>955</v>
      </c>
    </row>
    <row r="468" s="2" customFormat="1">
      <c r="A468" s="41"/>
      <c r="B468" s="42"/>
      <c r="C468" s="43"/>
      <c r="D468" s="220" t="s">
        <v>147</v>
      </c>
      <c r="E468" s="43"/>
      <c r="F468" s="221" t="s">
        <v>956</v>
      </c>
      <c r="G468" s="43"/>
      <c r="H468" s="43"/>
      <c r="I468" s="222"/>
      <c r="J468" s="43"/>
      <c r="K468" s="43"/>
      <c r="L468" s="47"/>
      <c r="M468" s="223"/>
      <c r="N468" s="224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147</v>
      </c>
      <c r="AU468" s="20" t="s">
        <v>82</v>
      </c>
    </row>
    <row r="469" s="13" customFormat="1">
      <c r="A469" s="13"/>
      <c r="B469" s="225"/>
      <c r="C469" s="226"/>
      <c r="D469" s="227" t="s">
        <v>166</v>
      </c>
      <c r="E469" s="228" t="s">
        <v>19</v>
      </c>
      <c r="F469" s="229" t="s">
        <v>906</v>
      </c>
      <c r="G469" s="226"/>
      <c r="H469" s="228" t="s">
        <v>19</v>
      </c>
      <c r="I469" s="230"/>
      <c r="J469" s="226"/>
      <c r="K469" s="226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166</v>
      </c>
      <c r="AU469" s="235" t="s">
        <v>82</v>
      </c>
      <c r="AV469" s="13" t="s">
        <v>80</v>
      </c>
      <c r="AW469" s="13" t="s">
        <v>33</v>
      </c>
      <c r="AX469" s="13" t="s">
        <v>72</v>
      </c>
      <c r="AY469" s="235" t="s">
        <v>138</v>
      </c>
    </row>
    <row r="470" s="14" customFormat="1">
      <c r="A470" s="14"/>
      <c r="B470" s="236"/>
      <c r="C470" s="237"/>
      <c r="D470" s="227" t="s">
        <v>166</v>
      </c>
      <c r="E470" s="238" t="s">
        <v>19</v>
      </c>
      <c r="F470" s="239" t="s">
        <v>907</v>
      </c>
      <c r="G470" s="237"/>
      <c r="H470" s="240">
        <v>333.20299999999997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166</v>
      </c>
      <c r="AU470" s="246" t="s">
        <v>82</v>
      </c>
      <c r="AV470" s="14" t="s">
        <v>82</v>
      </c>
      <c r="AW470" s="14" t="s">
        <v>33</v>
      </c>
      <c r="AX470" s="14" t="s">
        <v>80</v>
      </c>
      <c r="AY470" s="246" t="s">
        <v>138</v>
      </c>
    </row>
    <row r="471" s="2" customFormat="1" ht="16.5" customHeight="1">
      <c r="A471" s="41"/>
      <c r="B471" s="42"/>
      <c r="C471" s="262" t="s">
        <v>957</v>
      </c>
      <c r="D471" s="262" t="s">
        <v>549</v>
      </c>
      <c r="E471" s="263" t="s">
        <v>958</v>
      </c>
      <c r="F471" s="264" t="s">
        <v>959</v>
      </c>
      <c r="G471" s="265" t="s">
        <v>143</v>
      </c>
      <c r="H471" s="266">
        <v>416.50400000000002</v>
      </c>
      <c r="I471" s="267"/>
      <c r="J471" s="268">
        <f>ROUND(I471*H471,2)</f>
        <v>0</v>
      </c>
      <c r="K471" s="264" t="s">
        <v>144</v>
      </c>
      <c r="L471" s="269"/>
      <c r="M471" s="270" t="s">
        <v>19</v>
      </c>
      <c r="N471" s="271" t="s">
        <v>43</v>
      </c>
      <c r="O471" s="87"/>
      <c r="P471" s="216">
        <f>O471*H471</f>
        <v>0</v>
      </c>
      <c r="Q471" s="216">
        <v>0.00029999999999999997</v>
      </c>
      <c r="R471" s="216">
        <f>Q471*H471</f>
        <v>0.1249512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573</v>
      </c>
      <c r="AT471" s="218" t="s">
        <v>549</v>
      </c>
      <c r="AU471" s="218" t="s">
        <v>82</v>
      </c>
      <c r="AY471" s="20" t="s">
        <v>138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80</v>
      </c>
      <c r="BK471" s="219">
        <f>ROUND(I471*H471,2)</f>
        <v>0</v>
      </c>
      <c r="BL471" s="20" t="s">
        <v>251</v>
      </c>
      <c r="BM471" s="218" t="s">
        <v>960</v>
      </c>
    </row>
    <row r="472" s="14" customFormat="1">
      <c r="A472" s="14"/>
      <c r="B472" s="236"/>
      <c r="C472" s="237"/>
      <c r="D472" s="227" t="s">
        <v>166</v>
      </c>
      <c r="E472" s="238" t="s">
        <v>19</v>
      </c>
      <c r="F472" s="239" t="s">
        <v>961</v>
      </c>
      <c r="G472" s="237"/>
      <c r="H472" s="240">
        <v>416.50400000000002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166</v>
      </c>
      <c r="AU472" s="246" t="s">
        <v>82</v>
      </c>
      <c r="AV472" s="14" t="s">
        <v>82</v>
      </c>
      <c r="AW472" s="14" t="s">
        <v>33</v>
      </c>
      <c r="AX472" s="14" t="s">
        <v>80</v>
      </c>
      <c r="AY472" s="246" t="s">
        <v>138</v>
      </c>
    </row>
    <row r="473" s="2" customFormat="1" ht="16.5" customHeight="1">
      <c r="A473" s="41"/>
      <c r="B473" s="42"/>
      <c r="C473" s="207" t="s">
        <v>962</v>
      </c>
      <c r="D473" s="207" t="s">
        <v>140</v>
      </c>
      <c r="E473" s="208" t="s">
        <v>963</v>
      </c>
      <c r="F473" s="209" t="s">
        <v>964</v>
      </c>
      <c r="G473" s="210" t="s">
        <v>143</v>
      </c>
      <c r="H473" s="211">
        <v>61.064999999999998</v>
      </c>
      <c r="I473" s="212"/>
      <c r="J473" s="213">
        <f>ROUND(I473*H473,2)</f>
        <v>0</v>
      </c>
      <c r="K473" s="209" t="s">
        <v>144</v>
      </c>
      <c r="L473" s="47"/>
      <c r="M473" s="214" t="s">
        <v>19</v>
      </c>
      <c r="N473" s="215" t="s">
        <v>43</v>
      </c>
      <c r="O473" s="87"/>
      <c r="P473" s="216">
        <f>O473*H473</f>
        <v>0</v>
      </c>
      <c r="Q473" s="216">
        <v>0</v>
      </c>
      <c r="R473" s="216">
        <f>Q473*H473</f>
        <v>0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251</v>
      </c>
      <c r="AT473" s="218" t="s">
        <v>140</v>
      </c>
      <c r="AU473" s="218" t="s">
        <v>82</v>
      </c>
      <c r="AY473" s="20" t="s">
        <v>138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80</v>
      </c>
      <c r="BK473" s="219">
        <f>ROUND(I473*H473,2)</f>
        <v>0</v>
      </c>
      <c r="BL473" s="20" t="s">
        <v>251</v>
      </c>
      <c r="BM473" s="218" t="s">
        <v>965</v>
      </c>
    </row>
    <row r="474" s="2" customFormat="1">
      <c r="A474" s="41"/>
      <c r="B474" s="42"/>
      <c r="C474" s="43"/>
      <c r="D474" s="220" t="s">
        <v>147</v>
      </c>
      <c r="E474" s="43"/>
      <c r="F474" s="221" t="s">
        <v>966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147</v>
      </c>
      <c r="AU474" s="20" t="s">
        <v>82</v>
      </c>
    </row>
    <row r="475" s="14" customFormat="1">
      <c r="A475" s="14"/>
      <c r="B475" s="236"/>
      <c r="C475" s="237"/>
      <c r="D475" s="227" t="s">
        <v>166</v>
      </c>
      <c r="E475" s="238" t="s">
        <v>19</v>
      </c>
      <c r="F475" s="239" t="s">
        <v>366</v>
      </c>
      <c r="G475" s="237"/>
      <c r="H475" s="240">
        <v>61.064999999999998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6" t="s">
        <v>166</v>
      </c>
      <c r="AU475" s="246" t="s">
        <v>82</v>
      </c>
      <c r="AV475" s="14" t="s">
        <v>82</v>
      </c>
      <c r="AW475" s="14" t="s">
        <v>33</v>
      </c>
      <c r="AX475" s="14" t="s">
        <v>80</v>
      </c>
      <c r="AY475" s="246" t="s">
        <v>138</v>
      </c>
    </row>
    <row r="476" s="2" customFormat="1" ht="16.5" customHeight="1">
      <c r="A476" s="41"/>
      <c r="B476" s="42"/>
      <c r="C476" s="262" t="s">
        <v>967</v>
      </c>
      <c r="D476" s="262" t="s">
        <v>549</v>
      </c>
      <c r="E476" s="263" t="s">
        <v>958</v>
      </c>
      <c r="F476" s="264" t="s">
        <v>959</v>
      </c>
      <c r="G476" s="265" t="s">
        <v>143</v>
      </c>
      <c r="H476" s="266">
        <v>64.117999999999995</v>
      </c>
      <c r="I476" s="267"/>
      <c r="J476" s="268">
        <f>ROUND(I476*H476,2)</f>
        <v>0</v>
      </c>
      <c r="K476" s="264" t="s">
        <v>144</v>
      </c>
      <c r="L476" s="269"/>
      <c r="M476" s="270" t="s">
        <v>19</v>
      </c>
      <c r="N476" s="271" t="s">
        <v>43</v>
      </c>
      <c r="O476" s="87"/>
      <c r="P476" s="216">
        <f>O476*H476</f>
        <v>0</v>
      </c>
      <c r="Q476" s="216">
        <v>0.00029999999999999997</v>
      </c>
      <c r="R476" s="216">
        <f>Q476*H476</f>
        <v>0.019235399999999996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573</v>
      </c>
      <c r="AT476" s="218" t="s">
        <v>549</v>
      </c>
      <c r="AU476" s="218" t="s">
        <v>82</v>
      </c>
      <c r="AY476" s="20" t="s">
        <v>138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80</v>
      </c>
      <c r="BK476" s="219">
        <f>ROUND(I476*H476,2)</f>
        <v>0</v>
      </c>
      <c r="BL476" s="20" t="s">
        <v>251</v>
      </c>
      <c r="BM476" s="218" t="s">
        <v>968</v>
      </c>
    </row>
    <row r="477" s="14" customFormat="1">
      <c r="A477" s="14"/>
      <c r="B477" s="236"/>
      <c r="C477" s="237"/>
      <c r="D477" s="227" t="s">
        <v>166</v>
      </c>
      <c r="E477" s="238" t="s">
        <v>19</v>
      </c>
      <c r="F477" s="239" t="s">
        <v>969</v>
      </c>
      <c r="G477" s="237"/>
      <c r="H477" s="240">
        <v>64.117999999999995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166</v>
      </c>
      <c r="AU477" s="246" t="s">
        <v>82</v>
      </c>
      <c r="AV477" s="14" t="s">
        <v>82</v>
      </c>
      <c r="AW477" s="14" t="s">
        <v>33</v>
      </c>
      <c r="AX477" s="14" t="s">
        <v>80</v>
      </c>
      <c r="AY477" s="246" t="s">
        <v>138</v>
      </c>
    </row>
    <row r="478" s="2" customFormat="1" ht="24.15" customHeight="1">
      <c r="A478" s="41"/>
      <c r="B478" s="42"/>
      <c r="C478" s="207" t="s">
        <v>970</v>
      </c>
      <c r="D478" s="207" t="s">
        <v>140</v>
      </c>
      <c r="E478" s="208" t="s">
        <v>971</v>
      </c>
      <c r="F478" s="209" t="s">
        <v>972</v>
      </c>
      <c r="G478" s="210" t="s">
        <v>227</v>
      </c>
      <c r="H478" s="211">
        <v>3.4950000000000001</v>
      </c>
      <c r="I478" s="212"/>
      <c r="J478" s="213">
        <f>ROUND(I478*H478,2)</f>
        <v>0</v>
      </c>
      <c r="K478" s="209" t="s">
        <v>144</v>
      </c>
      <c r="L478" s="47"/>
      <c r="M478" s="214" t="s">
        <v>19</v>
      </c>
      <c r="N478" s="215" t="s">
        <v>43</v>
      </c>
      <c r="O478" s="87"/>
      <c r="P478" s="216">
        <f>O478*H478</f>
        <v>0</v>
      </c>
      <c r="Q478" s="216">
        <v>0</v>
      </c>
      <c r="R478" s="216">
        <f>Q478*H478</f>
        <v>0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251</v>
      </c>
      <c r="AT478" s="218" t="s">
        <v>140</v>
      </c>
      <c r="AU478" s="218" t="s">
        <v>82</v>
      </c>
      <c r="AY478" s="20" t="s">
        <v>138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80</v>
      </c>
      <c r="BK478" s="219">
        <f>ROUND(I478*H478,2)</f>
        <v>0</v>
      </c>
      <c r="BL478" s="20" t="s">
        <v>251</v>
      </c>
      <c r="BM478" s="218" t="s">
        <v>973</v>
      </c>
    </row>
    <row r="479" s="2" customFormat="1">
      <c r="A479" s="41"/>
      <c r="B479" s="42"/>
      <c r="C479" s="43"/>
      <c r="D479" s="220" t="s">
        <v>147</v>
      </c>
      <c r="E479" s="43"/>
      <c r="F479" s="221" t="s">
        <v>974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147</v>
      </c>
      <c r="AU479" s="20" t="s">
        <v>82</v>
      </c>
    </row>
    <row r="480" s="12" customFormat="1" ht="22.8" customHeight="1">
      <c r="A480" s="12"/>
      <c r="B480" s="191"/>
      <c r="C480" s="192"/>
      <c r="D480" s="193" t="s">
        <v>71</v>
      </c>
      <c r="E480" s="205" t="s">
        <v>284</v>
      </c>
      <c r="F480" s="205" t="s">
        <v>285</v>
      </c>
      <c r="G480" s="192"/>
      <c r="H480" s="192"/>
      <c r="I480" s="195"/>
      <c r="J480" s="206">
        <f>BK480</f>
        <v>0</v>
      </c>
      <c r="K480" s="192"/>
      <c r="L480" s="197"/>
      <c r="M480" s="198"/>
      <c r="N480" s="199"/>
      <c r="O480" s="199"/>
      <c r="P480" s="200">
        <f>SUM(P481:P498)</f>
        <v>0</v>
      </c>
      <c r="Q480" s="199"/>
      <c r="R480" s="200">
        <f>SUM(R481:R498)</f>
        <v>5.0118119999999999</v>
      </c>
      <c r="S480" s="199"/>
      <c r="T480" s="201">
        <f>SUM(T481:T498)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2" t="s">
        <v>82</v>
      </c>
      <c r="AT480" s="203" t="s">
        <v>71</v>
      </c>
      <c r="AU480" s="203" t="s">
        <v>80</v>
      </c>
      <c r="AY480" s="202" t="s">
        <v>138</v>
      </c>
      <c r="BK480" s="204">
        <f>SUM(BK481:BK498)</f>
        <v>0</v>
      </c>
    </row>
    <row r="481" s="2" customFormat="1" ht="24.15" customHeight="1">
      <c r="A481" s="41"/>
      <c r="B481" s="42"/>
      <c r="C481" s="207" t="s">
        <v>975</v>
      </c>
      <c r="D481" s="207" t="s">
        <v>140</v>
      </c>
      <c r="E481" s="208" t="s">
        <v>976</v>
      </c>
      <c r="F481" s="209" t="s">
        <v>977</v>
      </c>
      <c r="G481" s="210" t="s">
        <v>143</v>
      </c>
      <c r="H481" s="211">
        <v>609.25999999999999</v>
      </c>
      <c r="I481" s="212"/>
      <c r="J481" s="213">
        <f>ROUND(I481*H481,2)</f>
        <v>0</v>
      </c>
      <c r="K481" s="209" t="s">
        <v>144</v>
      </c>
      <c r="L481" s="47"/>
      <c r="M481" s="214" t="s">
        <v>19</v>
      </c>
      <c r="N481" s="215" t="s">
        <v>43</v>
      </c>
      <c r="O481" s="87"/>
      <c r="P481" s="216">
        <f>O481*H481</f>
        <v>0</v>
      </c>
      <c r="Q481" s="216">
        <v>0</v>
      </c>
      <c r="R481" s="216">
        <f>Q481*H481</f>
        <v>0</v>
      </c>
      <c r="S481" s="216">
        <v>0</v>
      </c>
      <c r="T481" s="217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8" t="s">
        <v>251</v>
      </c>
      <c r="AT481" s="218" t="s">
        <v>140</v>
      </c>
      <c r="AU481" s="218" t="s">
        <v>82</v>
      </c>
      <c r="AY481" s="20" t="s">
        <v>138</v>
      </c>
      <c r="BE481" s="219">
        <f>IF(N481="základní",J481,0)</f>
        <v>0</v>
      </c>
      <c r="BF481" s="219">
        <f>IF(N481="snížená",J481,0)</f>
        <v>0</v>
      </c>
      <c r="BG481" s="219">
        <f>IF(N481="zákl. přenesená",J481,0)</f>
        <v>0</v>
      </c>
      <c r="BH481" s="219">
        <f>IF(N481="sníž. přenesená",J481,0)</f>
        <v>0</v>
      </c>
      <c r="BI481" s="219">
        <f>IF(N481="nulová",J481,0)</f>
        <v>0</v>
      </c>
      <c r="BJ481" s="20" t="s">
        <v>80</v>
      </c>
      <c r="BK481" s="219">
        <f>ROUND(I481*H481,2)</f>
        <v>0</v>
      </c>
      <c r="BL481" s="20" t="s">
        <v>251</v>
      </c>
      <c r="BM481" s="218" t="s">
        <v>978</v>
      </c>
    </row>
    <row r="482" s="2" customFormat="1">
      <c r="A482" s="41"/>
      <c r="B482" s="42"/>
      <c r="C482" s="43"/>
      <c r="D482" s="220" t="s">
        <v>147</v>
      </c>
      <c r="E482" s="43"/>
      <c r="F482" s="221" t="s">
        <v>979</v>
      </c>
      <c r="G482" s="43"/>
      <c r="H482" s="43"/>
      <c r="I482" s="222"/>
      <c r="J482" s="43"/>
      <c r="K482" s="43"/>
      <c r="L482" s="47"/>
      <c r="M482" s="223"/>
      <c r="N482" s="224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147</v>
      </c>
      <c r="AU482" s="20" t="s">
        <v>82</v>
      </c>
    </row>
    <row r="483" s="13" customFormat="1">
      <c r="A483" s="13"/>
      <c r="B483" s="225"/>
      <c r="C483" s="226"/>
      <c r="D483" s="227" t="s">
        <v>166</v>
      </c>
      <c r="E483" s="228" t="s">
        <v>19</v>
      </c>
      <c r="F483" s="229" t="s">
        <v>980</v>
      </c>
      <c r="G483" s="226"/>
      <c r="H483" s="228" t="s">
        <v>19</v>
      </c>
      <c r="I483" s="230"/>
      <c r="J483" s="226"/>
      <c r="K483" s="226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166</v>
      </c>
      <c r="AU483" s="235" t="s">
        <v>82</v>
      </c>
      <c r="AV483" s="13" t="s">
        <v>80</v>
      </c>
      <c r="AW483" s="13" t="s">
        <v>33</v>
      </c>
      <c r="AX483" s="13" t="s">
        <v>72</v>
      </c>
      <c r="AY483" s="235" t="s">
        <v>138</v>
      </c>
    </row>
    <row r="484" s="14" customFormat="1">
      <c r="A484" s="14"/>
      <c r="B484" s="236"/>
      <c r="C484" s="237"/>
      <c r="D484" s="227" t="s">
        <v>166</v>
      </c>
      <c r="E484" s="238" t="s">
        <v>19</v>
      </c>
      <c r="F484" s="239" t="s">
        <v>981</v>
      </c>
      <c r="G484" s="237"/>
      <c r="H484" s="240">
        <v>609.25999999999999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166</v>
      </c>
      <c r="AU484" s="246" t="s">
        <v>82</v>
      </c>
      <c r="AV484" s="14" t="s">
        <v>82</v>
      </c>
      <c r="AW484" s="14" t="s">
        <v>33</v>
      </c>
      <c r="AX484" s="14" t="s">
        <v>80</v>
      </c>
      <c r="AY484" s="246" t="s">
        <v>138</v>
      </c>
    </row>
    <row r="485" s="2" customFormat="1" ht="16.5" customHeight="1">
      <c r="A485" s="41"/>
      <c r="B485" s="42"/>
      <c r="C485" s="262" t="s">
        <v>982</v>
      </c>
      <c r="D485" s="262" t="s">
        <v>549</v>
      </c>
      <c r="E485" s="263" t="s">
        <v>983</v>
      </c>
      <c r="F485" s="264" t="s">
        <v>984</v>
      </c>
      <c r="G485" s="265" t="s">
        <v>143</v>
      </c>
      <c r="H485" s="266">
        <v>639.72299999999996</v>
      </c>
      <c r="I485" s="267"/>
      <c r="J485" s="268">
        <f>ROUND(I485*H485,2)</f>
        <v>0</v>
      </c>
      <c r="K485" s="264" t="s">
        <v>144</v>
      </c>
      <c r="L485" s="269"/>
      <c r="M485" s="270" t="s">
        <v>19</v>
      </c>
      <c r="N485" s="271" t="s">
        <v>43</v>
      </c>
      <c r="O485" s="87"/>
      <c r="P485" s="216">
        <f>O485*H485</f>
        <v>0</v>
      </c>
      <c r="Q485" s="216">
        <v>0.0060000000000000001</v>
      </c>
      <c r="R485" s="216">
        <f>Q485*H485</f>
        <v>3.8383379999999998</v>
      </c>
      <c r="S485" s="216">
        <v>0</v>
      </c>
      <c r="T485" s="217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573</v>
      </c>
      <c r="AT485" s="218" t="s">
        <v>549</v>
      </c>
      <c r="AU485" s="218" t="s">
        <v>82</v>
      </c>
      <c r="AY485" s="20" t="s">
        <v>138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20" t="s">
        <v>80</v>
      </c>
      <c r="BK485" s="219">
        <f>ROUND(I485*H485,2)</f>
        <v>0</v>
      </c>
      <c r="BL485" s="20" t="s">
        <v>251</v>
      </c>
      <c r="BM485" s="218" t="s">
        <v>985</v>
      </c>
    </row>
    <row r="486" s="14" customFormat="1">
      <c r="A486" s="14"/>
      <c r="B486" s="236"/>
      <c r="C486" s="237"/>
      <c r="D486" s="227" t="s">
        <v>166</v>
      </c>
      <c r="E486" s="238" t="s">
        <v>19</v>
      </c>
      <c r="F486" s="239" t="s">
        <v>986</v>
      </c>
      <c r="G486" s="237"/>
      <c r="H486" s="240">
        <v>639.72299999999996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166</v>
      </c>
      <c r="AU486" s="246" t="s">
        <v>82</v>
      </c>
      <c r="AV486" s="14" t="s">
        <v>82</v>
      </c>
      <c r="AW486" s="14" t="s">
        <v>33</v>
      </c>
      <c r="AX486" s="14" t="s">
        <v>80</v>
      </c>
      <c r="AY486" s="246" t="s">
        <v>138</v>
      </c>
    </row>
    <row r="487" s="2" customFormat="1" ht="24.15" customHeight="1">
      <c r="A487" s="41"/>
      <c r="B487" s="42"/>
      <c r="C487" s="207" t="s">
        <v>987</v>
      </c>
      <c r="D487" s="207" t="s">
        <v>140</v>
      </c>
      <c r="E487" s="208" t="s">
        <v>988</v>
      </c>
      <c r="F487" s="209" t="s">
        <v>989</v>
      </c>
      <c r="G487" s="210" t="s">
        <v>143</v>
      </c>
      <c r="H487" s="211">
        <v>283.92000000000002</v>
      </c>
      <c r="I487" s="212"/>
      <c r="J487" s="213">
        <f>ROUND(I487*H487,2)</f>
        <v>0</v>
      </c>
      <c r="K487" s="209" t="s">
        <v>144</v>
      </c>
      <c r="L487" s="47"/>
      <c r="M487" s="214" t="s">
        <v>19</v>
      </c>
      <c r="N487" s="215" t="s">
        <v>43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251</v>
      </c>
      <c r="AT487" s="218" t="s">
        <v>140</v>
      </c>
      <c r="AU487" s="218" t="s">
        <v>82</v>
      </c>
      <c r="AY487" s="20" t="s">
        <v>138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80</v>
      </c>
      <c r="BK487" s="219">
        <f>ROUND(I487*H487,2)</f>
        <v>0</v>
      </c>
      <c r="BL487" s="20" t="s">
        <v>251</v>
      </c>
      <c r="BM487" s="218" t="s">
        <v>990</v>
      </c>
    </row>
    <row r="488" s="2" customFormat="1">
      <c r="A488" s="41"/>
      <c r="B488" s="42"/>
      <c r="C488" s="43"/>
      <c r="D488" s="220" t="s">
        <v>147</v>
      </c>
      <c r="E488" s="43"/>
      <c r="F488" s="221" t="s">
        <v>991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147</v>
      </c>
      <c r="AU488" s="20" t="s">
        <v>82</v>
      </c>
    </row>
    <row r="489" s="14" customFormat="1">
      <c r="A489" s="14"/>
      <c r="B489" s="236"/>
      <c r="C489" s="237"/>
      <c r="D489" s="227" t="s">
        <v>166</v>
      </c>
      <c r="E489" s="238" t="s">
        <v>19</v>
      </c>
      <c r="F489" s="239" t="s">
        <v>791</v>
      </c>
      <c r="G489" s="237"/>
      <c r="H489" s="240">
        <v>283.92000000000002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166</v>
      </c>
      <c r="AU489" s="246" t="s">
        <v>82</v>
      </c>
      <c r="AV489" s="14" t="s">
        <v>82</v>
      </c>
      <c r="AW489" s="14" t="s">
        <v>33</v>
      </c>
      <c r="AX489" s="14" t="s">
        <v>80</v>
      </c>
      <c r="AY489" s="246" t="s">
        <v>138</v>
      </c>
    </row>
    <row r="490" s="2" customFormat="1" ht="16.5" customHeight="1">
      <c r="A490" s="41"/>
      <c r="B490" s="42"/>
      <c r="C490" s="262" t="s">
        <v>992</v>
      </c>
      <c r="D490" s="262" t="s">
        <v>549</v>
      </c>
      <c r="E490" s="263" t="s">
        <v>993</v>
      </c>
      <c r="F490" s="264" t="s">
        <v>994</v>
      </c>
      <c r="G490" s="265" t="s">
        <v>143</v>
      </c>
      <c r="H490" s="266">
        <v>298.11599999999999</v>
      </c>
      <c r="I490" s="267"/>
      <c r="J490" s="268">
        <f>ROUND(I490*H490,2)</f>
        <v>0</v>
      </c>
      <c r="K490" s="264" t="s">
        <v>19</v>
      </c>
      <c r="L490" s="269"/>
      <c r="M490" s="270" t="s">
        <v>19</v>
      </c>
      <c r="N490" s="271" t="s">
        <v>43</v>
      </c>
      <c r="O490" s="87"/>
      <c r="P490" s="216">
        <f>O490*H490</f>
        <v>0</v>
      </c>
      <c r="Q490" s="216">
        <v>0.0035000000000000001</v>
      </c>
      <c r="R490" s="216">
        <f>Q490*H490</f>
        <v>1.0434060000000001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573</v>
      </c>
      <c r="AT490" s="218" t="s">
        <v>549</v>
      </c>
      <c r="AU490" s="218" t="s">
        <v>82</v>
      </c>
      <c r="AY490" s="20" t="s">
        <v>138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80</v>
      </c>
      <c r="BK490" s="219">
        <f>ROUND(I490*H490,2)</f>
        <v>0</v>
      </c>
      <c r="BL490" s="20" t="s">
        <v>251</v>
      </c>
      <c r="BM490" s="218" t="s">
        <v>995</v>
      </c>
    </row>
    <row r="491" s="14" customFormat="1">
      <c r="A491" s="14"/>
      <c r="B491" s="236"/>
      <c r="C491" s="237"/>
      <c r="D491" s="227" t="s">
        <v>166</v>
      </c>
      <c r="E491" s="238" t="s">
        <v>19</v>
      </c>
      <c r="F491" s="239" t="s">
        <v>996</v>
      </c>
      <c r="G491" s="237"/>
      <c r="H491" s="240">
        <v>298.11599999999999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6" t="s">
        <v>166</v>
      </c>
      <c r="AU491" s="246" t="s">
        <v>82</v>
      </c>
      <c r="AV491" s="14" t="s">
        <v>82</v>
      </c>
      <c r="AW491" s="14" t="s">
        <v>33</v>
      </c>
      <c r="AX491" s="14" t="s">
        <v>80</v>
      </c>
      <c r="AY491" s="246" t="s">
        <v>138</v>
      </c>
    </row>
    <row r="492" s="2" customFormat="1" ht="33" customHeight="1">
      <c r="A492" s="41"/>
      <c r="B492" s="42"/>
      <c r="C492" s="207" t="s">
        <v>997</v>
      </c>
      <c r="D492" s="207" t="s">
        <v>140</v>
      </c>
      <c r="E492" s="208" t="s">
        <v>998</v>
      </c>
      <c r="F492" s="209" t="s">
        <v>999</v>
      </c>
      <c r="G492" s="210" t="s">
        <v>143</v>
      </c>
      <c r="H492" s="211">
        <v>61.064999999999998</v>
      </c>
      <c r="I492" s="212"/>
      <c r="J492" s="213">
        <f>ROUND(I492*H492,2)</f>
        <v>0</v>
      </c>
      <c r="K492" s="209" t="s">
        <v>144</v>
      </c>
      <c r="L492" s="47"/>
      <c r="M492" s="214" t="s">
        <v>19</v>
      </c>
      <c r="N492" s="215" t="s">
        <v>43</v>
      </c>
      <c r="O492" s="87"/>
      <c r="P492" s="216">
        <f>O492*H492</f>
        <v>0</v>
      </c>
      <c r="Q492" s="216">
        <v>0.00024000000000000001</v>
      </c>
      <c r="R492" s="216">
        <f>Q492*H492</f>
        <v>0.0146556</v>
      </c>
      <c r="S492" s="216">
        <v>0</v>
      </c>
      <c r="T492" s="217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8" t="s">
        <v>251</v>
      </c>
      <c r="AT492" s="218" t="s">
        <v>140</v>
      </c>
      <c r="AU492" s="218" t="s">
        <v>82</v>
      </c>
      <c r="AY492" s="20" t="s">
        <v>138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0" t="s">
        <v>80</v>
      </c>
      <c r="BK492" s="219">
        <f>ROUND(I492*H492,2)</f>
        <v>0</v>
      </c>
      <c r="BL492" s="20" t="s">
        <v>251</v>
      </c>
      <c r="BM492" s="218" t="s">
        <v>1000</v>
      </c>
    </row>
    <row r="493" s="2" customFormat="1">
      <c r="A493" s="41"/>
      <c r="B493" s="42"/>
      <c r="C493" s="43"/>
      <c r="D493" s="220" t="s">
        <v>147</v>
      </c>
      <c r="E493" s="43"/>
      <c r="F493" s="221" t="s">
        <v>1001</v>
      </c>
      <c r="G493" s="43"/>
      <c r="H493" s="43"/>
      <c r="I493" s="222"/>
      <c r="J493" s="43"/>
      <c r="K493" s="43"/>
      <c r="L493" s="47"/>
      <c r="M493" s="223"/>
      <c r="N493" s="224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147</v>
      </c>
      <c r="AU493" s="20" t="s">
        <v>82</v>
      </c>
    </row>
    <row r="494" s="14" customFormat="1">
      <c r="A494" s="14"/>
      <c r="B494" s="236"/>
      <c r="C494" s="237"/>
      <c r="D494" s="227" t="s">
        <v>166</v>
      </c>
      <c r="E494" s="238" t="s">
        <v>19</v>
      </c>
      <c r="F494" s="239" t="s">
        <v>366</v>
      </c>
      <c r="G494" s="237"/>
      <c r="H494" s="240">
        <v>61.064999999999998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166</v>
      </c>
      <c r="AU494" s="246" t="s">
        <v>82</v>
      </c>
      <c r="AV494" s="14" t="s">
        <v>82</v>
      </c>
      <c r="AW494" s="14" t="s">
        <v>33</v>
      </c>
      <c r="AX494" s="14" t="s">
        <v>80</v>
      </c>
      <c r="AY494" s="246" t="s">
        <v>138</v>
      </c>
    </row>
    <row r="495" s="2" customFormat="1" ht="16.5" customHeight="1">
      <c r="A495" s="41"/>
      <c r="B495" s="42"/>
      <c r="C495" s="262" t="s">
        <v>1002</v>
      </c>
      <c r="D495" s="262" t="s">
        <v>549</v>
      </c>
      <c r="E495" s="263" t="s">
        <v>1003</v>
      </c>
      <c r="F495" s="264" t="s">
        <v>1004</v>
      </c>
      <c r="G495" s="265" t="s">
        <v>143</v>
      </c>
      <c r="H495" s="266">
        <v>64.117999999999995</v>
      </c>
      <c r="I495" s="267"/>
      <c r="J495" s="268">
        <f>ROUND(I495*H495,2)</f>
        <v>0</v>
      </c>
      <c r="K495" s="264" t="s">
        <v>144</v>
      </c>
      <c r="L495" s="269"/>
      <c r="M495" s="270" t="s">
        <v>19</v>
      </c>
      <c r="N495" s="271" t="s">
        <v>43</v>
      </c>
      <c r="O495" s="87"/>
      <c r="P495" s="216">
        <f>O495*H495</f>
        <v>0</v>
      </c>
      <c r="Q495" s="216">
        <v>0.0018</v>
      </c>
      <c r="R495" s="216">
        <f>Q495*H495</f>
        <v>0.11541239999999998</v>
      </c>
      <c r="S495" s="216">
        <v>0</v>
      </c>
      <c r="T495" s="217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8" t="s">
        <v>573</v>
      </c>
      <c r="AT495" s="218" t="s">
        <v>549</v>
      </c>
      <c r="AU495" s="218" t="s">
        <v>82</v>
      </c>
      <c r="AY495" s="20" t="s">
        <v>138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0" t="s">
        <v>80</v>
      </c>
      <c r="BK495" s="219">
        <f>ROUND(I495*H495,2)</f>
        <v>0</v>
      </c>
      <c r="BL495" s="20" t="s">
        <v>251</v>
      </c>
      <c r="BM495" s="218" t="s">
        <v>1005</v>
      </c>
    </row>
    <row r="496" s="14" customFormat="1">
      <c r="A496" s="14"/>
      <c r="B496" s="236"/>
      <c r="C496" s="237"/>
      <c r="D496" s="227" t="s">
        <v>166</v>
      </c>
      <c r="E496" s="238" t="s">
        <v>19</v>
      </c>
      <c r="F496" s="239" t="s">
        <v>969</v>
      </c>
      <c r="G496" s="237"/>
      <c r="H496" s="240">
        <v>64.117999999999995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6" t="s">
        <v>166</v>
      </c>
      <c r="AU496" s="246" t="s">
        <v>82</v>
      </c>
      <c r="AV496" s="14" t="s">
        <v>82</v>
      </c>
      <c r="AW496" s="14" t="s">
        <v>33</v>
      </c>
      <c r="AX496" s="14" t="s">
        <v>80</v>
      </c>
      <c r="AY496" s="246" t="s">
        <v>138</v>
      </c>
    </row>
    <row r="497" s="2" customFormat="1" ht="24.15" customHeight="1">
      <c r="A497" s="41"/>
      <c r="B497" s="42"/>
      <c r="C497" s="207" t="s">
        <v>1006</v>
      </c>
      <c r="D497" s="207" t="s">
        <v>140</v>
      </c>
      <c r="E497" s="208" t="s">
        <v>1007</v>
      </c>
      <c r="F497" s="209" t="s">
        <v>1008</v>
      </c>
      <c r="G497" s="210" t="s">
        <v>227</v>
      </c>
      <c r="H497" s="211">
        <v>5.0119999999999996</v>
      </c>
      <c r="I497" s="212"/>
      <c r="J497" s="213">
        <f>ROUND(I497*H497,2)</f>
        <v>0</v>
      </c>
      <c r="K497" s="209" t="s">
        <v>144</v>
      </c>
      <c r="L497" s="47"/>
      <c r="M497" s="214" t="s">
        <v>19</v>
      </c>
      <c r="N497" s="215" t="s">
        <v>43</v>
      </c>
      <c r="O497" s="87"/>
      <c r="P497" s="216">
        <f>O497*H497</f>
        <v>0</v>
      </c>
      <c r="Q497" s="216">
        <v>0</v>
      </c>
      <c r="R497" s="216">
        <f>Q497*H497</f>
        <v>0</v>
      </c>
      <c r="S497" s="216">
        <v>0</v>
      </c>
      <c r="T497" s="217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251</v>
      </c>
      <c r="AT497" s="218" t="s">
        <v>140</v>
      </c>
      <c r="AU497" s="218" t="s">
        <v>82</v>
      </c>
      <c r="AY497" s="20" t="s">
        <v>138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80</v>
      </c>
      <c r="BK497" s="219">
        <f>ROUND(I497*H497,2)</f>
        <v>0</v>
      </c>
      <c r="BL497" s="20" t="s">
        <v>251</v>
      </c>
      <c r="BM497" s="218" t="s">
        <v>1009</v>
      </c>
    </row>
    <row r="498" s="2" customFormat="1">
      <c r="A498" s="41"/>
      <c r="B498" s="42"/>
      <c r="C498" s="43"/>
      <c r="D498" s="220" t="s">
        <v>147</v>
      </c>
      <c r="E498" s="43"/>
      <c r="F498" s="221" t="s">
        <v>1010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147</v>
      </c>
      <c r="AU498" s="20" t="s">
        <v>82</v>
      </c>
    </row>
    <row r="499" s="12" customFormat="1" ht="22.8" customHeight="1">
      <c r="A499" s="12"/>
      <c r="B499" s="191"/>
      <c r="C499" s="192"/>
      <c r="D499" s="193" t="s">
        <v>71</v>
      </c>
      <c r="E499" s="205" t="s">
        <v>298</v>
      </c>
      <c r="F499" s="205" t="s">
        <v>299</v>
      </c>
      <c r="G499" s="192"/>
      <c r="H499" s="192"/>
      <c r="I499" s="195"/>
      <c r="J499" s="206">
        <f>BK499</f>
        <v>0</v>
      </c>
      <c r="K499" s="192"/>
      <c r="L499" s="197"/>
      <c r="M499" s="198"/>
      <c r="N499" s="199"/>
      <c r="O499" s="199"/>
      <c r="P499" s="200">
        <f>SUM(P500:P538)</f>
        <v>0</v>
      </c>
      <c r="Q499" s="199"/>
      <c r="R499" s="200">
        <f>SUM(R500:R538)</f>
        <v>22.563235030000001</v>
      </c>
      <c r="S499" s="199"/>
      <c r="T499" s="201">
        <f>SUM(T500:T538)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2" t="s">
        <v>82</v>
      </c>
      <c r="AT499" s="203" t="s">
        <v>71</v>
      </c>
      <c r="AU499" s="203" t="s">
        <v>80</v>
      </c>
      <c r="AY499" s="202" t="s">
        <v>138</v>
      </c>
      <c r="BK499" s="204">
        <f>SUM(BK500:BK538)</f>
        <v>0</v>
      </c>
    </row>
    <row r="500" s="2" customFormat="1" ht="24.15" customHeight="1">
      <c r="A500" s="41"/>
      <c r="B500" s="42"/>
      <c r="C500" s="207" t="s">
        <v>1011</v>
      </c>
      <c r="D500" s="207" t="s">
        <v>140</v>
      </c>
      <c r="E500" s="208" t="s">
        <v>1012</v>
      </c>
      <c r="F500" s="209" t="s">
        <v>1013</v>
      </c>
      <c r="G500" s="210" t="s">
        <v>163</v>
      </c>
      <c r="H500" s="211">
        <v>10.911</v>
      </c>
      <c r="I500" s="212"/>
      <c r="J500" s="213">
        <f>ROUND(I500*H500,2)</f>
        <v>0</v>
      </c>
      <c r="K500" s="209" t="s">
        <v>144</v>
      </c>
      <c r="L500" s="47"/>
      <c r="M500" s="214" t="s">
        <v>19</v>
      </c>
      <c r="N500" s="215" t="s">
        <v>43</v>
      </c>
      <c r="O500" s="87"/>
      <c r="P500" s="216">
        <f>O500*H500</f>
        <v>0</v>
      </c>
      <c r="Q500" s="216">
        <v>0.00189</v>
      </c>
      <c r="R500" s="216">
        <f>Q500*H500</f>
        <v>0.020621789999999997</v>
      </c>
      <c r="S500" s="216">
        <v>0</v>
      </c>
      <c r="T500" s="217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18" t="s">
        <v>251</v>
      </c>
      <c r="AT500" s="218" t="s">
        <v>140</v>
      </c>
      <c r="AU500" s="218" t="s">
        <v>82</v>
      </c>
      <c r="AY500" s="20" t="s">
        <v>138</v>
      </c>
      <c r="BE500" s="219">
        <f>IF(N500="základní",J500,0)</f>
        <v>0</v>
      </c>
      <c r="BF500" s="219">
        <f>IF(N500="snížená",J500,0)</f>
        <v>0</v>
      </c>
      <c r="BG500" s="219">
        <f>IF(N500="zákl. přenesená",J500,0)</f>
        <v>0</v>
      </c>
      <c r="BH500" s="219">
        <f>IF(N500="sníž. přenesená",J500,0)</f>
        <v>0</v>
      </c>
      <c r="BI500" s="219">
        <f>IF(N500="nulová",J500,0)</f>
        <v>0</v>
      </c>
      <c r="BJ500" s="20" t="s">
        <v>80</v>
      </c>
      <c r="BK500" s="219">
        <f>ROUND(I500*H500,2)</f>
        <v>0</v>
      </c>
      <c r="BL500" s="20" t="s">
        <v>251</v>
      </c>
      <c r="BM500" s="218" t="s">
        <v>1014</v>
      </c>
    </row>
    <row r="501" s="2" customFormat="1">
      <c r="A501" s="41"/>
      <c r="B501" s="42"/>
      <c r="C501" s="43"/>
      <c r="D501" s="220" t="s">
        <v>147</v>
      </c>
      <c r="E501" s="43"/>
      <c r="F501" s="221" t="s">
        <v>1015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147</v>
      </c>
      <c r="AU501" s="20" t="s">
        <v>82</v>
      </c>
    </row>
    <row r="502" s="14" customFormat="1">
      <c r="A502" s="14"/>
      <c r="B502" s="236"/>
      <c r="C502" s="237"/>
      <c r="D502" s="227" t="s">
        <v>166</v>
      </c>
      <c r="E502" s="238" t="s">
        <v>19</v>
      </c>
      <c r="F502" s="239" t="s">
        <v>1016</v>
      </c>
      <c r="G502" s="237"/>
      <c r="H502" s="240">
        <v>10.911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166</v>
      </c>
      <c r="AU502" s="246" t="s">
        <v>82</v>
      </c>
      <c r="AV502" s="14" t="s">
        <v>82</v>
      </c>
      <c r="AW502" s="14" t="s">
        <v>33</v>
      </c>
      <c r="AX502" s="14" t="s">
        <v>80</v>
      </c>
      <c r="AY502" s="246" t="s">
        <v>138</v>
      </c>
    </row>
    <row r="503" s="2" customFormat="1" ht="24.15" customHeight="1">
      <c r="A503" s="41"/>
      <c r="B503" s="42"/>
      <c r="C503" s="207" t="s">
        <v>1017</v>
      </c>
      <c r="D503" s="207" t="s">
        <v>140</v>
      </c>
      <c r="E503" s="208" t="s">
        <v>1018</v>
      </c>
      <c r="F503" s="209" t="s">
        <v>1019</v>
      </c>
      <c r="G503" s="210" t="s">
        <v>143</v>
      </c>
      <c r="H503" s="211">
        <v>379.5</v>
      </c>
      <c r="I503" s="212"/>
      <c r="J503" s="213">
        <f>ROUND(I503*H503,2)</f>
        <v>0</v>
      </c>
      <c r="K503" s="209" t="s">
        <v>144</v>
      </c>
      <c r="L503" s="47"/>
      <c r="M503" s="214" t="s">
        <v>19</v>
      </c>
      <c r="N503" s="215" t="s">
        <v>43</v>
      </c>
      <c r="O503" s="87"/>
      <c r="P503" s="216">
        <f>O503*H503</f>
        <v>0</v>
      </c>
      <c r="Q503" s="216">
        <v>0</v>
      </c>
      <c r="R503" s="216">
        <f>Q503*H503</f>
        <v>0</v>
      </c>
      <c r="S503" s="216">
        <v>0</v>
      </c>
      <c r="T503" s="217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18" t="s">
        <v>251</v>
      </c>
      <c r="AT503" s="218" t="s">
        <v>140</v>
      </c>
      <c r="AU503" s="218" t="s">
        <v>82</v>
      </c>
      <c r="AY503" s="20" t="s">
        <v>138</v>
      </c>
      <c r="BE503" s="219">
        <f>IF(N503="základní",J503,0)</f>
        <v>0</v>
      </c>
      <c r="BF503" s="219">
        <f>IF(N503="snížená",J503,0)</f>
        <v>0</v>
      </c>
      <c r="BG503" s="219">
        <f>IF(N503="zákl. přenesená",J503,0)</f>
        <v>0</v>
      </c>
      <c r="BH503" s="219">
        <f>IF(N503="sníž. přenesená",J503,0)</f>
        <v>0</v>
      </c>
      <c r="BI503" s="219">
        <f>IF(N503="nulová",J503,0)</f>
        <v>0</v>
      </c>
      <c r="BJ503" s="20" t="s">
        <v>80</v>
      </c>
      <c r="BK503" s="219">
        <f>ROUND(I503*H503,2)</f>
        <v>0</v>
      </c>
      <c r="BL503" s="20" t="s">
        <v>251</v>
      </c>
      <c r="BM503" s="218" t="s">
        <v>1020</v>
      </c>
    </row>
    <row r="504" s="2" customFormat="1">
      <c r="A504" s="41"/>
      <c r="B504" s="42"/>
      <c r="C504" s="43"/>
      <c r="D504" s="220" t="s">
        <v>147</v>
      </c>
      <c r="E504" s="43"/>
      <c r="F504" s="221" t="s">
        <v>1021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147</v>
      </c>
      <c r="AU504" s="20" t="s">
        <v>82</v>
      </c>
    </row>
    <row r="505" s="14" customFormat="1">
      <c r="A505" s="14"/>
      <c r="B505" s="236"/>
      <c r="C505" s="237"/>
      <c r="D505" s="227" t="s">
        <v>166</v>
      </c>
      <c r="E505" s="238" t="s">
        <v>19</v>
      </c>
      <c r="F505" s="239" t="s">
        <v>363</v>
      </c>
      <c r="G505" s="237"/>
      <c r="H505" s="240">
        <v>379.5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6" t="s">
        <v>166</v>
      </c>
      <c r="AU505" s="246" t="s">
        <v>82</v>
      </c>
      <c r="AV505" s="14" t="s">
        <v>82</v>
      </c>
      <c r="AW505" s="14" t="s">
        <v>33</v>
      </c>
      <c r="AX505" s="14" t="s">
        <v>80</v>
      </c>
      <c r="AY505" s="246" t="s">
        <v>138</v>
      </c>
    </row>
    <row r="506" s="2" customFormat="1" ht="16.5" customHeight="1">
      <c r="A506" s="41"/>
      <c r="B506" s="42"/>
      <c r="C506" s="262" t="s">
        <v>1022</v>
      </c>
      <c r="D506" s="262" t="s">
        <v>549</v>
      </c>
      <c r="E506" s="263" t="s">
        <v>1023</v>
      </c>
      <c r="F506" s="264" t="s">
        <v>1024</v>
      </c>
      <c r="G506" s="265" t="s">
        <v>163</v>
      </c>
      <c r="H506" s="266">
        <v>10.911</v>
      </c>
      <c r="I506" s="267"/>
      <c r="J506" s="268">
        <f>ROUND(I506*H506,2)</f>
        <v>0</v>
      </c>
      <c r="K506" s="264" t="s">
        <v>144</v>
      </c>
      <c r="L506" s="269"/>
      <c r="M506" s="270" t="s">
        <v>19</v>
      </c>
      <c r="N506" s="271" t="s">
        <v>43</v>
      </c>
      <c r="O506" s="87"/>
      <c r="P506" s="216">
        <f>O506*H506</f>
        <v>0</v>
      </c>
      <c r="Q506" s="216">
        <v>0.55000000000000004</v>
      </c>
      <c r="R506" s="216">
        <f>Q506*H506</f>
        <v>6.0010500000000002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573</v>
      </c>
      <c r="AT506" s="218" t="s">
        <v>549</v>
      </c>
      <c r="AU506" s="218" t="s">
        <v>82</v>
      </c>
      <c r="AY506" s="20" t="s">
        <v>138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80</v>
      </c>
      <c r="BK506" s="219">
        <f>ROUND(I506*H506,2)</f>
        <v>0</v>
      </c>
      <c r="BL506" s="20" t="s">
        <v>251</v>
      </c>
      <c r="BM506" s="218" t="s">
        <v>1025</v>
      </c>
    </row>
    <row r="507" s="14" customFormat="1">
      <c r="A507" s="14"/>
      <c r="B507" s="236"/>
      <c r="C507" s="237"/>
      <c r="D507" s="227" t="s">
        <v>166</v>
      </c>
      <c r="E507" s="238" t="s">
        <v>19</v>
      </c>
      <c r="F507" s="239" t="s">
        <v>1026</v>
      </c>
      <c r="G507" s="237"/>
      <c r="H507" s="240">
        <v>10.911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6" t="s">
        <v>166</v>
      </c>
      <c r="AU507" s="246" t="s">
        <v>82</v>
      </c>
      <c r="AV507" s="14" t="s">
        <v>82</v>
      </c>
      <c r="AW507" s="14" t="s">
        <v>33</v>
      </c>
      <c r="AX507" s="14" t="s">
        <v>80</v>
      </c>
      <c r="AY507" s="246" t="s">
        <v>138</v>
      </c>
    </row>
    <row r="508" s="2" customFormat="1" ht="21.75" customHeight="1">
      <c r="A508" s="41"/>
      <c r="B508" s="42"/>
      <c r="C508" s="207" t="s">
        <v>1027</v>
      </c>
      <c r="D508" s="207" t="s">
        <v>140</v>
      </c>
      <c r="E508" s="208" t="s">
        <v>1028</v>
      </c>
      <c r="F508" s="209" t="s">
        <v>1029</v>
      </c>
      <c r="G508" s="210" t="s">
        <v>143</v>
      </c>
      <c r="H508" s="211">
        <v>379.5</v>
      </c>
      <c r="I508" s="212"/>
      <c r="J508" s="213">
        <f>ROUND(I508*H508,2)</f>
        <v>0</v>
      </c>
      <c r="K508" s="209" t="s">
        <v>144</v>
      </c>
      <c r="L508" s="47"/>
      <c r="M508" s="214" t="s">
        <v>19</v>
      </c>
      <c r="N508" s="215" t="s">
        <v>43</v>
      </c>
      <c r="O508" s="87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251</v>
      </c>
      <c r="AT508" s="218" t="s">
        <v>140</v>
      </c>
      <c r="AU508" s="218" t="s">
        <v>82</v>
      </c>
      <c r="AY508" s="20" t="s">
        <v>138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80</v>
      </c>
      <c r="BK508" s="219">
        <f>ROUND(I508*H508,2)</f>
        <v>0</v>
      </c>
      <c r="BL508" s="20" t="s">
        <v>251</v>
      </c>
      <c r="BM508" s="218" t="s">
        <v>1030</v>
      </c>
    </row>
    <row r="509" s="2" customFormat="1">
      <c r="A509" s="41"/>
      <c r="B509" s="42"/>
      <c r="C509" s="43"/>
      <c r="D509" s="220" t="s">
        <v>147</v>
      </c>
      <c r="E509" s="43"/>
      <c r="F509" s="221" t="s">
        <v>1031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147</v>
      </c>
      <c r="AU509" s="20" t="s">
        <v>82</v>
      </c>
    </row>
    <row r="510" s="14" customFormat="1">
      <c r="A510" s="14"/>
      <c r="B510" s="236"/>
      <c r="C510" s="237"/>
      <c r="D510" s="227" t="s">
        <v>166</v>
      </c>
      <c r="E510" s="238" t="s">
        <v>19</v>
      </c>
      <c r="F510" s="239" t="s">
        <v>363</v>
      </c>
      <c r="G510" s="237"/>
      <c r="H510" s="240">
        <v>379.5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6" t="s">
        <v>166</v>
      </c>
      <c r="AU510" s="246" t="s">
        <v>82</v>
      </c>
      <c r="AV510" s="14" t="s">
        <v>82</v>
      </c>
      <c r="AW510" s="14" t="s">
        <v>33</v>
      </c>
      <c r="AX510" s="14" t="s">
        <v>80</v>
      </c>
      <c r="AY510" s="246" t="s">
        <v>138</v>
      </c>
    </row>
    <row r="511" s="2" customFormat="1" ht="16.5" customHeight="1">
      <c r="A511" s="41"/>
      <c r="B511" s="42"/>
      <c r="C511" s="207" t="s">
        <v>1032</v>
      </c>
      <c r="D511" s="207" t="s">
        <v>140</v>
      </c>
      <c r="E511" s="208" t="s">
        <v>1033</v>
      </c>
      <c r="F511" s="209" t="s">
        <v>1034</v>
      </c>
      <c r="G511" s="210" t="s">
        <v>153</v>
      </c>
      <c r="H511" s="211">
        <v>621</v>
      </c>
      <c r="I511" s="212"/>
      <c r="J511" s="213">
        <f>ROUND(I511*H511,2)</f>
        <v>0</v>
      </c>
      <c r="K511" s="209" t="s">
        <v>144</v>
      </c>
      <c r="L511" s="47"/>
      <c r="M511" s="214" t="s">
        <v>19</v>
      </c>
      <c r="N511" s="215" t="s">
        <v>43</v>
      </c>
      <c r="O511" s="87"/>
      <c r="P511" s="216">
        <f>O511*H511</f>
        <v>0</v>
      </c>
      <c r="Q511" s="216">
        <v>2.0000000000000002E-05</v>
      </c>
      <c r="R511" s="216">
        <f>Q511*H511</f>
        <v>0.012420000000000001</v>
      </c>
      <c r="S511" s="216">
        <v>0</v>
      </c>
      <c r="T511" s="217">
        <f>S511*H511</f>
        <v>0</v>
      </c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R511" s="218" t="s">
        <v>251</v>
      </c>
      <c r="AT511" s="218" t="s">
        <v>140</v>
      </c>
      <c r="AU511" s="218" t="s">
        <v>82</v>
      </c>
      <c r="AY511" s="20" t="s">
        <v>138</v>
      </c>
      <c r="BE511" s="219">
        <f>IF(N511="základní",J511,0)</f>
        <v>0</v>
      </c>
      <c r="BF511" s="219">
        <f>IF(N511="snížená",J511,0)</f>
        <v>0</v>
      </c>
      <c r="BG511" s="219">
        <f>IF(N511="zákl. přenesená",J511,0)</f>
        <v>0</v>
      </c>
      <c r="BH511" s="219">
        <f>IF(N511="sníž. přenesená",J511,0)</f>
        <v>0</v>
      </c>
      <c r="BI511" s="219">
        <f>IF(N511="nulová",J511,0)</f>
        <v>0</v>
      </c>
      <c r="BJ511" s="20" t="s">
        <v>80</v>
      </c>
      <c r="BK511" s="219">
        <f>ROUND(I511*H511,2)</f>
        <v>0</v>
      </c>
      <c r="BL511" s="20" t="s">
        <v>251</v>
      </c>
      <c r="BM511" s="218" t="s">
        <v>1035</v>
      </c>
    </row>
    <row r="512" s="2" customFormat="1">
      <c r="A512" s="41"/>
      <c r="B512" s="42"/>
      <c r="C512" s="43"/>
      <c r="D512" s="220" t="s">
        <v>147</v>
      </c>
      <c r="E512" s="43"/>
      <c r="F512" s="221" t="s">
        <v>1036</v>
      </c>
      <c r="G512" s="43"/>
      <c r="H512" s="43"/>
      <c r="I512" s="222"/>
      <c r="J512" s="43"/>
      <c r="K512" s="43"/>
      <c r="L512" s="47"/>
      <c r="M512" s="223"/>
      <c r="N512" s="224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147</v>
      </c>
      <c r="AU512" s="20" t="s">
        <v>82</v>
      </c>
    </row>
    <row r="513" s="14" customFormat="1">
      <c r="A513" s="14"/>
      <c r="B513" s="236"/>
      <c r="C513" s="237"/>
      <c r="D513" s="227" t="s">
        <v>166</v>
      </c>
      <c r="E513" s="238" t="s">
        <v>19</v>
      </c>
      <c r="F513" s="239" t="s">
        <v>1037</v>
      </c>
      <c r="G513" s="237"/>
      <c r="H513" s="240">
        <v>621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6" t="s">
        <v>166</v>
      </c>
      <c r="AU513" s="246" t="s">
        <v>82</v>
      </c>
      <c r="AV513" s="14" t="s">
        <v>82</v>
      </c>
      <c r="AW513" s="14" t="s">
        <v>33</v>
      </c>
      <c r="AX513" s="14" t="s">
        <v>80</v>
      </c>
      <c r="AY513" s="246" t="s">
        <v>138</v>
      </c>
    </row>
    <row r="514" s="2" customFormat="1" ht="16.5" customHeight="1">
      <c r="A514" s="41"/>
      <c r="B514" s="42"/>
      <c r="C514" s="262" t="s">
        <v>1038</v>
      </c>
      <c r="D514" s="262" t="s">
        <v>549</v>
      </c>
      <c r="E514" s="263" t="s">
        <v>1039</v>
      </c>
      <c r="F514" s="264" t="s">
        <v>1040</v>
      </c>
      <c r="G514" s="265" t="s">
        <v>163</v>
      </c>
      <c r="H514" s="266">
        <v>5.3099999999999996</v>
      </c>
      <c r="I514" s="267"/>
      <c r="J514" s="268">
        <f>ROUND(I514*H514,2)</f>
        <v>0</v>
      </c>
      <c r="K514" s="264" t="s">
        <v>144</v>
      </c>
      <c r="L514" s="269"/>
      <c r="M514" s="270" t="s">
        <v>19</v>
      </c>
      <c r="N514" s="271" t="s">
        <v>43</v>
      </c>
      <c r="O514" s="87"/>
      <c r="P514" s="216">
        <f>O514*H514</f>
        <v>0</v>
      </c>
      <c r="Q514" s="216">
        <v>0.55000000000000004</v>
      </c>
      <c r="R514" s="216">
        <f>Q514*H514</f>
        <v>2.9205000000000001</v>
      </c>
      <c r="S514" s="216">
        <v>0</v>
      </c>
      <c r="T514" s="217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8" t="s">
        <v>573</v>
      </c>
      <c r="AT514" s="218" t="s">
        <v>549</v>
      </c>
      <c r="AU514" s="218" t="s">
        <v>82</v>
      </c>
      <c r="AY514" s="20" t="s">
        <v>138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0" t="s">
        <v>80</v>
      </c>
      <c r="BK514" s="219">
        <f>ROUND(I514*H514,2)</f>
        <v>0</v>
      </c>
      <c r="BL514" s="20" t="s">
        <v>251</v>
      </c>
      <c r="BM514" s="218" t="s">
        <v>1041</v>
      </c>
    </row>
    <row r="515" s="14" customFormat="1">
      <c r="A515" s="14"/>
      <c r="B515" s="236"/>
      <c r="C515" s="237"/>
      <c r="D515" s="227" t="s">
        <v>166</v>
      </c>
      <c r="E515" s="238" t="s">
        <v>19</v>
      </c>
      <c r="F515" s="239" t="s">
        <v>1042</v>
      </c>
      <c r="G515" s="237"/>
      <c r="H515" s="240">
        <v>3.5070000000000001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6" t="s">
        <v>166</v>
      </c>
      <c r="AU515" s="246" t="s">
        <v>82</v>
      </c>
      <c r="AV515" s="14" t="s">
        <v>82</v>
      </c>
      <c r="AW515" s="14" t="s">
        <v>33</v>
      </c>
      <c r="AX515" s="14" t="s">
        <v>72</v>
      </c>
      <c r="AY515" s="246" t="s">
        <v>138</v>
      </c>
    </row>
    <row r="516" s="14" customFormat="1">
      <c r="A516" s="14"/>
      <c r="B516" s="236"/>
      <c r="C516" s="237"/>
      <c r="D516" s="227" t="s">
        <v>166</v>
      </c>
      <c r="E516" s="238" t="s">
        <v>19</v>
      </c>
      <c r="F516" s="239" t="s">
        <v>1043</v>
      </c>
      <c r="G516" s="237"/>
      <c r="H516" s="240">
        <v>1.8029999999999999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6" t="s">
        <v>166</v>
      </c>
      <c r="AU516" s="246" t="s">
        <v>82</v>
      </c>
      <c r="AV516" s="14" t="s">
        <v>82</v>
      </c>
      <c r="AW516" s="14" t="s">
        <v>33</v>
      </c>
      <c r="AX516" s="14" t="s">
        <v>72</v>
      </c>
      <c r="AY516" s="246" t="s">
        <v>138</v>
      </c>
    </row>
    <row r="517" s="15" customFormat="1">
      <c r="A517" s="15"/>
      <c r="B517" s="247"/>
      <c r="C517" s="248"/>
      <c r="D517" s="227" t="s">
        <v>166</v>
      </c>
      <c r="E517" s="249" t="s">
        <v>19</v>
      </c>
      <c r="F517" s="250" t="s">
        <v>176</v>
      </c>
      <c r="G517" s="248"/>
      <c r="H517" s="251">
        <v>5.3100000000000005</v>
      </c>
      <c r="I517" s="252"/>
      <c r="J517" s="248"/>
      <c r="K517" s="248"/>
      <c r="L517" s="253"/>
      <c r="M517" s="254"/>
      <c r="N517" s="255"/>
      <c r="O517" s="255"/>
      <c r="P517" s="255"/>
      <c r="Q517" s="255"/>
      <c r="R517" s="255"/>
      <c r="S517" s="255"/>
      <c r="T517" s="256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57" t="s">
        <v>166</v>
      </c>
      <c r="AU517" s="257" t="s">
        <v>82</v>
      </c>
      <c r="AV517" s="15" t="s">
        <v>145</v>
      </c>
      <c r="AW517" s="15" t="s">
        <v>33</v>
      </c>
      <c r="AX517" s="15" t="s">
        <v>80</v>
      </c>
      <c r="AY517" s="257" t="s">
        <v>138</v>
      </c>
    </row>
    <row r="518" s="2" customFormat="1" ht="24.15" customHeight="1">
      <c r="A518" s="41"/>
      <c r="B518" s="42"/>
      <c r="C518" s="207" t="s">
        <v>1044</v>
      </c>
      <c r="D518" s="207" t="s">
        <v>140</v>
      </c>
      <c r="E518" s="208" t="s">
        <v>1045</v>
      </c>
      <c r="F518" s="209" t="s">
        <v>1046</v>
      </c>
      <c r="G518" s="210" t="s">
        <v>143</v>
      </c>
      <c r="H518" s="211">
        <v>16</v>
      </c>
      <c r="I518" s="212"/>
      <c r="J518" s="213">
        <f>ROUND(I518*H518,2)</f>
        <v>0</v>
      </c>
      <c r="K518" s="209" t="s">
        <v>144</v>
      </c>
      <c r="L518" s="47"/>
      <c r="M518" s="214" t="s">
        <v>19</v>
      </c>
      <c r="N518" s="215" t="s">
        <v>43</v>
      </c>
      <c r="O518" s="87"/>
      <c r="P518" s="216">
        <f>O518*H518</f>
        <v>0</v>
      </c>
      <c r="Q518" s="216">
        <v>0.01882</v>
      </c>
      <c r="R518" s="216">
        <f>Q518*H518</f>
        <v>0.30112</v>
      </c>
      <c r="S518" s="216">
        <v>0</v>
      </c>
      <c r="T518" s="217">
        <f>S518*H518</f>
        <v>0</v>
      </c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R518" s="218" t="s">
        <v>251</v>
      </c>
      <c r="AT518" s="218" t="s">
        <v>140</v>
      </c>
      <c r="AU518" s="218" t="s">
        <v>82</v>
      </c>
      <c r="AY518" s="20" t="s">
        <v>138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20" t="s">
        <v>80</v>
      </c>
      <c r="BK518" s="219">
        <f>ROUND(I518*H518,2)</f>
        <v>0</v>
      </c>
      <c r="BL518" s="20" t="s">
        <v>251</v>
      </c>
      <c r="BM518" s="218" t="s">
        <v>1047</v>
      </c>
    </row>
    <row r="519" s="2" customFormat="1">
      <c r="A519" s="41"/>
      <c r="B519" s="42"/>
      <c r="C519" s="43"/>
      <c r="D519" s="220" t="s">
        <v>147</v>
      </c>
      <c r="E519" s="43"/>
      <c r="F519" s="221" t="s">
        <v>1048</v>
      </c>
      <c r="G519" s="43"/>
      <c r="H519" s="43"/>
      <c r="I519" s="222"/>
      <c r="J519" s="43"/>
      <c r="K519" s="43"/>
      <c r="L519" s="47"/>
      <c r="M519" s="223"/>
      <c r="N519" s="224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147</v>
      </c>
      <c r="AU519" s="20" t="s">
        <v>82</v>
      </c>
    </row>
    <row r="520" s="2" customFormat="1" ht="24.15" customHeight="1">
      <c r="A520" s="41"/>
      <c r="B520" s="42"/>
      <c r="C520" s="207" t="s">
        <v>1049</v>
      </c>
      <c r="D520" s="207" t="s">
        <v>140</v>
      </c>
      <c r="E520" s="208" t="s">
        <v>1050</v>
      </c>
      <c r="F520" s="209" t="s">
        <v>1051</v>
      </c>
      <c r="G520" s="210" t="s">
        <v>163</v>
      </c>
      <c r="H520" s="211">
        <v>16.221</v>
      </c>
      <c r="I520" s="212"/>
      <c r="J520" s="213">
        <f>ROUND(I520*H520,2)</f>
        <v>0</v>
      </c>
      <c r="K520" s="209" t="s">
        <v>144</v>
      </c>
      <c r="L520" s="47"/>
      <c r="M520" s="214" t="s">
        <v>19</v>
      </c>
      <c r="N520" s="215" t="s">
        <v>43</v>
      </c>
      <c r="O520" s="87"/>
      <c r="P520" s="216">
        <f>O520*H520</f>
        <v>0</v>
      </c>
      <c r="Q520" s="216">
        <v>0.022839999999999999</v>
      </c>
      <c r="R520" s="216">
        <f>Q520*H520</f>
        <v>0.37048764000000001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251</v>
      </c>
      <c r="AT520" s="218" t="s">
        <v>140</v>
      </c>
      <c r="AU520" s="218" t="s">
        <v>82</v>
      </c>
      <c r="AY520" s="20" t="s">
        <v>138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80</v>
      </c>
      <c r="BK520" s="219">
        <f>ROUND(I520*H520,2)</f>
        <v>0</v>
      </c>
      <c r="BL520" s="20" t="s">
        <v>251</v>
      </c>
      <c r="BM520" s="218" t="s">
        <v>1052</v>
      </c>
    </row>
    <row r="521" s="2" customFormat="1">
      <c r="A521" s="41"/>
      <c r="B521" s="42"/>
      <c r="C521" s="43"/>
      <c r="D521" s="220" t="s">
        <v>147</v>
      </c>
      <c r="E521" s="43"/>
      <c r="F521" s="221" t="s">
        <v>1053</v>
      </c>
      <c r="G521" s="43"/>
      <c r="H521" s="43"/>
      <c r="I521" s="222"/>
      <c r="J521" s="43"/>
      <c r="K521" s="43"/>
      <c r="L521" s="47"/>
      <c r="M521" s="223"/>
      <c r="N521" s="224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147</v>
      </c>
      <c r="AU521" s="20" t="s">
        <v>82</v>
      </c>
    </row>
    <row r="522" s="14" customFormat="1">
      <c r="A522" s="14"/>
      <c r="B522" s="236"/>
      <c r="C522" s="237"/>
      <c r="D522" s="227" t="s">
        <v>166</v>
      </c>
      <c r="E522" s="238" t="s">
        <v>19</v>
      </c>
      <c r="F522" s="239" t="s">
        <v>1054</v>
      </c>
      <c r="G522" s="237"/>
      <c r="H522" s="240">
        <v>16.221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6" t="s">
        <v>166</v>
      </c>
      <c r="AU522" s="246" t="s">
        <v>82</v>
      </c>
      <c r="AV522" s="14" t="s">
        <v>82</v>
      </c>
      <c r="AW522" s="14" t="s">
        <v>33</v>
      </c>
      <c r="AX522" s="14" t="s">
        <v>80</v>
      </c>
      <c r="AY522" s="246" t="s">
        <v>138</v>
      </c>
    </row>
    <row r="523" s="2" customFormat="1" ht="21.75" customHeight="1">
      <c r="A523" s="41"/>
      <c r="B523" s="42"/>
      <c r="C523" s="207" t="s">
        <v>1055</v>
      </c>
      <c r="D523" s="207" t="s">
        <v>140</v>
      </c>
      <c r="E523" s="208" t="s">
        <v>1056</v>
      </c>
      <c r="F523" s="209" t="s">
        <v>1057</v>
      </c>
      <c r="G523" s="210" t="s">
        <v>143</v>
      </c>
      <c r="H523" s="211">
        <v>51.960000000000001</v>
      </c>
      <c r="I523" s="212"/>
      <c r="J523" s="213">
        <f>ROUND(I523*H523,2)</f>
        <v>0</v>
      </c>
      <c r="K523" s="209" t="s">
        <v>144</v>
      </c>
      <c r="L523" s="47"/>
      <c r="M523" s="214" t="s">
        <v>19</v>
      </c>
      <c r="N523" s="215" t="s">
        <v>43</v>
      </c>
      <c r="O523" s="87"/>
      <c r="P523" s="216">
        <f>O523*H523</f>
        <v>0</v>
      </c>
      <c r="Q523" s="216">
        <v>0.034709999999999998</v>
      </c>
      <c r="R523" s="216">
        <f>Q523*H523</f>
        <v>1.8035315999999999</v>
      </c>
      <c r="S523" s="216">
        <v>0</v>
      </c>
      <c r="T523" s="217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8" t="s">
        <v>251</v>
      </c>
      <c r="AT523" s="218" t="s">
        <v>140</v>
      </c>
      <c r="AU523" s="218" t="s">
        <v>82</v>
      </c>
      <c r="AY523" s="20" t="s">
        <v>138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20" t="s">
        <v>80</v>
      </c>
      <c r="BK523" s="219">
        <f>ROUND(I523*H523,2)</f>
        <v>0</v>
      </c>
      <c r="BL523" s="20" t="s">
        <v>251</v>
      </c>
      <c r="BM523" s="218" t="s">
        <v>1058</v>
      </c>
    </row>
    <row r="524" s="2" customFormat="1">
      <c r="A524" s="41"/>
      <c r="B524" s="42"/>
      <c r="C524" s="43"/>
      <c r="D524" s="220" t="s">
        <v>147</v>
      </c>
      <c r="E524" s="43"/>
      <c r="F524" s="221" t="s">
        <v>1059</v>
      </c>
      <c r="G524" s="43"/>
      <c r="H524" s="43"/>
      <c r="I524" s="222"/>
      <c r="J524" s="43"/>
      <c r="K524" s="43"/>
      <c r="L524" s="47"/>
      <c r="M524" s="223"/>
      <c r="N524" s="224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147</v>
      </c>
      <c r="AU524" s="20" t="s">
        <v>82</v>
      </c>
    </row>
    <row r="525" s="13" customFormat="1">
      <c r="A525" s="13"/>
      <c r="B525" s="225"/>
      <c r="C525" s="226"/>
      <c r="D525" s="227" t="s">
        <v>166</v>
      </c>
      <c r="E525" s="228" t="s">
        <v>19</v>
      </c>
      <c r="F525" s="229" t="s">
        <v>1060</v>
      </c>
      <c r="G525" s="226"/>
      <c r="H525" s="228" t="s">
        <v>19</v>
      </c>
      <c r="I525" s="230"/>
      <c r="J525" s="226"/>
      <c r="K525" s="226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166</v>
      </c>
      <c r="AU525" s="235" t="s">
        <v>82</v>
      </c>
      <c r="AV525" s="13" t="s">
        <v>80</v>
      </c>
      <c r="AW525" s="13" t="s">
        <v>33</v>
      </c>
      <c r="AX525" s="13" t="s">
        <v>72</v>
      </c>
      <c r="AY525" s="235" t="s">
        <v>138</v>
      </c>
    </row>
    <row r="526" s="14" customFormat="1">
      <c r="A526" s="14"/>
      <c r="B526" s="236"/>
      <c r="C526" s="237"/>
      <c r="D526" s="227" t="s">
        <v>166</v>
      </c>
      <c r="E526" s="238" t="s">
        <v>19</v>
      </c>
      <c r="F526" s="239" t="s">
        <v>1061</v>
      </c>
      <c r="G526" s="237"/>
      <c r="H526" s="240">
        <v>19.600000000000001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6" t="s">
        <v>166</v>
      </c>
      <c r="AU526" s="246" t="s">
        <v>82</v>
      </c>
      <c r="AV526" s="14" t="s">
        <v>82</v>
      </c>
      <c r="AW526" s="14" t="s">
        <v>33</v>
      </c>
      <c r="AX526" s="14" t="s">
        <v>72</v>
      </c>
      <c r="AY526" s="246" t="s">
        <v>138</v>
      </c>
    </row>
    <row r="527" s="14" customFormat="1">
      <c r="A527" s="14"/>
      <c r="B527" s="236"/>
      <c r="C527" s="237"/>
      <c r="D527" s="227" t="s">
        <v>166</v>
      </c>
      <c r="E527" s="238" t="s">
        <v>19</v>
      </c>
      <c r="F527" s="239" t="s">
        <v>1062</v>
      </c>
      <c r="G527" s="237"/>
      <c r="H527" s="240">
        <v>17.359999999999999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6" t="s">
        <v>166</v>
      </c>
      <c r="AU527" s="246" t="s">
        <v>82</v>
      </c>
      <c r="AV527" s="14" t="s">
        <v>82</v>
      </c>
      <c r="AW527" s="14" t="s">
        <v>33</v>
      </c>
      <c r="AX527" s="14" t="s">
        <v>72</v>
      </c>
      <c r="AY527" s="246" t="s">
        <v>138</v>
      </c>
    </row>
    <row r="528" s="14" customFormat="1">
      <c r="A528" s="14"/>
      <c r="B528" s="236"/>
      <c r="C528" s="237"/>
      <c r="D528" s="227" t="s">
        <v>166</v>
      </c>
      <c r="E528" s="238" t="s">
        <v>19</v>
      </c>
      <c r="F528" s="239" t="s">
        <v>245</v>
      </c>
      <c r="G528" s="237"/>
      <c r="H528" s="240">
        <v>15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166</v>
      </c>
      <c r="AU528" s="246" t="s">
        <v>82</v>
      </c>
      <c r="AV528" s="14" t="s">
        <v>82</v>
      </c>
      <c r="AW528" s="14" t="s">
        <v>33</v>
      </c>
      <c r="AX528" s="14" t="s">
        <v>72</v>
      </c>
      <c r="AY528" s="246" t="s">
        <v>138</v>
      </c>
    </row>
    <row r="529" s="15" customFormat="1">
      <c r="A529" s="15"/>
      <c r="B529" s="247"/>
      <c r="C529" s="248"/>
      <c r="D529" s="227" t="s">
        <v>166</v>
      </c>
      <c r="E529" s="249" t="s">
        <v>19</v>
      </c>
      <c r="F529" s="250" t="s">
        <v>176</v>
      </c>
      <c r="G529" s="248"/>
      <c r="H529" s="251">
        <v>51.960000000000001</v>
      </c>
      <c r="I529" s="252"/>
      <c r="J529" s="248"/>
      <c r="K529" s="248"/>
      <c r="L529" s="253"/>
      <c r="M529" s="254"/>
      <c r="N529" s="255"/>
      <c r="O529" s="255"/>
      <c r="P529" s="255"/>
      <c r="Q529" s="255"/>
      <c r="R529" s="255"/>
      <c r="S529" s="255"/>
      <c r="T529" s="256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7" t="s">
        <v>166</v>
      </c>
      <c r="AU529" s="257" t="s">
        <v>82</v>
      </c>
      <c r="AV529" s="15" t="s">
        <v>145</v>
      </c>
      <c r="AW529" s="15" t="s">
        <v>33</v>
      </c>
      <c r="AX529" s="15" t="s">
        <v>80</v>
      </c>
      <c r="AY529" s="257" t="s">
        <v>138</v>
      </c>
    </row>
    <row r="530" s="2" customFormat="1" ht="24.15" customHeight="1">
      <c r="A530" s="41"/>
      <c r="B530" s="42"/>
      <c r="C530" s="207" t="s">
        <v>1063</v>
      </c>
      <c r="D530" s="207" t="s">
        <v>140</v>
      </c>
      <c r="E530" s="208" t="s">
        <v>1064</v>
      </c>
      <c r="F530" s="209" t="s">
        <v>1065</v>
      </c>
      <c r="G530" s="210" t="s">
        <v>143</v>
      </c>
      <c r="H530" s="211">
        <v>326.39999999999998</v>
      </c>
      <c r="I530" s="212"/>
      <c r="J530" s="213">
        <f>ROUND(I530*H530,2)</f>
        <v>0</v>
      </c>
      <c r="K530" s="209" t="s">
        <v>144</v>
      </c>
      <c r="L530" s="47"/>
      <c r="M530" s="214" t="s">
        <v>19</v>
      </c>
      <c r="N530" s="215" t="s">
        <v>43</v>
      </c>
      <c r="O530" s="87"/>
      <c r="P530" s="216">
        <f>O530*H530</f>
        <v>0</v>
      </c>
      <c r="Q530" s="216">
        <v>0.034110000000000001</v>
      </c>
      <c r="R530" s="216">
        <f>Q530*H530</f>
        <v>11.133504</v>
      </c>
      <c r="S530" s="216">
        <v>0</v>
      </c>
      <c r="T530" s="217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18" t="s">
        <v>251</v>
      </c>
      <c r="AT530" s="218" t="s">
        <v>140</v>
      </c>
      <c r="AU530" s="218" t="s">
        <v>82</v>
      </c>
      <c r="AY530" s="20" t="s">
        <v>138</v>
      </c>
      <c r="BE530" s="219">
        <f>IF(N530="základní",J530,0)</f>
        <v>0</v>
      </c>
      <c r="BF530" s="219">
        <f>IF(N530="snížená",J530,0)</f>
        <v>0</v>
      </c>
      <c r="BG530" s="219">
        <f>IF(N530="zákl. přenesená",J530,0)</f>
        <v>0</v>
      </c>
      <c r="BH530" s="219">
        <f>IF(N530="sníž. přenesená",J530,0)</f>
        <v>0</v>
      </c>
      <c r="BI530" s="219">
        <f>IF(N530="nulová",J530,0)</f>
        <v>0</v>
      </c>
      <c r="BJ530" s="20" t="s">
        <v>80</v>
      </c>
      <c r="BK530" s="219">
        <f>ROUND(I530*H530,2)</f>
        <v>0</v>
      </c>
      <c r="BL530" s="20" t="s">
        <v>251</v>
      </c>
      <c r="BM530" s="218" t="s">
        <v>1066</v>
      </c>
    </row>
    <row r="531" s="2" customFormat="1">
      <c r="A531" s="41"/>
      <c r="B531" s="42"/>
      <c r="C531" s="43"/>
      <c r="D531" s="220" t="s">
        <v>147</v>
      </c>
      <c r="E531" s="43"/>
      <c r="F531" s="221" t="s">
        <v>1067</v>
      </c>
      <c r="G531" s="43"/>
      <c r="H531" s="43"/>
      <c r="I531" s="222"/>
      <c r="J531" s="43"/>
      <c r="K531" s="43"/>
      <c r="L531" s="47"/>
      <c r="M531" s="223"/>
      <c r="N531" s="224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147</v>
      </c>
      <c r="AU531" s="20" t="s">
        <v>82</v>
      </c>
    </row>
    <row r="532" s="13" customFormat="1">
      <c r="A532" s="13"/>
      <c r="B532" s="225"/>
      <c r="C532" s="226"/>
      <c r="D532" s="227" t="s">
        <v>166</v>
      </c>
      <c r="E532" s="228" t="s">
        <v>19</v>
      </c>
      <c r="F532" s="229" t="s">
        <v>980</v>
      </c>
      <c r="G532" s="226"/>
      <c r="H532" s="228" t="s">
        <v>19</v>
      </c>
      <c r="I532" s="230"/>
      <c r="J532" s="226"/>
      <c r="K532" s="226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166</v>
      </c>
      <c r="AU532" s="235" t="s">
        <v>82</v>
      </c>
      <c r="AV532" s="13" t="s">
        <v>80</v>
      </c>
      <c r="AW532" s="13" t="s">
        <v>33</v>
      </c>
      <c r="AX532" s="13" t="s">
        <v>72</v>
      </c>
      <c r="AY532" s="235" t="s">
        <v>138</v>
      </c>
    </row>
    <row r="533" s="14" customFormat="1">
      <c r="A533" s="14"/>
      <c r="B533" s="236"/>
      <c r="C533" s="237"/>
      <c r="D533" s="227" t="s">
        <v>166</v>
      </c>
      <c r="E533" s="238" t="s">
        <v>19</v>
      </c>
      <c r="F533" s="239" t="s">
        <v>1068</v>
      </c>
      <c r="G533" s="237"/>
      <c r="H533" s="240">
        <v>309.39999999999998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6" t="s">
        <v>166</v>
      </c>
      <c r="AU533" s="246" t="s">
        <v>82</v>
      </c>
      <c r="AV533" s="14" t="s">
        <v>82</v>
      </c>
      <c r="AW533" s="14" t="s">
        <v>33</v>
      </c>
      <c r="AX533" s="14" t="s">
        <v>72</v>
      </c>
      <c r="AY533" s="246" t="s">
        <v>138</v>
      </c>
    </row>
    <row r="534" s="13" customFormat="1">
      <c r="A534" s="13"/>
      <c r="B534" s="225"/>
      <c r="C534" s="226"/>
      <c r="D534" s="227" t="s">
        <v>166</v>
      </c>
      <c r="E534" s="228" t="s">
        <v>19</v>
      </c>
      <c r="F534" s="229" t="s">
        <v>1069</v>
      </c>
      <c r="G534" s="226"/>
      <c r="H534" s="228" t="s">
        <v>19</v>
      </c>
      <c r="I534" s="230"/>
      <c r="J534" s="226"/>
      <c r="K534" s="226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166</v>
      </c>
      <c r="AU534" s="235" t="s">
        <v>82</v>
      </c>
      <c r="AV534" s="13" t="s">
        <v>80</v>
      </c>
      <c r="AW534" s="13" t="s">
        <v>33</v>
      </c>
      <c r="AX534" s="13" t="s">
        <v>72</v>
      </c>
      <c r="AY534" s="235" t="s">
        <v>138</v>
      </c>
    </row>
    <row r="535" s="14" customFormat="1">
      <c r="A535" s="14"/>
      <c r="B535" s="236"/>
      <c r="C535" s="237"/>
      <c r="D535" s="227" t="s">
        <v>166</v>
      </c>
      <c r="E535" s="238" t="s">
        <v>19</v>
      </c>
      <c r="F535" s="239" t="s">
        <v>256</v>
      </c>
      <c r="G535" s="237"/>
      <c r="H535" s="240">
        <v>17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6" t="s">
        <v>166</v>
      </c>
      <c r="AU535" s="246" t="s">
        <v>82</v>
      </c>
      <c r="AV535" s="14" t="s">
        <v>82</v>
      </c>
      <c r="AW535" s="14" t="s">
        <v>33</v>
      </c>
      <c r="AX535" s="14" t="s">
        <v>72</v>
      </c>
      <c r="AY535" s="246" t="s">
        <v>138</v>
      </c>
    </row>
    <row r="536" s="15" customFormat="1">
      <c r="A536" s="15"/>
      <c r="B536" s="247"/>
      <c r="C536" s="248"/>
      <c r="D536" s="227" t="s">
        <v>166</v>
      </c>
      <c r="E536" s="249" t="s">
        <v>19</v>
      </c>
      <c r="F536" s="250" t="s">
        <v>176</v>
      </c>
      <c r="G536" s="248"/>
      <c r="H536" s="251">
        <v>326.39999999999998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7" t="s">
        <v>166</v>
      </c>
      <c r="AU536" s="257" t="s">
        <v>82</v>
      </c>
      <c r="AV536" s="15" t="s">
        <v>145</v>
      </c>
      <c r="AW536" s="15" t="s">
        <v>33</v>
      </c>
      <c r="AX536" s="15" t="s">
        <v>80</v>
      </c>
      <c r="AY536" s="257" t="s">
        <v>138</v>
      </c>
    </row>
    <row r="537" s="2" customFormat="1" ht="24.15" customHeight="1">
      <c r="A537" s="41"/>
      <c r="B537" s="42"/>
      <c r="C537" s="207" t="s">
        <v>1070</v>
      </c>
      <c r="D537" s="207" t="s">
        <v>140</v>
      </c>
      <c r="E537" s="208" t="s">
        <v>1071</v>
      </c>
      <c r="F537" s="209" t="s">
        <v>1072</v>
      </c>
      <c r="G537" s="210" t="s">
        <v>227</v>
      </c>
      <c r="H537" s="211">
        <v>22.562999999999999</v>
      </c>
      <c r="I537" s="212"/>
      <c r="J537" s="213">
        <f>ROUND(I537*H537,2)</f>
        <v>0</v>
      </c>
      <c r="K537" s="209" t="s">
        <v>144</v>
      </c>
      <c r="L537" s="47"/>
      <c r="M537" s="214" t="s">
        <v>19</v>
      </c>
      <c r="N537" s="215" t="s">
        <v>43</v>
      </c>
      <c r="O537" s="87"/>
      <c r="P537" s="216">
        <f>O537*H537</f>
        <v>0</v>
      </c>
      <c r="Q537" s="216">
        <v>0</v>
      </c>
      <c r="R537" s="216">
        <f>Q537*H537</f>
        <v>0</v>
      </c>
      <c r="S537" s="216">
        <v>0</v>
      </c>
      <c r="T537" s="217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18" t="s">
        <v>251</v>
      </c>
      <c r="AT537" s="218" t="s">
        <v>140</v>
      </c>
      <c r="AU537" s="218" t="s">
        <v>82</v>
      </c>
      <c r="AY537" s="20" t="s">
        <v>138</v>
      </c>
      <c r="BE537" s="219">
        <f>IF(N537="základní",J537,0)</f>
        <v>0</v>
      </c>
      <c r="BF537" s="219">
        <f>IF(N537="snížená",J537,0)</f>
        <v>0</v>
      </c>
      <c r="BG537" s="219">
        <f>IF(N537="zákl. přenesená",J537,0)</f>
        <v>0</v>
      </c>
      <c r="BH537" s="219">
        <f>IF(N537="sníž. přenesená",J537,0)</f>
        <v>0</v>
      </c>
      <c r="BI537" s="219">
        <f>IF(N537="nulová",J537,0)</f>
        <v>0</v>
      </c>
      <c r="BJ537" s="20" t="s">
        <v>80</v>
      </c>
      <c r="BK537" s="219">
        <f>ROUND(I537*H537,2)</f>
        <v>0</v>
      </c>
      <c r="BL537" s="20" t="s">
        <v>251</v>
      </c>
      <c r="BM537" s="218" t="s">
        <v>1073</v>
      </c>
    </row>
    <row r="538" s="2" customFormat="1">
      <c r="A538" s="41"/>
      <c r="B538" s="42"/>
      <c r="C538" s="43"/>
      <c r="D538" s="220" t="s">
        <v>147</v>
      </c>
      <c r="E538" s="43"/>
      <c r="F538" s="221" t="s">
        <v>1074</v>
      </c>
      <c r="G538" s="43"/>
      <c r="H538" s="43"/>
      <c r="I538" s="222"/>
      <c r="J538" s="43"/>
      <c r="K538" s="43"/>
      <c r="L538" s="47"/>
      <c r="M538" s="223"/>
      <c r="N538" s="224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T538" s="20" t="s">
        <v>147</v>
      </c>
      <c r="AU538" s="20" t="s">
        <v>82</v>
      </c>
    </row>
    <row r="539" s="12" customFormat="1" ht="22.8" customHeight="1">
      <c r="A539" s="12"/>
      <c r="B539" s="191"/>
      <c r="C539" s="192"/>
      <c r="D539" s="193" t="s">
        <v>71</v>
      </c>
      <c r="E539" s="205" t="s">
        <v>306</v>
      </c>
      <c r="F539" s="205" t="s">
        <v>307</v>
      </c>
      <c r="G539" s="192"/>
      <c r="H539" s="192"/>
      <c r="I539" s="195"/>
      <c r="J539" s="206">
        <f>BK539</f>
        <v>0</v>
      </c>
      <c r="K539" s="192"/>
      <c r="L539" s="197"/>
      <c r="M539" s="198"/>
      <c r="N539" s="199"/>
      <c r="O539" s="199"/>
      <c r="P539" s="200">
        <f>SUM(P540:P558)</f>
        <v>0</v>
      </c>
      <c r="Q539" s="199"/>
      <c r="R539" s="200">
        <f>SUM(R540:R558)</f>
        <v>21.319671099999997</v>
      </c>
      <c r="S539" s="199"/>
      <c r="T539" s="201">
        <f>SUM(T540:T558)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02" t="s">
        <v>82</v>
      </c>
      <c r="AT539" s="203" t="s">
        <v>71</v>
      </c>
      <c r="AU539" s="203" t="s">
        <v>80</v>
      </c>
      <c r="AY539" s="202" t="s">
        <v>138</v>
      </c>
      <c r="BK539" s="204">
        <f>SUM(BK540:BK558)</f>
        <v>0</v>
      </c>
    </row>
    <row r="540" s="2" customFormat="1" ht="24.15" customHeight="1">
      <c r="A540" s="41"/>
      <c r="B540" s="42"/>
      <c r="C540" s="207" t="s">
        <v>1075</v>
      </c>
      <c r="D540" s="207" t="s">
        <v>140</v>
      </c>
      <c r="E540" s="208" t="s">
        <v>1076</v>
      </c>
      <c r="F540" s="209" t="s">
        <v>1077</v>
      </c>
      <c r="G540" s="210" t="s">
        <v>143</v>
      </c>
      <c r="H540" s="211">
        <v>315.5</v>
      </c>
      <c r="I540" s="212"/>
      <c r="J540" s="213">
        <f>ROUND(I540*H540,2)</f>
        <v>0</v>
      </c>
      <c r="K540" s="209" t="s">
        <v>144</v>
      </c>
      <c r="L540" s="47"/>
      <c r="M540" s="214" t="s">
        <v>19</v>
      </c>
      <c r="N540" s="215" t="s">
        <v>43</v>
      </c>
      <c r="O540" s="87"/>
      <c r="P540" s="216">
        <f>O540*H540</f>
        <v>0</v>
      </c>
      <c r="Q540" s="216">
        <v>0.031199999999999999</v>
      </c>
      <c r="R540" s="216">
        <f>Q540*H540</f>
        <v>9.8436000000000003</v>
      </c>
      <c r="S540" s="216">
        <v>0</v>
      </c>
      <c r="T540" s="217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18" t="s">
        <v>251</v>
      </c>
      <c r="AT540" s="218" t="s">
        <v>140</v>
      </c>
      <c r="AU540" s="218" t="s">
        <v>82</v>
      </c>
      <c r="AY540" s="20" t="s">
        <v>138</v>
      </c>
      <c r="BE540" s="219">
        <f>IF(N540="základní",J540,0)</f>
        <v>0</v>
      </c>
      <c r="BF540" s="219">
        <f>IF(N540="snížená",J540,0)</f>
        <v>0</v>
      </c>
      <c r="BG540" s="219">
        <f>IF(N540="zákl. přenesená",J540,0)</f>
        <v>0</v>
      </c>
      <c r="BH540" s="219">
        <f>IF(N540="sníž. přenesená",J540,0)</f>
        <v>0</v>
      </c>
      <c r="BI540" s="219">
        <f>IF(N540="nulová",J540,0)</f>
        <v>0</v>
      </c>
      <c r="BJ540" s="20" t="s">
        <v>80</v>
      </c>
      <c r="BK540" s="219">
        <f>ROUND(I540*H540,2)</f>
        <v>0</v>
      </c>
      <c r="BL540" s="20" t="s">
        <v>251</v>
      </c>
      <c r="BM540" s="218" t="s">
        <v>1078</v>
      </c>
    </row>
    <row r="541" s="2" customFormat="1">
      <c r="A541" s="41"/>
      <c r="B541" s="42"/>
      <c r="C541" s="43"/>
      <c r="D541" s="220" t="s">
        <v>147</v>
      </c>
      <c r="E541" s="43"/>
      <c r="F541" s="221" t="s">
        <v>1079</v>
      </c>
      <c r="G541" s="43"/>
      <c r="H541" s="43"/>
      <c r="I541" s="222"/>
      <c r="J541" s="43"/>
      <c r="K541" s="43"/>
      <c r="L541" s="47"/>
      <c r="M541" s="223"/>
      <c r="N541" s="224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20" t="s">
        <v>147</v>
      </c>
      <c r="AU541" s="20" t="s">
        <v>82</v>
      </c>
    </row>
    <row r="542" s="2" customFormat="1" ht="24.15" customHeight="1">
      <c r="A542" s="41"/>
      <c r="B542" s="42"/>
      <c r="C542" s="207" t="s">
        <v>1080</v>
      </c>
      <c r="D542" s="207" t="s">
        <v>140</v>
      </c>
      <c r="E542" s="208" t="s">
        <v>1081</v>
      </c>
      <c r="F542" s="209" t="s">
        <v>1082</v>
      </c>
      <c r="G542" s="210" t="s">
        <v>143</v>
      </c>
      <c r="H542" s="211">
        <v>283.92000000000002</v>
      </c>
      <c r="I542" s="212"/>
      <c r="J542" s="213">
        <f>ROUND(I542*H542,2)</f>
        <v>0</v>
      </c>
      <c r="K542" s="209" t="s">
        <v>144</v>
      </c>
      <c r="L542" s="47"/>
      <c r="M542" s="214" t="s">
        <v>19</v>
      </c>
      <c r="N542" s="215" t="s">
        <v>43</v>
      </c>
      <c r="O542" s="87"/>
      <c r="P542" s="216">
        <f>O542*H542</f>
        <v>0</v>
      </c>
      <c r="Q542" s="216">
        <v>0.0070499999999999998</v>
      </c>
      <c r="R542" s="216">
        <f>Q542*H542</f>
        <v>2.001636</v>
      </c>
      <c r="S542" s="216">
        <v>0</v>
      </c>
      <c r="T542" s="217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8" t="s">
        <v>251</v>
      </c>
      <c r="AT542" s="218" t="s">
        <v>140</v>
      </c>
      <c r="AU542" s="218" t="s">
        <v>82</v>
      </c>
      <c r="AY542" s="20" t="s">
        <v>138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20" t="s">
        <v>80</v>
      </c>
      <c r="BK542" s="219">
        <f>ROUND(I542*H542,2)</f>
        <v>0</v>
      </c>
      <c r="BL542" s="20" t="s">
        <v>251</v>
      </c>
      <c r="BM542" s="218" t="s">
        <v>1083</v>
      </c>
    </row>
    <row r="543" s="2" customFormat="1">
      <c r="A543" s="41"/>
      <c r="B543" s="42"/>
      <c r="C543" s="43"/>
      <c r="D543" s="220" t="s">
        <v>147</v>
      </c>
      <c r="E543" s="43"/>
      <c r="F543" s="221" t="s">
        <v>1084</v>
      </c>
      <c r="G543" s="43"/>
      <c r="H543" s="43"/>
      <c r="I543" s="222"/>
      <c r="J543" s="43"/>
      <c r="K543" s="43"/>
      <c r="L543" s="47"/>
      <c r="M543" s="223"/>
      <c r="N543" s="224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147</v>
      </c>
      <c r="AU543" s="20" t="s">
        <v>82</v>
      </c>
    </row>
    <row r="544" s="14" customFormat="1">
      <c r="A544" s="14"/>
      <c r="B544" s="236"/>
      <c r="C544" s="237"/>
      <c r="D544" s="227" t="s">
        <v>166</v>
      </c>
      <c r="E544" s="238" t="s">
        <v>19</v>
      </c>
      <c r="F544" s="239" t="s">
        <v>1085</v>
      </c>
      <c r="G544" s="237"/>
      <c r="H544" s="240">
        <v>283.92000000000002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6" t="s">
        <v>166</v>
      </c>
      <c r="AU544" s="246" t="s">
        <v>82</v>
      </c>
      <c r="AV544" s="14" t="s">
        <v>82</v>
      </c>
      <c r="AW544" s="14" t="s">
        <v>33</v>
      </c>
      <c r="AX544" s="14" t="s">
        <v>80</v>
      </c>
      <c r="AY544" s="246" t="s">
        <v>138</v>
      </c>
    </row>
    <row r="545" s="2" customFormat="1" ht="24.15" customHeight="1">
      <c r="A545" s="41"/>
      <c r="B545" s="42"/>
      <c r="C545" s="262" t="s">
        <v>1086</v>
      </c>
      <c r="D545" s="262" t="s">
        <v>549</v>
      </c>
      <c r="E545" s="263" t="s">
        <v>1087</v>
      </c>
      <c r="F545" s="264" t="s">
        <v>1088</v>
      </c>
      <c r="G545" s="265" t="s">
        <v>143</v>
      </c>
      <c r="H545" s="266">
        <v>264.04399999999998</v>
      </c>
      <c r="I545" s="267"/>
      <c r="J545" s="268">
        <f>ROUND(I545*H545,2)</f>
        <v>0</v>
      </c>
      <c r="K545" s="264" t="s">
        <v>144</v>
      </c>
      <c r="L545" s="269"/>
      <c r="M545" s="270" t="s">
        <v>19</v>
      </c>
      <c r="N545" s="271" t="s">
        <v>43</v>
      </c>
      <c r="O545" s="87"/>
      <c r="P545" s="216">
        <f>O545*H545</f>
        <v>0</v>
      </c>
      <c r="Q545" s="216">
        <v>0.0051999999999999998</v>
      </c>
      <c r="R545" s="216">
        <f>Q545*H545</f>
        <v>1.3730287999999999</v>
      </c>
      <c r="S545" s="216">
        <v>0</v>
      </c>
      <c r="T545" s="217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8" t="s">
        <v>573</v>
      </c>
      <c r="AT545" s="218" t="s">
        <v>549</v>
      </c>
      <c r="AU545" s="218" t="s">
        <v>82</v>
      </c>
      <c r="AY545" s="20" t="s">
        <v>138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20" t="s">
        <v>80</v>
      </c>
      <c r="BK545" s="219">
        <f>ROUND(I545*H545,2)</f>
        <v>0</v>
      </c>
      <c r="BL545" s="20" t="s">
        <v>251</v>
      </c>
      <c r="BM545" s="218" t="s">
        <v>1089</v>
      </c>
    </row>
    <row r="546" s="14" customFormat="1">
      <c r="A546" s="14"/>
      <c r="B546" s="236"/>
      <c r="C546" s="237"/>
      <c r="D546" s="227" t="s">
        <v>166</v>
      </c>
      <c r="E546" s="238" t="s">
        <v>19</v>
      </c>
      <c r="F546" s="239" t="s">
        <v>357</v>
      </c>
      <c r="G546" s="237"/>
      <c r="H546" s="240">
        <v>251.47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6" t="s">
        <v>166</v>
      </c>
      <c r="AU546" s="246" t="s">
        <v>82</v>
      </c>
      <c r="AV546" s="14" t="s">
        <v>82</v>
      </c>
      <c r="AW546" s="14" t="s">
        <v>33</v>
      </c>
      <c r="AX546" s="14" t="s">
        <v>72</v>
      </c>
      <c r="AY546" s="246" t="s">
        <v>138</v>
      </c>
    </row>
    <row r="547" s="14" customFormat="1">
      <c r="A547" s="14"/>
      <c r="B547" s="236"/>
      <c r="C547" s="237"/>
      <c r="D547" s="227" t="s">
        <v>166</v>
      </c>
      <c r="E547" s="238" t="s">
        <v>19</v>
      </c>
      <c r="F547" s="239" t="s">
        <v>1090</v>
      </c>
      <c r="G547" s="237"/>
      <c r="H547" s="240">
        <v>264.04399999999998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166</v>
      </c>
      <c r="AU547" s="246" t="s">
        <v>82</v>
      </c>
      <c r="AV547" s="14" t="s">
        <v>82</v>
      </c>
      <c r="AW547" s="14" t="s">
        <v>33</v>
      </c>
      <c r="AX547" s="14" t="s">
        <v>80</v>
      </c>
      <c r="AY547" s="246" t="s">
        <v>138</v>
      </c>
    </row>
    <row r="548" s="2" customFormat="1" ht="24.15" customHeight="1">
      <c r="A548" s="41"/>
      <c r="B548" s="42"/>
      <c r="C548" s="262" t="s">
        <v>1091</v>
      </c>
      <c r="D548" s="262" t="s">
        <v>549</v>
      </c>
      <c r="E548" s="263" t="s">
        <v>1092</v>
      </c>
      <c r="F548" s="264" t="s">
        <v>1093</v>
      </c>
      <c r="G548" s="265" t="s">
        <v>143</v>
      </c>
      <c r="H548" s="266">
        <v>34.073</v>
      </c>
      <c r="I548" s="267"/>
      <c r="J548" s="268">
        <f>ROUND(I548*H548,2)</f>
        <v>0</v>
      </c>
      <c r="K548" s="264" t="s">
        <v>144</v>
      </c>
      <c r="L548" s="269"/>
      <c r="M548" s="270" t="s">
        <v>19</v>
      </c>
      <c r="N548" s="271" t="s">
        <v>43</v>
      </c>
      <c r="O548" s="87"/>
      <c r="P548" s="216">
        <f>O548*H548</f>
        <v>0</v>
      </c>
      <c r="Q548" s="216">
        <v>0.0030999999999999999</v>
      </c>
      <c r="R548" s="216">
        <f>Q548*H548</f>
        <v>0.10562629999999999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573</v>
      </c>
      <c r="AT548" s="218" t="s">
        <v>549</v>
      </c>
      <c r="AU548" s="218" t="s">
        <v>82</v>
      </c>
      <c r="AY548" s="20" t="s">
        <v>138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0" t="s">
        <v>80</v>
      </c>
      <c r="BK548" s="219">
        <f>ROUND(I548*H548,2)</f>
        <v>0</v>
      </c>
      <c r="BL548" s="20" t="s">
        <v>251</v>
      </c>
      <c r="BM548" s="218" t="s">
        <v>1094</v>
      </c>
    </row>
    <row r="549" s="14" customFormat="1">
      <c r="A549" s="14"/>
      <c r="B549" s="236"/>
      <c r="C549" s="237"/>
      <c r="D549" s="227" t="s">
        <v>166</v>
      </c>
      <c r="E549" s="238" t="s">
        <v>19</v>
      </c>
      <c r="F549" s="239" t="s">
        <v>360</v>
      </c>
      <c r="G549" s="237"/>
      <c r="H549" s="240">
        <v>32.450000000000003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6" t="s">
        <v>166</v>
      </c>
      <c r="AU549" s="246" t="s">
        <v>82</v>
      </c>
      <c r="AV549" s="14" t="s">
        <v>82</v>
      </c>
      <c r="AW549" s="14" t="s">
        <v>33</v>
      </c>
      <c r="AX549" s="14" t="s">
        <v>72</v>
      </c>
      <c r="AY549" s="246" t="s">
        <v>138</v>
      </c>
    </row>
    <row r="550" s="14" customFormat="1">
      <c r="A550" s="14"/>
      <c r="B550" s="236"/>
      <c r="C550" s="237"/>
      <c r="D550" s="227" t="s">
        <v>166</v>
      </c>
      <c r="E550" s="238" t="s">
        <v>19</v>
      </c>
      <c r="F550" s="239" t="s">
        <v>1095</v>
      </c>
      <c r="G550" s="237"/>
      <c r="H550" s="240">
        <v>34.073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166</v>
      </c>
      <c r="AU550" s="246" t="s">
        <v>82</v>
      </c>
      <c r="AV550" s="14" t="s">
        <v>82</v>
      </c>
      <c r="AW550" s="14" t="s">
        <v>33</v>
      </c>
      <c r="AX550" s="14" t="s">
        <v>80</v>
      </c>
      <c r="AY550" s="246" t="s">
        <v>138</v>
      </c>
    </row>
    <row r="551" s="2" customFormat="1" ht="16.5" customHeight="1">
      <c r="A551" s="41"/>
      <c r="B551" s="42"/>
      <c r="C551" s="207" t="s">
        <v>1096</v>
      </c>
      <c r="D551" s="207" t="s">
        <v>140</v>
      </c>
      <c r="E551" s="208" t="s">
        <v>1097</v>
      </c>
      <c r="F551" s="209" t="s">
        <v>1098</v>
      </c>
      <c r="G551" s="210" t="s">
        <v>153</v>
      </c>
      <c r="H551" s="211">
        <v>603</v>
      </c>
      <c r="I551" s="212"/>
      <c r="J551" s="213">
        <f>ROUND(I551*H551,2)</f>
        <v>0</v>
      </c>
      <c r="K551" s="209" t="s">
        <v>144</v>
      </c>
      <c r="L551" s="47"/>
      <c r="M551" s="214" t="s">
        <v>19</v>
      </c>
      <c r="N551" s="215" t="s">
        <v>43</v>
      </c>
      <c r="O551" s="87"/>
      <c r="P551" s="216">
        <f>O551*H551</f>
        <v>0</v>
      </c>
      <c r="Q551" s="216">
        <v>0</v>
      </c>
      <c r="R551" s="216">
        <f>Q551*H551</f>
        <v>0</v>
      </c>
      <c r="S551" s="216">
        <v>0</v>
      </c>
      <c r="T551" s="217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18" t="s">
        <v>251</v>
      </c>
      <c r="AT551" s="218" t="s">
        <v>140</v>
      </c>
      <c r="AU551" s="218" t="s">
        <v>82</v>
      </c>
      <c r="AY551" s="20" t="s">
        <v>138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0" t="s">
        <v>80</v>
      </c>
      <c r="BK551" s="219">
        <f>ROUND(I551*H551,2)</f>
        <v>0</v>
      </c>
      <c r="BL551" s="20" t="s">
        <v>251</v>
      </c>
      <c r="BM551" s="218" t="s">
        <v>1099</v>
      </c>
    </row>
    <row r="552" s="2" customFormat="1">
      <c r="A552" s="41"/>
      <c r="B552" s="42"/>
      <c r="C552" s="43"/>
      <c r="D552" s="220" t="s">
        <v>147</v>
      </c>
      <c r="E552" s="43"/>
      <c r="F552" s="221" t="s">
        <v>1100</v>
      </c>
      <c r="G552" s="43"/>
      <c r="H552" s="43"/>
      <c r="I552" s="222"/>
      <c r="J552" s="43"/>
      <c r="K552" s="43"/>
      <c r="L552" s="47"/>
      <c r="M552" s="223"/>
      <c r="N552" s="224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147</v>
      </c>
      <c r="AU552" s="20" t="s">
        <v>82</v>
      </c>
    </row>
    <row r="553" s="13" customFormat="1">
      <c r="A553" s="13"/>
      <c r="B553" s="225"/>
      <c r="C553" s="226"/>
      <c r="D553" s="227" t="s">
        <v>166</v>
      </c>
      <c r="E553" s="228" t="s">
        <v>19</v>
      </c>
      <c r="F553" s="229" t="s">
        <v>1101</v>
      </c>
      <c r="G553" s="226"/>
      <c r="H553" s="228" t="s">
        <v>19</v>
      </c>
      <c r="I553" s="230"/>
      <c r="J553" s="226"/>
      <c r="K553" s="226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166</v>
      </c>
      <c r="AU553" s="235" t="s">
        <v>82</v>
      </c>
      <c r="AV553" s="13" t="s">
        <v>80</v>
      </c>
      <c r="AW553" s="13" t="s">
        <v>33</v>
      </c>
      <c r="AX553" s="13" t="s">
        <v>72</v>
      </c>
      <c r="AY553" s="235" t="s">
        <v>138</v>
      </c>
    </row>
    <row r="554" s="14" customFormat="1">
      <c r="A554" s="14"/>
      <c r="B554" s="236"/>
      <c r="C554" s="237"/>
      <c r="D554" s="227" t="s">
        <v>166</v>
      </c>
      <c r="E554" s="238" t="s">
        <v>19</v>
      </c>
      <c r="F554" s="239" t="s">
        <v>1102</v>
      </c>
      <c r="G554" s="237"/>
      <c r="H554" s="240">
        <v>603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166</v>
      </c>
      <c r="AU554" s="246" t="s">
        <v>82</v>
      </c>
      <c r="AV554" s="14" t="s">
        <v>82</v>
      </c>
      <c r="AW554" s="14" t="s">
        <v>33</v>
      </c>
      <c r="AX554" s="14" t="s">
        <v>80</v>
      </c>
      <c r="AY554" s="246" t="s">
        <v>138</v>
      </c>
    </row>
    <row r="555" s="2" customFormat="1" ht="16.5" customHeight="1">
      <c r="A555" s="41"/>
      <c r="B555" s="42"/>
      <c r="C555" s="262" t="s">
        <v>1103</v>
      </c>
      <c r="D555" s="262" t="s">
        <v>549</v>
      </c>
      <c r="E555" s="263" t="s">
        <v>1104</v>
      </c>
      <c r="F555" s="264" t="s">
        <v>1105</v>
      </c>
      <c r="G555" s="265" t="s">
        <v>153</v>
      </c>
      <c r="H555" s="266">
        <v>615.05999999999995</v>
      </c>
      <c r="I555" s="267"/>
      <c r="J555" s="268">
        <f>ROUND(I555*H555,2)</f>
        <v>0</v>
      </c>
      <c r="K555" s="264" t="s">
        <v>19</v>
      </c>
      <c r="L555" s="269"/>
      <c r="M555" s="270" t="s">
        <v>19</v>
      </c>
      <c r="N555" s="271" t="s">
        <v>43</v>
      </c>
      <c r="O555" s="87"/>
      <c r="P555" s="216">
        <f>O555*H555</f>
        <v>0</v>
      </c>
      <c r="Q555" s="216">
        <v>0.012999999999999999</v>
      </c>
      <c r="R555" s="216">
        <f>Q555*H555</f>
        <v>7.995779999999999</v>
      </c>
      <c r="S555" s="216">
        <v>0</v>
      </c>
      <c r="T555" s="217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18" t="s">
        <v>573</v>
      </c>
      <c r="AT555" s="218" t="s">
        <v>549</v>
      </c>
      <c r="AU555" s="218" t="s">
        <v>82</v>
      </c>
      <c r="AY555" s="20" t="s">
        <v>138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20" t="s">
        <v>80</v>
      </c>
      <c r="BK555" s="219">
        <f>ROUND(I555*H555,2)</f>
        <v>0</v>
      </c>
      <c r="BL555" s="20" t="s">
        <v>251</v>
      </c>
      <c r="BM555" s="218" t="s">
        <v>1106</v>
      </c>
    </row>
    <row r="556" s="14" customFormat="1">
      <c r="A556" s="14"/>
      <c r="B556" s="236"/>
      <c r="C556" s="237"/>
      <c r="D556" s="227" t="s">
        <v>166</v>
      </c>
      <c r="E556" s="238" t="s">
        <v>19</v>
      </c>
      <c r="F556" s="239" t="s">
        <v>1107</v>
      </c>
      <c r="G556" s="237"/>
      <c r="H556" s="240">
        <v>615.05999999999995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166</v>
      </c>
      <c r="AU556" s="246" t="s">
        <v>82</v>
      </c>
      <c r="AV556" s="14" t="s">
        <v>82</v>
      </c>
      <c r="AW556" s="14" t="s">
        <v>33</v>
      </c>
      <c r="AX556" s="14" t="s">
        <v>80</v>
      </c>
      <c r="AY556" s="246" t="s">
        <v>138</v>
      </c>
    </row>
    <row r="557" s="2" customFormat="1" ht="37.8" customHeight="1">
      <c r="A557" s="41"/>
      <c r="B557" s="42"/>
      <c r="C557" s="207" t="s">
        <v>1108</v>
      </c>
      <c r="D557" s="207" t="s">
        <v>140</v>
      </c>
      <c r="E557" s="208" t="s">
        <v>1109</v>
      </c>
      <c r="F557" s="209" t="s">
        <v>1110</v>
      </c>
      <c r="G557" s="210" t="s">
        <v>227</v>
      </c>
      <c r="H557" s="211">
        <v>21.32</v>
      </c>
      <c r="I557" s="212"/>
      <c r="J557" s="213">
        <f>ROUND(I557*H557,2)</f>
        <v>0</v>
      </c>
      <c r="K557" s="209" t="s">
        <v>144</v>
      </c>
      <c r="L557" s="47"/>
      <c r="M557" s="214" t="s">
        <v>19</v>
      </c>
      <c r="N557" s="215" t="s">
        <v>43</v>
      </c>
      <c r="O557" s="87"/>
      <c r="P557" s="216">
        <f>O557*H557</f>
        <v>0</v>
      </c>
      <c r="Q557" s="216">
        <v>0</v>
      </c>
      <c r="R557" s="216">
        <f>Q557*H557</f>
        <v>0</v>
      </c>
      <c r="S557" s="216">
        <v>0</v>
      </c>
      <c r="T557" s="21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8" t="s">
        <v>251</v>
      </c>
      <c r="AT557" s="218" t="s">
        <v>140</v>
      </c>
      <c r="AU557" s="218" t="s">
        <v>82</v>
      </c>
      <c r="AY557" s="20" t="s">
        <v>138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20" t="s">
        <v>80</v>
      </c>
      <c r="BK557" s="219">
        <f>ROUND(I557*H557,2)</f>
        <v>0</v>
      </c>
      <c r="BL557" s="20" t="s">
        <v>251</v>
      </c>
      <c r="BM557" s="218" t="s">
        <v>1111</v>
      </c>
    </row>
    <row r="558" s="2" customFormat="1">
      <c r="A558" s="41"/>
      <c r="B558" s="42"/>
      <c r="C558" s="43"/>
      <c r="D558" s="220" t="s">
        <v>147</v>
      </c>
      <c r="E558" s="43"/>
      <c r="F558" s="221" t="s">
        <v>1112</v>
      </c>
      <c r="G558" s="43"/>
      <c r="H558" s="43"/>
      <c r="I558" s="222"/>
      <c r="J558" s="43"/>
      <c r="K558" s="43"/>
      <c r="L558" s="47"/>
      <c r="M558" s="223"/>
      <c r="N558" s="224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147</v>
      </c>
      <c r="AU558" s="20" t="s">
        <v>82</v>
      </c>
    </row>
    <row r="559" s="12" customFormat="1" ht="22.8" customHeight="1">
      <c r="A559" s="12"/>
      <c r="B559" s="191"/>
      <c r="C559" s="192"/>
      <c r="D559" s="193" t="s">
        <v>71</v>
      </c>
      <c r="E559" s="205" t="s">
        <v>315</v>
      </c>
      <c r="F559" s="205" t="s">
        <v>316</v>
      </c>
      <c r="G559" s="192"/>
      <c r="H559" s="192"/>
      <c r="I559" s="195"/>
      <c r="J559" s="206">
        <f>BK559</f>
        <v>0</v>
      </c>
      <c r="K559" s="192"/>
      <c r="L559" s="197"/>
      <c r="M559" s="198"/>
      <c r="N559" s="199"/>
      <c r="O559" s="199"/>
      <c r="P559" s="200">
        <f>SUM(P560:P588)</f>
        <v>0</v>
      </c>
      <c r="Q559" s="199"/>
      <c r="R559" s="200">
        <f>SUM(R560:R588)</f>
        <v>3.0905994000000003</v>
      </c>
      <c r="S559" s="199"/>
      <c r="T559" s="201">
        <f>SUM(T560:T588)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02" t="s">
        <v>82</v>
      </c>
      <c r="AT559" s="203" t="s">
        <v>71</v>
      </c>
      <c r="AU559" s="203" t="s">
        <v>80</v>
      </c>
      <c r="AY559" s="202" t="s">
        <v>138</v>
      </c>
      <c r="BK559" s="204">
        <f>SUM(BK560:BK588)</f>
        <v>0</v>
      </c>
    </row>
    <row r="560" s="2" customFormat="1" ht="24.15" customHeight="1">
      <c r="A560" s="41"/>
      <c r="B560" s="42"/>
      <c r="C560" s="207" t="s">
        <v>1113</v>
      </c>
      <c r="D560" s="207" t="s">
        <v>140</v>
      </c>
      <c r="E560" s="208" t="s">
        <v>1114</v>
      </c>
      <c r="F560" s="209" t="s">
        <v>1115</v>
      </c>
      <c r="G560" s="210" t="s">
        <v>143</v>
      </c>
      <c r="H560" s="211">
        <v>379.5</v>
      </c>
      <c r="I560" s="212"/>
      <c r="J560" s="213">
        <f>ROUND(I560*H560,2)</f>
        <v>0</v>
      </c>
      <c r="K560" s="209" t="s">
        <v>144</v>
      </c>
      <c r="L560" s="47"/>
      <c r="M560" s="214" t="s">
        <v>19</v>
      </c>
      <c r="N560" s="215" t="s">
        <v>43</v>
      </c>
      <c r="O560" s="87"/>
      <c r="P560" s="216">
        <f>O560*H560</f>
        <v>0</v>
      </c>
      <c r="Q560" s="216">
        <v>0.0066</v>
      </c>
      <c r="R560" s="216">
        <f>Q560*H560</f>
        <v>2.5047000000000001</v>
      </c>
      <c r="S560" s="216">
        <v>0</v>
      </c>
      <c r="T560" s="21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251</v>
      </c>
      <c r="AT560" s="218" t="s">
        <v>140</v>
      </c>
      <c r="AU560" s="218" t="s">
        <v>82</v>
      </c>
      <c r="AY560" s="20" t="s">
        <v>138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80</v>
      </c>
      <c r="BK560" s="219">
        <f>ROUND(I560*H560,2)</f>
        <v>0</v>
      </c>
      <c r="BL560" s="20" t="s">
        <v>251</v>
      </c>
      <c r="BM560" s="218" t="s">
        <v>1116</v>
      </c>
    </row>
    <row r="561" s="2" customFormat="1">
      <c r="A561" s="41"/>
      <c r="B561" s="42"/>
      <c r="C561" s="43"/>
      <c r="D561" s="220" t="s">
        <v>147</v>
      </c>
      <c r="E561" s="43"/>
      <c r="F561" s="221" t="s">
        <v>1117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147</v>
      </c>
      <c r="AU561" s="20" t="s">
        <v>82</v>
      </c>
    </row>
    <row r="562" s="14" customFormat="1">
      <c r="A562" s="14"/>
      <c r="B562" s="236"/>
      <c r="C562" s="237"/>
      <c r="D562" s="227" t="s">
        <v>166</v>
      </c>
      <c r="E562" s="238" t="s">
        <v>19</v>
      </c>
      <c r="F562" s="239" t="s">
        <v>363</v>
      </c>
      <c r="G562" s="237"/>
      <c r="H562" s="240">
        <v>379.5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6" t="s">
        <v>166</v>
      </c>
      <c r="AU562" s="246" t="s">
        <v>82</v>
      </c>
      <c r="AV562" s="14" t="s">
        <v>82</v>
      </c>
      <c r="AW562" s="14" t="s">
        <v>33</v>
      </c>
      <c r="AX562" s="14" t="s">
        <v>80</v>
      </c>
      <c r="AY562" s="246" t="s">
        <v>138</v>
      </c>
    </row>
    <row r="563" s="2" customFormat="1" ht="24.15" customHeight="1">
      <c r="A563" s="41"/>
      <c r="B563" s="42"/>
      <c r="C563" s="207" t="s">
        <v>1118</v>
      </c>
      <c r="D563" s="207" t="s">
        <v>140</v>
      </c>
      <c r="E563" s="208" t="s">
        <v>1119</v>
      </c>
      <c r="F563" s="209" t="s">
        <v>1120</v>
      </c>
      <c r="G563" s="210" t="s">
        <v>153</v>
      </c>
      <c r="H563" s="211">
        <v>27.420000000000002</v>
      </c>
      <c r="I563" s="212"/>
      <c r="J563" s="213">
        <f>ROUND(I563*H563,2)</f>
        <v>0</v>
      </c>
      <c r="K563" s="209" t="s">
        <v>144</v>
      </c>
      <c r="L563" s="47"/>
      <c r="M563" s="214" t="s">
        <v>19</v>
      </c>
      <c r="N563" s="215" t="s">
        <v>43</v>
      </c>
      <c r="O563" s="87"/>
      <c r="P563" s="216">
        <f>O563*H563</f>
        <v>0</v>
      </c>
      <c r="Q563" s="216">
        <v>0.0027100000000000002</v>
      </c>
      <c r="R563" s="216">
        <f>Q563*H563</f>
        <v>0.074308200000000005</v>
      </c>
      <c r="S563" s="216">
        <v>0</v>
      </c>
      <c r="T563" s="217">
        <f>S563*H563</f>
        <v>0</v>
      </c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R563" s="218" t="s">
        <v>251</v>
      </c>
      <c r="AT563" s="218" t="s">
        <v>140</v>
      </c>
      <c r="AU563" s="218" t="s">
        <v>82</v>
      </c>
      <c r="AY563" s="20" t="s">
        <v>138</v>
      </c>
      <c r="BE563" s="219">
        <f>IF(N563="základní",J563,0)</f>
        <v>0</v>
      </c>
      <c r="BF563" s="219">
        <f>IF(N563="snížená",J563,0)</f>
        <v>0</v>
      </c>
      <c r="BG563" s="219">
        <f>IF(N563="zákl. přenesená",J563,0)</f>
        <v>0</v>
      </c>
      <c r="BH563" s="219">
        <f>IF(N563="sníž. přenesená",J563,0)</f>
        <v>0</v>
      </c>
      <c r="BI563" s="219">
        <f>IF(N563="nulová",J563,0)</f>
        <v>0</v>
      </c>
      <c r="BJ563" s="20" t="s">
        <v>80</v>
      </c>
      <c r="BK563" s="219">
        <f>ROUND(I563*H563,2)</f>
        <v>0</v>
      </c>
      <c r="BL563" s="20" t="s">
        <v>251</v>
      </c>
      <c r="BM563" s="218" t="s">
        <v>1121</v>
      </c>
    </row>
    <row r="564" s="2" customFormat="1">
      <c r="A564" s="41"/>
      <c r="B564" s="42"/>
      <c r="C564" s="43"/>
      <c r="D564" s="220" t="s">
        <v>147</v>
      </c>
      <c r="E564" s="43"/>
      <c r="F564" s="221" t="s">
        <v>1122</v>
      </c>
      <c r="G564" s="43"/>
      <c r="H564" s="43"/>
      <c r="I564" s="222"/>
      <c r="J564" s="43"/>
      <c r="K564" s="43"/>
      <c r="L564" s="47"/>
      <c r="M564" s="223"/>
      <c r="N564" s="224"/>
      <c r="O564" s="87"/>
      <c r="P564" s="87"/>
      <c r="Q564" s="87"/>
      <c r="R564" s="87"/>
      <c r="S564" s="87"/>
      <c r="T564" s="88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T564" s="20" t="s">
        <v>147</v>
      </c>
      <c r="AU564" s="20" t="s">
        <v>82</v>
      </c>
    </row>
    <row r="565" s="2" customFormat="1" ht="21.75" customHeight="1">
      <c r="A565" s="41"/>
      <c r="B565" s="42"/>
      <c r="C565" s="207" t="s">
        <v>1123</v>
      </c>
      <c r="D565" s="207" t="s">
        <v>140</v>
      </c>
      <c r="E565" s="208" t="s">
        <v>1124</v>
      </c>
      <c r="F565" s="209" t="s">
        <v>1125</v>
      </c>
      <c r="G565" s="210" t="s">
        <v>153</v>
      </c>
      <c r="H565" s="211">
        <v>16</v>
      </c>
      <c r="I565" s="212"/>
      <c r="J565" s="213">
        <f>ROUND(I565*H565,2)</f>
        <v>0</v>
      </c>
      <c r="K565" s="209" t="s">
        <v>144</v>
      </c>
      <c r="L565" s="47"/>
      <c r="M565" s="214" t="s">
        <v>19</v>
      </c>
      <c r="N565" s="215" t="s">
        <v>43</v>
      </c>
      <c r="O565" s="87"/>
      <c r="P565" s="216">
        <f>O565*H565</f>
        <v>0</v>
      </c>
      <c r="Q565" s="216">
        <v>0.0028700000000000002</v>
      </c>
      <c r="R565" s="216">
        <f>Q565*H565</f>
        <v>0.045920000000000002</v>
      </c>
      <c r="S565" s="216">
        <v>0</v>
      </c>
      <c r="T565" s="217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18" t="s">
        <v>251</v>
      </c>
      <c r="AT565" s="218" t="s">
        <v>140</v>
      </c>
      <c r="AU565" s="218" t="s">
        <v>82</v>
      </c>
      <c r="AY565" s="20" t="s">
        <v>138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20" t="s">
        <v>80</v>
      </c>
      <c r="BK565" s="219">
        <f>ROUND(I565*H565,2)</f>
        <v>0</v>
      </c>
      <c r="BL565" s="20" t="s">
        <v>251</v>
      </c>
      <c r="BM565" s="218" t="s">
        <v>1126</v>
      </c>
    </row>
    <row r="566" s="2" customFormat="1">
      <c r="A566" s="41"/>
      <c r="B566" s="42"/>
      <c r="C566" s="43"/>
      <c r="D566" s="220" t="s">
        <v>147</v>
      </c>
      <c r="E566" s="43"/>
      <c r="F566" s="221" t="s">
        <v>1127</v>
      </c>
      <c r="G566" s="43"/>
      <c r="H566" s="43"/>
      <c r="I566" s="222"/>
      <c r="J566" s="43"/>
      <c r="K566" s="43"/>
      <c r="L566" s="47"/>
      <c r="M566" s="223"/>
      <c r="N566" s="224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147</v>
      </c>
      <c r="AU566" s="20" t="s">
        <v>82</v>
      </c>
    </row>
    <row r="567" s="2" customFormat="1" ht="24.15" customHeight="1">
      <c r="A567" s="41"/>
      <c r="B567" s="42"/>
      <c r="C567" s="207" t="s">
        <v>1128</v>
      </c>
      <c r="D567" s="207" t="s">
        <v>140</v>
      </c>
      <c r="E567" s="208" t="s">
        <v>1129</v>
      </c>
      <c r="F567" s="209" t="s">
        <v>1130</v>
      </c>
      <c r="G567" s="210" t="s">
        <v>153</v>
      </c>
      <c r="H567" s="211">
        <v>27.420000000000002</v>
      </c>
      <c r="I567" s="212"/>
      <c r="J567" s="213">
        <f>ROUND(I567*H567,2)</f>
        <v>0</v>
      </c>
      <c r="K567" s="209" t="s">
        <v>144</v>
      </c>
      <c r="L567" s="47"/>
      <c r="M567" s="214" t="s">
        <v>19</v>
      </c>
      <c r="N567" s="215" t="s">
        <v>43</v>
      </c>
      <c r="O567" s="87"/>
      <c r="P567" s="216">
        <f>O567*H567</f>
        <v>0</v>
      </c>
      <c r="Q567" s="216">
        <v>0.0019400000000000001</v>
      </c>
      <c r="R567" s="216">
        <f>Q567*H567</f>
        <v>0.053194800000000007</v>
      </c>
      <c r="S567" s="216">
        <v>0</v>
      </c>
      <c r="T567" s="217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8" t="s">
        <v>251</v>
      </c>
      <c r="AT567" s="218" t="s">
        <v>140</v>
      </c>
      <c r="AU567" s="218" t="s">
        <v>82</v>
      </c>
      <c r="AY567" s="20" t="s">
        <v>138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0" t="s">
        <v>80</v>
      </c>
      <c r="BK567" s="219">
        <f>ROUND(I567*H567,2)</f>
        <v>0</v>
      </c>
      <c r="BL567" s="20" t="s">
        <v>251</v>
      </c>
      <c r="BM567" s="218" t="s">
        <v>1131</v>
      </c>
    </row>
    <row r="568" s="2" customFormat="1">
      <c r="A568" s="41"/>
      <c r="B568" s="42"/>
      <c r="C568" s="43"/>
      <c r="D568" s="220" t="s">
        <v>147</v>
      </c>
      <c r="E568" s="43"/>
      <c r="F568" s="221" t="s">
        <v>1132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147</v>
      </c>
      <c r="AU568" s="20" t="s">
        <v>82</v>
      </c>
    </row>
    <row r="569" s="2" customFormat="1" ht="24.15" customHeight="1">
      <c r="A569" s="41"/>
      <c r="B569" s="42"/>
      <c r="C569" s="207" t="s">
        <v>1133</v>
      </c>
      <c r="D569" s="207" t="s">
        <v>140</v>
      </c>
      <c r="E569" s="208" t="s">
        <v>1134</v>
      </c>
      <c r="F569" s="209" t="s">
        <v>1135</v>
      </c>
      <c r="G569" s="210" t="s">
        <v>153</v>
      </c>
      <c r="H569" s="211">
        <v>27.420000000000002</v>
      </c>
      <c r="I569" s="212"/>
      <c r="J569" s="213">
        <f>ROUND(I569*H569,2)</f>
        <v>0</v>
      </c>
      <c r="K569" s="209" t="s">
        <v>144</v>
      </c>
      <c r="L569" s="47"/>
      <c r="M569" s="214" t="s">
        <v>19</v>
      </c>
      <c r="N569" s="215" t="s">
        <v>43</v>
      </c>
      <c r="O569" s="87"/>
      <c r="P569" s="216">
        <f>O569*H569</f>
        <v>0</v>
      </c>
      <c r="Q569" s="216">
        <v>0.0023700000000000001</v>
      </c>
      <c r="R569" s="216">
        <f>Q569*H569</f>
        <v>0.064985400000000013</v>
      </c>
      <c r="S569" s="216">
        <v>0</v>
      </c>
      <c r="T569" s="217">
        <f>S569*H569</f>
        <v>0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18" t="s">
        <v>251</v>
      </c>
      <c r="AT569" s="218" t="s">
        <v>140</v>
      </c>
      <c r="AU569" s="218" t="s">
        <v>82</v>
      </c>
      <c r="AY569" s="20" t="s">
        <v>138</v>
      </c>
      <c r="BE569" s="219">
        <f>IF(N569="základní",J569,0)</f>
        <v>0</v>
      </c>
      <c r="BF569" s="219">
        <f>IF(N569="snížená",J569,0)</f>
        <v>0</v>
      </c>
      <c r="BG569" s="219">
        <f>IF(N569="zákl. přenesená",J569,0)</f>
        <v>0</v>
      </c>
      <c r="BH569" s="219">
        <f>IF(N569="sníž. přenesená",J569,0)</f>
        <v>0</v>
      </c>
      <c r="BI569" s="219">
        <f>IF(N569="nulová",J569,0)</f>
        <v>0</v>
      </c>
      <c r="BJ569" s="20" t="s">
        <v>80</v>
      </c>
      <c r="BK569" s="219">
        <f>ROUND(I569*H569,2)</f>
        <v>0</v>
      </c>
      <c r="BL569" s="20" t="s">
        <v>251</v>
      </c>
      <c r="BM569" s="218" t="s">
        <v>1136</v>
      </c>
    </row>
    <row r="570" s="2" customFormat="1">
      <c r="A570" s="41"/>
      <c r="B570" s="42"/>
      <c r="C570" s="43"/>
      <c r="D570" s="220" t="s">
        <v>147</v>
      </c>
      <c r="E570" s="43"/>
      <c r="F570" s="221" t="s">
        <v>1137</v>
      </c>
      <c r="G570" s="43"/>
      <c r="H570" s="43"/>
      <c r="I570" s="222"/>
      <c r="J570" s="43"/>
      <c r="K570" s="43"/>
      <c r="L570" s="47"/>
      <c r="M570" s="223"/>
      <c r="N570" s="224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20" t="s">
        <v>147</v>
      </c>
      <c r="AU570" s="20" t="s">
        <v>82</v>
      </c>
    </row>
    <row r="571" s="2" customFormat="1" ht="24.15" customHeight="1">
      <c r="A571" s="41"/>
      <c r="B571" s="42"/>
      <c r="C571" s="207" t="s">
        <v>1138</v>
      </c>
      <c r="D571" s="207" t="s">
        <v>140</v>
      </c>
      <c r="E571" s="208" t="s">
        <v>1139</v>
      </c>
      <c r="F571" s="209" t="s">
        <v>1140</v>
      </c>
      <c r="G571" s="210" t="s">
        <v>153</v>
      </c>
      <c r="H571" s="211">
        <v>16</v>
      </c>
      <c r="I571" s="212"/>
      <c r="J571" s="213">
        <f>ROUND(I571*H571,2)</f>
        <v>0</v>
      </c>
      <c r="K571" s="209" t="s">
        <v>144</v>
      </c>
      <c r="L571" s="47"/>
      <c r="M571" s="214" t="s">
        <v>19</v>
      </c>
      <c r="N571" s="215" t="s">
        <v>43</v>
      </c>
      <c r="O571" s="87"/>
      <c r="P571" s="216">
        <f>O571*H571</f>
        <v>0</v>
      </c>
      <c r="Q571" s="216">
        <v>0.0042500000000000003</v>
      </c>
      <c r="R571" s="216">
        <f>Q571*H571</f>
        <v>0.068000000000000005</v>
      </c>
      <c r="S571" s="216">
        <v>0</v>
      </c>
      <c r="T571" s="217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18" t="s">
        <v>251</v>
      </c>
      <c r="AT571" s="218" t="s">
        <v>140</v>
      </c>
      <c r="AU571" s="218" t="s">
        <v>82</v>
      </c>
      <c r="AY571" s="20" t="s">
        <v>138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20" t="s">
        <v>80</v>
      </c>
      <c r="BK571" s="219">
        <f>ROUND(I571*H571,2)</f>
        <v>0</v>
      </c>
      <c r="BL571" s="20" t="s">
        <v>251</v>
      </c>
      <c r="BM571" s="218" t="s">
        <v>1141</v>
      </c>
    </row>
    <row r="572" s="2" customFormat="1">
      <c r="A572" s="41"/>
      <c r="B572" s="42"/>
      <c r="C572" s="43"/>
      <c r="D572" s="220" t="s">
        <v>147</v>
      </c>
      <c r="E572" s="43"/>
      <c r="F572" s="221" t="s">
        <v>1142</v>
      </c>
      <c r="G572" s="43"/>
      <c r="H572" s="43"/>
      <c r="I572" s="222"/>
      <c r="J572" s="43"/>
      <c r="K572" s="43"/>
      <c r="L572" s="47"/>
      <c r="M572" s="223"/>
      <c r="N572" s="224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147</v>
      </c>
      <c r="AU572" s="20" t="s">
        <v>82</v>
      </c>
    </row>
    <row r="573" s="2" customFormat="1" ht="24.15" customHeight="1">
      <c r="A573" s="41"/>
      <c r="B573" s="42"/>
      <c r="C573" s="207" t="s">
        <v>1143</v>
      </c>
      <c r="D573" s="207" t="s">
        <v>140</v>
      </c>
      <c r="E573" s="208" t="s">
        <v>1144</v>
      </c>
      <c r="F573" s="209" t="s">
        <v>1145</v>
      </c>
      <c r="G573" s="210" t="s">
        <v>153</v>
      </c>
      <c r="H573" s="211">
        <v>22.5</v>
      </c>
      <c r="I573" s="212"/>
      <c r="J573" s="213">
        <f>ROUND(I573*H573,2)</f>
        <v>0</v>
      </c>
      <c r="K573" s="209" t="s">
        <v>144</v>
      </c>
      <c r="L573" s="47"/>
      <c r="M573" s="214" t="s">
        <v>19</v>
      </c>
      <c r="N573" s="215" t="s">
        <v>43</v>
      </c>
      <c r="O573" s="87"/>
      <c r="P573" s="216">
        <f>O573*H573</f>
        <v>0</v>
      </c>
      <c r="Q573" s="216">
        <v>0.0029499999999999999</v>
      </c>
      <c r="R573" s="216">
        <f>Q573*H573</f>
        <v>0.066375000000000003</v>
      </c>
      <c r="S573" s="216">
        <v>0</v>
      </c>
      <c r="T573" s="217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8" t="s">
        <v>251</v>
      </c>
      <c r="AT573" s="218" t="s">
        <v>140</v>
      </c>
      <c r="AU573" s="218" t="s">
        <v>82</v>
      </c>
      <c r="AY573" s="20" t="s">
        <v>138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0" t="s">
        <v>80</v>
      </c>
      <c r="BK573" s="219">
        <f>ROUND(I573*H573,2)</f>
        <v>0</v>
      </c>
      <c r="BL573" s="20" t="s">
        <v>251</v>
      </c>
      <c r="BM573" s="218" t="s">
        <v>1146</v>
      </c>
    </row>
    <row r="574" s="2" customFormat="1">
      <c r="A574" s="41"/>
      <c r="B574" s="42"/>
      <c r="C574" s="43"/>
      <c r="D574" s="220" t="s">
        <v>147</v>
      </c>
      <c r="E574" s="43"/>
      <c r="F574" s="221" t="s">
        <v>1147</v>
      </c>
      <c r="G574" s="43"/>
      <c r="H574" s="43"/>
      <c r="I574" s="222"/>
      <c r="J574" s="43"/>
      <c r="K574" s="43"/>
      <c r="L574" s="47"/>
      <c r="M574" s="223"/>
      <c r="N574" s="224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147</v>
      </c>
      <c r="AU574" s="20" t="s">
        <v>82</v>
      </c>
    </row>
    <row r="575" s="14" customFormat="1">
      <c r="A575" s="14"/>
      <c r="B575" s="236"/>
      <c r="C575" s="237"/>
      <c r="D575" s="227" t="s">
        <v>166</v>
      </c>
      <c r="E575" s="238" t="s">
        <v>19</v>
      </c>
      <c r="F575" s="239" t="s">
        <v>1148</v>
      </c>
      <c r="G575" s="237"/>
      <c r="H575" s="240">
        <v>19.5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6" t="s">
        <v>166</v>
      </c>
      <c r="AU575" s="246" t="s">
        <v>82</v>
      </c>
      <c r="AV575" s="14" t="s">
        <v>82</v>
      </c>
      <c r="AW575" s="14" t="s">
        <v>33</v>
      </c>
      <c r="AX575" s="14" t="s">
        <v>72</v>
      </c>
      <c r="AY575" s="246" t="s">
        <v>138</v>
      </c>
    </row>
    <row r="576" s="14" customFormat="1">
      <c r="A576" s="14"/>
      <c r="B576" s="236"/>
      <c r="C576" s="237"/>
      <c r="D576" s="227" t="s">
        <v>166</v>
      </c>
      <c r="E576" s="238" t="s">
        <v>19</v>
      </c>
      <c r="F576" s="239" t="s">
        <v>1149</v>
      </c>
      <c r="G576" s="237"/>
      <c r="H576" s="240">
        <v>3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6" t="s">
        <v>166</v>
      </c>
      <c r="AU576" s="246" t="s">
        <v>82</v>
      </c>
      <c r="AV576" s="14" t="s">
        <v>82</v>
      </c>
      <c r="AW576" s="14" t="s">
        <v>33</v>
      </c>
      <c r="AX576" s="14" t="s">
        <v>72</v>
      </c>
      <c r="AY576" s="246" t="s">
        <v>138</v>
      </c>
    </row>
    <row r="577" s="15" customFormat="1">
      <c r="A577" s="15"/>
      <c r="B577" s="247"/>
      <c r="C577" s="248"/>
      <c r="D577" s="227" t="s">
        <v>166</v>
      </c>
      <c r="E577" s="249" t="s">
        <v>19</v>
      </c>
      <c r="F577" s="250" t="s">
        <v>176</v>
      </c>
      <c r="G577" s="248"/>
      <c r="H577" s="251">
        <v>22.5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6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7" t="s">
        <v>166</v>
      </c>
      <c r="AU577" s="257" t="s">
        <v>82</v>
      </c>
      <c r="AV577" s="15" t="s">
        <v>145</v>
      </c>
      <c r="AW577" s="15" t="s">
        <v>33</v>
      </c>
      <c r="AX577" s="15" t="s">
        <v>80</v>
      </c>
      <c r="AY577" s="257" t="s">
        <v>138</v>
      </c>
    </row>
    <row r="578" s="2" customFormat="1" ht="24.15" customHeight="1">
      <c r="A578" s="41"/>
      <c r="B578" s="42"/>
      <c r="C578" s="207" t="s">
        <v>1150</v>
      </c>
      <c r="D578" s="207" t="s">
        <v>140</v>
      </c>
      <c r="E578" s="208" t="s">
        <v>1151</v>
      </c>
      <c r="F578" s="209" t="s">
        <v>1152</v>
      </c>
      <c r="G578" s="210" t="s">
        <v>153</v>
      </c>
      <c r="H578" s="211">
        <v>16</v>
      </c>
      <c r="I578" s="212"/>
      <c r="J578" s="213">
        <f>ROUND(I578*H578,2)</f>
        <v>0</v>
      </c>
      <c r="K578" s="209" t="s">
        <v>144</v>
      </c>
      <c r="L578" s="47"/>
      <c r="M578" s="214" t="s">
        <v>19</v>
      </c>
      <c r="N578" s="215" t="s">
        <v>43</v>
      </c>
      <c r="O578" s="87"/>
      <c r="P578" s="216">
        <f>O578*H578</f>
        <v>0</v>
      </c>
      <c r="Q578" s="216">
        <v>0.0028900000000000002</v>
      </c>
      <c r="R578" s="216">
        <f>Q578*H578</f>
        <v>0.046240000000000003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251</v>
      </c>
      <c r="AT578" s="218" t="s">
        <v>140</v>
      </c>
      <c r="AU578" s="218" t="s">
        <v>82</v>
      </c>
      <c r="AY578" s="20" t="s">
        <v>138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80</v>
      </c>
      <c r="BK578" s="219">
        <f>ROUND(I578*H578,2)</f>
        <v>0</v>
      </c>
      <c r="BL578" s="20" t="s">
        <v>251</v>
      </c>
      <c r="BM578" s="218" t="s">
        <v>1153</v>
      </c>
    </row>
    <row r="579" s="2" customFormat="1">
      <c r="A579" s="41"/>
      <c r="B579" s="42"/>
      <c r="C579" s="43"/>
      <c r="D579" s="220" t="s">
        <v>147</v>
      </c>
      <c r="E579" s="43"/>
      <c r="F579" s="221" t="s">
        <v>1154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147</v>
      </c>
      <c r="AU579" s="20" t="s">
        <v>82</v>
      </c>
    </row>
    <row r="580" s="2" customFormat="1" ht="21.75" customHeight="1">
      <c r="A580" s="41"/>
      <c r="B580" s="42"/>
      <c r="C580" s="207" t="s">
        <v>1155</v>
      </c>
      <c r="D580" s="207" t="s">
        <v>140</v>
      </c>
      <c r="E580" s="208" t="s">
        <v>1156</v>
      </c>
      <c r="F580" s="209" t="s">
        <v>1157</v>
      </c>
      <c r="G580" s="210" t="s">
        <v>153</v>
      </c>
      <c r="H580" s="211">
        <v>55.399999999999999</v>
      </c>
      <c r="I580" s="212"/>
      <c r="J580" s="213">
        <f>ROUND(I580*H580,2)</f>
        <v>0</v>
      </c>
      <c r="K580" s="209" t="s">
        <v>144</v>
      </c>
      <c r="L580" s="47"/>
      <c r="M580" s="214" t="s">
        <v>19</v>
      </c>
      <c r="N580" s="215" t="s">
        <v>43</v>
      </c>
      <c r="O580" s="87"/>
      <c r="P580" s="216">
        <f>O580*H580</f>
        <v>0</v>
      </c>
      <c r="Q580" s="216">
        <v>0.0027399999999999998</v>
      </c>
      <c r="R580" s="216">
        <f>Q580*H580</f>
        <v>0.15179599999999999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251</v>
      </c>
      <c r="AT580" s="218" t="s">
        <v>140</v>
      </c>
      <c r="AU580" s="218" t="s">
        <v>82</v>
      </c>
      <c r="AY580" s="20" t="s">
        <v>138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80</v>
      </c>
      <c r="BK580" s="219">
        <f>ROUND(I580*H580,2)</f>
        <v>0</v>
      </c>
      <c r="BL580" s="20" t="s">
        <v>251</v>
      </c>
      <c r="BM580" s="218" t="s">
        <v>1158</v>
      </c>
    </row>
    <row r="581" s="2" customFormat="1">
      <c r="A581" s="41"/>
      <c r="B581" s="42"/>
      <c r="C581" s="43"/>
      <c r="D581" s="220" t="s">
        <v>147</v>
      </c>
      <c r="E581" s="43"/>
      <c r="F581" s="221" t="s">
        <v>1159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147</v>
      </c>
      <c r="AU581" s="20" t="s">
        <v>82</v>
      </c>
    </row>
    <row r="582" s="14" customFormat="1">
      <c r="A582" s="14"/>
      <c r="B582" s="236"/>
      <c r="C582" s="237"/>
      <c r="D582" s="227" t="s">
        <v>166</v>
      </c>
      <c r="E582" s="238" t="s">
        <v>19</v>
      </c>
      <c r="F582" s="239" t="s">
        <v>1160</v>
      </c>
      <c r="G582" s="237"/>
      <c r="H582" s="240">
        <v>55.399999999999999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166</v>
      </c>
      <c r="AU582" s="246" t="s">
        <v>82</v>
      </c>
      <c r="AV582" s="14" t="s">
        <v>82</v>
      </c>
      <c r="AW582" s="14" t="s">
        <v>33</v>
      </c>
      <c r="AX582" s="14" t="s">
        <v>80</v>
      </c>
      <c r="AY582" s="246" t="s">
        <v>138</v>
      </c>
    </row>
    <row r="583" s="2" customFormat="1" ht="24.15" customHeight="1">
      <c r="A583" s="41"/>
      <c r="B583" s="42"/>
      <c r="C583" s="207" t="s">
        <v>1161</v>
      </c>
      <c r="D583" s="207" t="s">
        <v>140</v>
      </c>
      <c r="E583" s="208" t="s">
        <v>1162</v>
      </c>
      <c r="F583" s="209" t="s">
        <v>1163</v>
      </c>
      <c r="G583" s="210" t="s">
        <v>218</v>
      </c>
      <c r="H583" s="211">
        <v>4</v>
      </c>
      <c r="I583" s="212"/>
      <c r="J583" s="213">
        <f>ROUND(I583*H583,2)</f>
        <v>0</v>
      </c>
      <c r="K583" s="209" t="s">
        <v>144</v>
      </c>
      <c r="L583" s="47"/>
      <c r="M583" s="214" t="s">
        <v>19</v>
      </c>
      <c r="N583" s="215" t="s">
        <v>43</v>
      </c>
      <c r="O583" s="87"/>
      <c r="P583" s="216">
        <f>O583*H583</f>
        <v>0</v>
      </c>
      <c r="Q583" s="216">
        <v>0.00044000000000000002</v>
      </c>
      <c r="R583" s="216">
        <f>Q583*H583</f>
        <v>0.0017600000000000001</v>
      </c>
      <c r="S583" s="216">
        <v>0</v>
      </c>
      <c r="T583" s="217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18" t="s">
        <v>251</v>
      </c>
      <c r="AT583" s="218" t="s">
        <v>140</v>
      </c>
      <c r="AU583" s="218" t="s">
        <v>82</v>
      </c>
      <c r="AY583" s="20" t="s">
        <v>138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20" t="s">
        <v>80</v>
      </c>
      <c r="BK583" s="219">
        <f>ROUND(I583*H583,2)</f>
        <v>0</v>
      </c>
      <c r="BL583" s="20" t="s">
        <v>251</v>
      </c>
      <c r="BM583" s="218" t="s">
        <v>1164</v>
      </c>
    </row>
    <row r="584" s="2" customFormat="1">
      <c r="A584" s="41"/>
      <c r="B584" s="42"/>
      <c r="C584" s="43"/>
      <c r="D584" s="220" t="s">
        <v>147</v>
      </c>
      <c r="E584" s="43"/>
      <c r="F584" s="221" t="s">
        <v>1165</v>
      </c>
      <c r="G584" s="43"/>
      <c r="H584" s="43"/>
      <c r="I584" s="222"/>
      <c r="J584" s="43"/>
      <c r="K584" s="43"/>
      <c r="L584" s="47"/>
      <c r="M584" s="223"/>
      <c r="N584" s="224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147</v>
      </c>
      <c r="AU584" s="20" t="s">
        <v>82</v>
      </c>
    </row>
    <row r="585" s="2" customFormat="1" ht="24.15" customHeight="1">
      <c r="A585" s="41"/>
      <c r="B585" s="42"/>
      <c r="C585" s="207" t="s">
        <v>1166</v>
      </c>
      <c r="D585" s="207" t="s">
        <v>140</v>
      </c>
      <c r="E585" s="208" t="s">
        <v>1167</v>
      </c>
      <c r="F585" s="209" t="s">
        <v>1168</v>
      </c>
      <c r="G585" s="210" t="s">
        <v>153</v>
      </c>
      <c r="H585" s="211">
        <v>12</v>
      </c>
      <c r="I585" s="212"/>
      <c r="J585" s="213">
        <f>ROUND(I585*H585,2)</f>
        <v>0</v>
      </c>
      <c r="K585" s="209" t="s">
        <v>144</v>
      </c>
      <c r="L585" s="47"/>
      <c r="M585" s="214" t="s">
        <v>19</v>
      </c>
      <c r="N585" s="215" t="s">
        <v>43</v>
      </c>
      <c r="O585" s="87"/>
      <c r="P585" s="216">
        <f>O585*H585</f>
        <v>0</v>
      </c>
      <c r="Q585" s="216">
        <v>0.0011100000000000001</v>
      </c>
      <c r="R585" s="216">
        <f>Q585*H585</f>
        <v>0.013320000000000002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251</v>
      </c>
      <c r="AT585" s="218" t="s">
        <v>140</v>
      </c>
      <c r="AU585" s="218" t="s">
        <v>82</v>
      </c>
      <c r="AY585" s="20" t="s">
        <v>138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0" t="s">
        <v>80</v>
      </c>
      <c r="BK585" s="219">
        <f>ROUND(I585*H585,2)</f>
        <v>0</v>
      </c>
      <c r="BL585" s="20" t="s">
        <v>251</v>
      </c>
      <c r="BM585" s="218" t="s">
        <v>1169</v>
      </c>
    </row>
    <row r="586" s="2" customFormat="1">
      <c r="A586" s="41"/>
      <c r="B586" s="42"/>
      <c r="C586" s="43"/>
      <c r="D586" s="220" t="s">
        <v>147</v>
      </c>
      <c r="E586" s="43"/>
      <c r="F586" s="221" t="s">
        <v>1170</v>
      </c>
      <c r="G586" s="43"/>
      <c r="H586" s="43"/>
      <c r="I586" s="222"/>
      <c r="J586" s="43"/>
      <c r="K586" s="43"/>
      <c r="L586" s="47"/>
      <c r="M586" s="223"/>
      <c r="N586" s="224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0" t="s">
        <v>147</v>
      </c>
      <c r="AU586" s="20" t="s">
        <v>82</v>
      </c>
    </row>
    <row r="587" s="2" customFormat="1" ht="24.15" customHeight="1">
      <c r="A587" s="41"/>
      <c r="B587" s="42"/>
      <c r="C587" s="207" t="s">
        <v>1171</v>
      </c>
      <c r="D587" s="207" t="s">
        <v>140</v>
      </c>
      <c r="E587" s="208" t="s">
        <v>1172</v>
      </c>
      <c r="F587" s="209" t="s">
        <v>1173</v>
      </c>
      <c r="G587" s="210" t="s">
        <v>227</v>
      </c>
      <c r="H587" s="211">
        <v>3.0910000000000002</v>
      </c>
      <c r="I587" s="212"/>
      <c r="J587" s="213">
        <f>ROUND(I587*H587,2)</f>
        <v>0</v>
      </c>
      <c r="K587" s="209" t="s">
        <v>144</v>
      </c>
      <c r="L587" s="47"/>
      <c r="M587" s="214" t="s">
        <v>19</v>
      </c>
      <c r="N587" s="215" t="s">
        <v>43</v>
      </c>
      <c r="O587" s="87"/>
      <c r="P587" s="216">
        <f>O587*H587</f>
        <v>0</v>
      </c>
      <c r="Q587" s="216">
        <v>0</v>
      </c>
      <c r="R587" s="216">
        <f>Q587*H587</f>
        <v>0</v>
      </c>
      <c r="S587" s="216">
        <v>0</v>
      </c>
      <c r="T587" s="217">
        <f>S587*H587</f>
        <v>0</v>
      </c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R587" s="218" t="s">
        <v>251</v>
      </c>
      <c r="AT587" s="218" t="s">
        <v>140</v>
      </c>
      <c r="AU587" s="218" t="s">
        <v>82</v>
      </c>
      <c r="AY587" s="20" t="s">
        <v>138</v>
      </c>
      <c r="BE587" s="219">
        <f>IF(N587="základní",J587,0)</f>
        <v>0</v>
      </c>
      <c r="BF587" s="219">
        <f>IF(N587="snížená",J587,0)</f>
        <v>0</v>
      </c>
      <c r="BG587" s="219">
        <f>IF(N587="zákl. přenesená",J587,0)</f>
        <v>0</v>
      </c>
      <c r="BH587" s="219">
        <f>IF(N587="sníž. přenesená",J587,0)</f>
        <v>0</v>
      </c>
      <c r="BI587" s="219">
        <f>IF(N587="nulová",J587,0)</f>
        <v>0</v>
      </c>
      <c r="BJ587" s="20" t="s">
        <v>80</v>
      </c>
      <c r="BK587" s="219">
        <f>ROUND(I587*H587,2)</f>
        <v>0</v>
      </c>
      <c r="BL587" s="20" t="s">
        <v>251</v>
      </c>
      <c r="BM587" s="218" t="s">
        <v>1174</v>
      </c>
    </row>
    <row r="588" s="2" customFormat="1">
      <c r="A588" s="41"/>
      <c r="B588" s="42"/>
      <c r="C588" s="43"/>
      <c r="D588" s="220" t="s">
        <v>147</v>
      </c>
      <c r="E588" s="43"/>
      <c r="F588" s="221" t="s">
        <v>1175</v>
      </c>
      <c r="G588" s="43"/>
      <c r="H588" s="43"/>
      <c r="I588" s="222"/>
      <c r="J588" s="43"/>
      <c r="K588" s="43"/>
      <c r="L588" s="47"/>
      <c r="M588" s="223"/>
      <c r="N588" s="224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T588" s="20" t="s">
        <v>147</v>
      </c>
      <c r="AU588" s="20" t="s">
        <v>82</v>
      </c>
    </row>
    <row r="589" s="12" customFormat="1" ht="22.8" customHeight="1">
      <c r="A589" s="12"/>
      <c r="B589" s="191"/>
      <c r="C589" s="192"/>
      <c r="D589" s="193" t="s">
        <v>71</v>
      </c>
      <c r="E589" s="205" t="s">
        <v>1176</v>
      </c>
      <c r="F589" s="205" t="s">
        <v>1177</v>
      </c>
      <c r="G589" s="192"/>
      <c r="H589" s="192"/>
      <c r="I589" s="195"/>
      <c r="J589" s="206">
        <f>BK589</f>
        <v>0</v>
      </c>
      <c r="K589" s="192"/>
      <c r="L589" s="197"/>
      <c r="M589" s="198"/>
      <c r="N589" s="199"/>
      <c r="O589" s="199"/>
      <c r="P589" s="200">
        <f>SUM(P590:P596)</f>
        <v>0</v>
      </c>
      <c r="Q589" s="199"/>
      <c r="R589" s="200">
        <f>SUM(R590:R596)</f>
        <v>0.066412499999999999</v>
      </c>
      <c r="S589" s="199"/>
      <c r="T589" s="201">
        <f>SUM(T590:T596)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202" t="s">
        <v>82</v>
      </c>
      <c r="AT589" s="203" t="s">
        <v>71</v>
      </c>
      <c r="AU589" s="203" t="s">
        <v>80</v>
      </c>
      <c r="AY589" s="202" t="s">
        <v>138</v>
      </c>
      <c r="BK589" s="204">
        <f>SUM(BK590:BK596)</f>
        <v>0</v>
      </c>
    </row>
    <row r="590" s="2" customFormat="1" ht="24.15" customHeight="1">
      <c r="A590" s="41"/>
      <c r="B590" s="42"/>
      <c r="C590" s="207" t="s">
        <v>1178</v>
      </c>
      <c r="D590" s="207" t="s">
        <v>140</v>
      </c>
      <c r="E590" s="208" t="s">
        <v>1179</v>
      </c>
      <c r="F590" s="209" t="s">
        <v>1180</v>
      </c>
      <c r="G590" s="210" t="s">
        <v>143</v>
      </c>
      <c r="H590" s="211">
        <v>379.5</v>
      </c>
      <c r="I590" s="212"/>
      <c r="J590" s="213">
        <f>ROUND(I590*H590,2)</f>
        <v>0</v>
      </c>
      <c r="K590" s="209" t="s">
        <v>144</v>
      </c>
      <c r="L590" s="47"/>
      <c r="M590" s="214" t="s">
        <v>19</v>
      </c>
      <c r="N590" s="215" t="s">
        <v>43</v>
      </c>
      <c r="O590" s="87"/>
      <c r="P590" s="216">
        <f>O590*H590</f>
        <v>0</v>
      </c>
      <c r="Q590" s="216">
        <v>1.0000000000000001E-05</v>
      </c>
      <c r="R590" s="216">
        <f>Q590*H590</f>
        <v>0.0037950000000000002</v>
      </c>
      <c r="S590" s="216">
        <v>0</v>
      </c>
      <c r="T590" s="217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18" t="s">
        <v>251</v>
      </c>
      <c r="AT590" s="218" t="s">
        <v>140</v>
      </c>
      <c r="AU590" s="218" t="s">
        <v>82</v>
      </c>
      <c r="AY590" s="20" t="s">
        <v>138</v>
      </c>
      <c r="BE590" s="219">
        <f>IF(N590="základní",J590,0)</f>
        <v>0</v>
      </c>
      <c r="BF590" s="219">
        <f>IF(N590="snížená",J590,0)</f>
        <v>0</v>
      </c>
      <c r="BG590" s="219">
        <f>IF(N590="zákl. přenesená",J590,0)</f>
        <v>0</v>
      </c>
      <c r="BH590" s="219">
        <f>IF(N590="sníž. přenesená",J590,0)</f>
        <v>0</v>
      </c>
      <c r="BI590" s="219">
        <f>IF(N590="nulová",J590,0)</f>
        <v>0</v>
      </c>
      <c r="BJ590" s="20" t="s">
        <v>80</v>
      </c>
      <c r="BK590" s="219">
        <f>ROUND(I590*H590,2)</f>
        <v>0</v>
      </c>
      <c r="BL590" s="20" t="s">
        <v>251</v>
      </c>
      <c r="BM590" s="218" t="s">
        <v>1181</v>
      </c>
    </row>
    <row r="591" s="2" customFormat="1">
      <c r="A591" s="41"/>
      <c r="B591" s="42"/>
      <c r="C591" s="43"/>
      <c r="D591" s="220" t="s">
        <v>147</v>
      </c>
      <c r="E591" s="43"/>
      <c r="F591" s="221" t="s">
        <v>1182</v>
      </c>
      <c r="G591" s="43"/>
      <c r="H591" s="43"/>
      <c r="I591" s="222"/>
      <c r="J591" s="43"/>
      <c r="K591" s="43"/>
      <c r="L591" s="47"/>
      <c r="M591" s="223"/>
      <c r="N591" s="224"/>
      <c r="O591" s="87"/>
      <c r="P591" s="87"/>
      <c r="Q591" s="87"/>
      <c r="R591" s="87"/>
      <c r="S591" s="87"/>
      <c r="T591" s="88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T591" s="20" t="s">
        <v>147</v>
      </c>
      <c r="AU591" s="20" t="s">
        <v>82</v>
      </c>
    </row>
    <row r="592" s="14" customFormat="1">
      <c r="A592" s="14"/>
      <c r="B592" s="236"/>
      <c r="C592" s="237"/>
      <c r="D592" s="227" t="s">
        <v>166</v>
      </c>
      <c r="E592" s="238" t="s">
        <v>19</v>
      </c>
      <c r="F592" s="239" t="s">
        <v>363</v>
      </c>
      <c r="G592" s="237"/>
      <c r="H592" s="240">
        <v>379.5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6" t="s">
        <v>166</v>
      </c>
      <c r="AU592" s="246" t="s">
        <v>82</v>
      </c>
      <c r="AV592" s="14" t="s">
        <v>82</v>
      </c>
      <c r="AW592" s="14" t="s">
        <v>33</v>
      </c>
      <c r="AX592" s="14" t="s">
        <v>80</v>
      </c>
      <c r="AY592" s="246" t="s">
        <v>138</v>
      </c>
    </row>
    <row r="593" s="2" customFormat="1" ht="24.15" customHeight="1">
      <c r="A593" s="41"/>
      <c r="B593" s="42"/>
      <c r="C593" s="262" t="s">
        <v>1183</v>
      </c>
      <c r="D593" s="262" t="s">
        <v>549</v>
      </c>
      <c r="E593" s="263" t="s">
        <v>1184</v>
      </c>
      <c r="F593" s="264" t="s">
        <v>1185</v>
      </c>
      <c r="G593" s="265" t="s">
        <v>143</v>
      </c>
      <c r="H593" s="266">
        <v>417.44999999999999</v>
      </c>
      <c r="I593" s="267"/>
      <c r="J593" s="268">
        <f>ROUND(I593*H593,2)</f>
        <v>0</v>
      </c>
      <c r="K593" s="264" t="s">
        <v>144</v>
      </c>
      <c r="L593" s="269"/>
      <c r="M593" s="270" t="s">
        <v>19</v>
      </c>
      <c r="N593" s="271" t="s">
        <v>43</v>
      </c>
      <c r="O593" s="87"/>
      <c r="P593" s="216">
        <f>O593*H593</f>
        <v>0</v>
      </c>
      <c r="Q593" s="216">
        <v>0.00014999999999999999</v>
      </c>
      <c r="R593" s="216">
        <f>Q593*H593</f>
        <v>0.062617499999999993</v>
      </c>
      <c r="S593" s="216">
        <v>0</v>
      </c>
      <c r="T593" s="217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8" t="s">
        <v>573</v>
      </c>
      <c r="AT593" s="218" t="s">
        <v>549</v>
      </c>
      <c r="AU593" s="218" t="s">
        <v>82</v>
      </c>
      <c r="AY593" s="20" t="s">
        <v>138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0" t="s">
        <v>80</v>
      </c>
      <c r="BK593" s="219">
        <f>ROUND(I593*H593,2)</f>
        <v>0</v>
      </c>
      <c r="BL593" s="20" t="s">
        <v>251</v>
      </c>
      <c r="BM593" s="218" t="s">
        <v>1186</v>
      </c>
    </row>
    <row r="594" s="14" customFormat="1">
      <c r="A594" s="14"/>
      <c r="B594" s="236"/>
      <c r="C594" s="237"/>
      <c r="D594" s="227" t="s">
        <v>166</v>
      </c>
      <c r="E594" s="238" t="s">
        <v>19</v>
      </c>
      <c r="F594" s="239" t="s">
        <v>1187</v>
      </c>
      <c r="G594" s="237"/>
      <c r="H594" s="240">
        <v>417.44999999999999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6" t="s">
        <v>166</v>
      </c>
      <c r="AU594" s="246" t="s">
        <v>82</v>
      </c>
      <c r="AV594" s="14" t="s">
        <v>82</v>
      </c>
      <c r="AW594" s="14" t="s">
        <v>33</v>
      </c>
      <c r="AX594" s="14" t="s">
        <v>80</v>
      </c>
      <c r="AY594" s="246" t="s">
        <v>138</v>
      </c>
    </row>
    <row r="595" s="2" customFormat="1" ht="24.15" customHeight="1">
      <c r="A595" s="41"/>
      <c r="B595" s="42"/>
      <c r="C595" s="207" t="s">
        <v>1188</v>
      </c>
      <c r="D595" s="207" t="s">
        <v>140</v>
      </c>
      <c r="E595" s="208" t="s">
        <v>1189</v>
      </c>
      <c r="F595" s="209" t="s">
        <v>1190</v>
      </c>
      <c r="G595" s="210" t="s">
        <v>227</v>
      </c>
      <c r="H595" s="211">
        <v>0.066000000000000003</v>
      </c>
      <c r="I595" s="212"/>
      <c r="J595" s="213">
        <f>ROUND(I595*H595,2)</f>
        <v>0</v>
      </c>
      <c r="K595" s="209" t="s">
        <v>144</v>
      </c>
      <c r="L595" s="47"/>
      <c r="M595" s="214" t="s">
        <v>19</v>
      </c>
      <c r="N595" s="215" t="s">
        <v>43</v>
      </c>
      <c r="O595" s="87"/>
      <c r="P595" s="216">
        <f>O595*H595</f>
        <v>0</v>
      </c>
      <c r="Q595" s="216">
        <v>0</v>
      </c>
      <c r="R595" s="216">
        <f>Q595*H595</f>
        <v>0</v>
      </c>
      <c r="S595" s="216">
        <v>0</v>
      </c>
      <c r="T595" s="217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18" t="s">
        <v>251</v>
      </c>
      <c r="AT595" s="218" t="s">
        <v>140</v>
      </c>
      <c r="AU595" s="218" t="s">
        <v>82</v>
      </c>
      <c r="AY595" s="20" t="s">
        <v>138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20" t="s">
        <v>80</v>
      </c>
      <c r="BK595" s="219">
        <f>ROUND(I595*H595,2)</f>
        <v>0</v>
      </c>
      <c r="BL595" s="20" t="s">
        <v>251</v>
      </c>
      <c r="BM595" s="218" t="s">
        <v>1191</v>
      </c>
    </row>
    <row r="596" s="2" customFormat="1">
      <c r="A596" s="41"/>
      <c r="B596" s="42"/>
      <c r="C596" s="43"/>
      <c r="D596" s="220" t="s">
        <v>147</v>
      </c>
      <c r="E596" s="43"/>
      <c r="F596" s="221" t="s">
        <v>1192</v>
      </c>
      <c r="G596" s="43"/>
      <c r="H596" s="43"/>
      <c r="I596" s="222"/>
      <c r="J596" s="43"/>
      <c r="K596" s="43"/>
      <c r="L596" s="47"/>
      <c r="M596" s="223"/>
      <c r="N596" s="224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20" t="s">
        <v>147</v>
      </c>
      <c r="AU596" s="20" t="s">
        <v>82</v>
      </c>
    </row>
    <row r="597" s="12" customFormat="1" ht="22.8" customHeight="1">
      <c r="A597" s="12"/>
      <c r="B597" s="191"/>
      <c r="C597" s="192"/>
      <c r="D597" s="193" t="s">
        <v>71</v>
      </c>
      <c r="E597" s="205" t="s">
        <v>1193</v>
      </c>
      <c r="F597" s="205" t="s">
        <v>1194</v>
      </c>
      <c r="G597" s="192"/>
      <c r="H597" s="192"/>
      <c r="I597" s="195"/>
      <c r="J597" s="206">
        <f>BK597</f>
        <v>0</v>
      </c>
      <c r="K597" s="192"/>
      <c r="L597" s="197"/>
      <c r="M597" s="198"/>
      <c r="N597" s="199"/>
      <c r="O597" s="199"/>
      <c r="P597" s="200">
        <f>SUM(P598:P624)</f>
        <v>0</v>
      </c>
      <c r="Q597" s="199"/>
      <c r="R597" s="200">
        <f>SUM(R598:R624)</f>
        <v>0.051221999999999997</v>
      </c>
      <c r="S597" s="199"/>
      <c r="T597" s="201">
        <f>SUM(T598:T624)</f>
        <v>0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202" t="s">
        <v>82</v>
      </c>
      <c r="AT597" s="203" t="s">
        <v>71</v>
      </c>
      <c r="AU597" s="203" t="s">
        <v>80</v>
      </c>
      <c r="AY597" s="202" t="s">
        <v>138</v>
      </c>
      <c r="BK597" s="204">
        <f>SUM(BK598:BK624)</f>
        <v>0</v>
      </c>
    </row>
    <row r="598" s="2" customFormat="1" ht="24.15" customHeight="1">
      <c r="A598" s="41"/>
      <c r="B598" s="42"/>
      <c r="C598" s="207" t="s">
        <v>1171</v>
      </c>
      <c r="D598" s="207" t="s">
        <v>140</v>
      </c>
      <c r="E598" s="208" t="s">
        <v>1195</v>
      </c>
      <c r="F598" s="209" t="s">
        <v>1196</v>
      </c>
      <c r="G598" s="210" t="s">
        <v>218</v>
      </c>
      <c r="H598" s="211">
        <v>13</v>
      </c>
      <c r="I598" s="212"/>
      <c r="J598" s="213">
        <f>ROUND(I598*H598,2)</f>
        <v>0</v>
      </c>
      <c r="K598" s="209" t="s">
        <v>19</v>
      </c>
      <c r="L598" s="47"/>
      <c r="M598" s="214" t="s">
        <v>19</v>
      </c>
      <c r="N598" s="215" t="s">
        <v>43</v>
      </c>
      <c r="O598" s="87"/>
      <c r="P598" s="216">
        <f>O598*H598</f>
        <v>0</v>
      </c>
      <c r="Q598" s="216">
        <v>0</v>
      </c>
      <c r="R598" s="216">
        <f>Q598*H598</f>
        <v>0</v>
      </c>
      <c r="S598" s="216">
        <v>0</v>
      </c>
      <c r="T598" s="217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18" t="s">
        <v>251</v>
      </c>
      <c r="AT598" s="218" t="s">
        <v>140</v>
      </c>
      <c r="AU598" s="218" t="s">
        <v>82</v>
      </c>
      <c r="AY598" s="20" t="s">
        <v>138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20" t="s">
        <v>80</v>
      </c>
      <c r="BK598" s="219">
        <f>ROUND(I598*H598,2)</f>
        <v>0</v>
      </c>
      <c r="BL598" s="20" t="s">
        <v>251</v>
      </c>
      <c r="BM598" s="218" t="s">
        <v>1197</v>
      </c>
    </row>
    <row r="599" s="2" customFormat="1" ht="24.15" customHeight="1">
      <c r="A599" s="41"/>
      <c r="B599" s="42"/>
      <c r="C599" s="207" t="s">
        <v>1178</v>
      </c>
      <c r="D599" s="207" t="s">
        <v>140</v>
      </c>
      <c r="E599" s="208" t="s">
        <v>1198</v>
      </c>
      <c r="F599" s="209" t="s">
        <v>1199</v>
      </c>
      <c r="G599" s="210" t="s">
        <v>218</v>
      </c>
      <c r="H599" s="211">
        <v>3</v>
      </c>
      <c r="I599" s="212"/>
      <c r="J599" s="213">
        <f>ROUND(I599*H599,2)</f>
        <v>0</v>
      </c>
      <c r="K599" s="209" t="s">
        <v>19</v>
      </c>
      <c r="L599" s="47"/>
      <c r="M599" s="214" t="s">
        <v>19</v>
      </c>
      <c r="N599" s="215" t="s">
        <v>43</v>
      </c>
      <c r="O599" s="87"/>
      <c r="P599" s="216">
        <f>O599*H599</f>
        <v>0</v>
      </c>
      <c r="Q599" s="216">
        <v>0</v>
      </c>
      <c r="R599" s="216">
        <f>Q599*H599</f>
        <v>0</v>
      </c>
      <c r="S599" s="216">
        <v>0</v>
      </c>
      <c r="T599" s="217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18" t="s">
        <v>251</v>
      </c>
      <c r="AT599" s="218" t="s">
        <v>140</v>
      </c>
      <c r="AU599" s="218" t="s">
        <v>82</v>
      </c>
      <c r="AY599" s="20" t="s">
        <v>138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20" t="s">
        <v>80</v>
      </c>
      <c r="BK599" s="219">
        <f>ROUND(I599*H599,2)</f>
        <v>0</v>
      </c>
      <c r="BL599" s="20" t="s">
        <v>251</v>
      </c>
      <c r="BM599" s="218" t="s">
        <v>1200</v>
      </c>
    </row>
    <row r="600" s="2" customFormat="1" ht="24.15" customHeight="1">
      <c r="A600" s="41"/>
      <c r="B600" s="42"/>
      <c r="C600" s="207" t="s">
        <v>1183</v>
      </c>
      <c r="D600" s="207" t="s">
        <v>140</v>
      </c>
      <c r="E600" s="208" t="s">
        <v>1201</v>
      </c>
      <c r="F600" s="209" t="s">
        <v>1202</v>
      </c>
      <c r="G600" s="210" t="s">
        <v>218</v>
      </c>
      <c r="H600" s="211">
        <v>1</v>
      </c>
      <c r="I600" s="212"/>
      <c r="J600" s="213">
        <f>ROUND(I600*H600,2)</f>
        <v>0</v>
      </c>
      <c r="K600" s="209" t="s">
        <v>19</v>
      </c>
      <c r="L600" s="47"/>
      <c r="M600" s="214" t="s">
        <v>19</v>
      </c>
      <c r="N600" s="215" t="s">
        <v>43</v>
      </c>
      <c r="O600" s="87"/>
      <c r="P600" s="216">
        <f>O600*H600</f>
        <v>0</v>
      </c>
      <c r="Q600" s="216">
        <v>0</v>
      </c>
      <c r="R600" s="216">
        <f>Q600*H600</f>
        <v>0</v>
      </c>
      <c r="S600" s="216">
        <v>0</v>
      </c>
      <c r="T600" s="217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8" t="s">
        <v>251</v>
      </c>
      <c r="AT600" s="218" t="s">
        <v>140</v>
      </c>
      <c r="AU600" s="218" t="s">
        <v>82</v>
      </c>
      <c r="AY600" s="20" t="s">
        <v>138</v>
      </c>
      <c r="BE600" s="219">
        <f>IF(N600="základní",J600,0)</f>
        <v>0</v>
      </c>
      <c r="BF600" s="219">
        <f>IF(N600="snížená",J600,0)</f>
        <v>0</v>
      </c>
      <c r="BG600" s="219">
        <f>IF(N600="zákl. přenesená",J600,0)</f>
        <v>0</v>
      </c>
      <c r="BH600" s="219">
        <f>IF(N600="sníž. přenesená",J600,0)</f>
        <v>0</v>
      </c>
      <c r="BI600" s="219">
        <f>IF(N600="nulová",J600,0)</f>
        <v>0</v>
      </c>
      <c r="BJ600" s="20" t="s">
        <v>80</v>
      </c>
      <c r="BK600" s="219">
        <f>ROUND(I600*H600,2)</f>
        <v>0</v>
      </c>
      <c r="BL600" s="20" t="s">
        <v>251</v>
      </c>
      <c r="BM600" s="218" t="s">
        <v>1203</v>
      </c>
    </row>
    <row r="601" s="2" customFormat="1" ht="21.75" customHeight="1">
      <c r="A601" s="41"/>
      <c r="B601" s="42"/>
      <c r="C601" s="207" t="s">
        <v>1204</v>
      </c>
      <c r="D601" s="207" t="s">
        <v>140</v>
      </c>
      <c r="E601" s="208" t="s">
        <v>1205</v>
      </c>
      <c r="F601" s="209" t="s">
        <v>1206</v>
      </c>
      <c r="G601" s="210" t="s">
        <v>218</v>
      </c>
      <c r="H601" s="211">
        <v>1</v>
      </c>
      <c r="I601" s="212"/>
      <c r="J601" s="213">
        <f>ROUND(I601*H601,2)</f>
        <v>0</v>
      </c>
      <c r="K601" s="209" t="s">
        <v>19</v>
      </c>
      <c r="L601" s="47"/>
      <c r="M601" s="214" t="s">
        <v>19</v>
      </c>
      <c r="N601" s="215" t="s">
        <v>43</v>
      </c>
      <c r="O601" s="87"/>
      <c r="P601" s="216">
        <f>O601*H601</f>
        <v>0</v>
      </c>
      <c r="Q601" s="216">
        <v>0</v>
      </c>
      <c r="R601" s="216">
        <f>Q601*H601</f>
        <v>0</v>
      </c>
      <c r="S601" s="216">
        <v>0</v>
      </c>
      <c r="T601" s="217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18" t="s">
        <v>251</v>
      </c>
      <c r="AT601" s="218" t="s">
        <v>140</v>
      </c>
      <c r="AU601" s="218" t="s">
        <v>82</v>
      </c>
      <c r="AY601" s="20" t="s">
        <v>138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20" t="s">
        <v>80</v>
      </c>
      <c r="BK601" s="219">
        <f>ROUND(I601*H601,2)</f>
        <v>0</v>
      </c>
      <c r="BL601" s="20" t="s">
        <v>251</v>
      </c>
      <c r="BM601" s="218" t="s">
        <v>1207</v>
      </c>
    </row>
    <row r="602" s="2" customFormat="1" ht="21.75" customHeight="1">
      <c r="A602" s="41"/>
      <c r="B602" s="42"/>
      <c r="C602" s="207" t="s">
        <v>1208</v>
      </c>
      <c r="D602" s="207" t="s">
        <v>140</v>
      </c>
      <c r="E602" s="208" t="s">
        <v>1209</v>
      </c>
      <c r="F602" s="209" t="s">
        <v>1206</v>
      </c>
      <c r="G602" s="210" t="s">
        <v>218</v>
      </c>
      <c r="H602" s="211">
        <v>1</v>
      </c>
      <c r="I602" s="212"/>
      <c r="J602" s="213">
        <f>ROUND(I602*H602,2)</f>
        <v>0</v>
      </c>
      <c r="K602" s="209" t="s">
        <v>19</v>
      </c>
      <c r="L602" s="47"/>
      <c r="M602" s="214" t="s">
        <v>19</v>
      </c>
      <c r="N602" s="215" t="s">
        <v>43</v>
      </c>
      <c r="O602" s="87"/>
      <c r="P602" s="216">
        <f>O602*H602</f>
        <v>0</v>
      </c>
      <c r="Q602" s="216">
        <v>0</v>
      </c>
      <c r="R602" s="216">
        <f>Q602*H602</f>
        <v>0</v>
      </c>
      <c r="S602" s="216">
        <v>0</v>
      </c>
      <c r="T602" s="217">
        <f>S602*H602</f>
        <v>0</v>
      </c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R602" s="218" t="s">
        <v>251</v>
      </c>
      <c r="AT602" s="218" t="s">
        <v>140</v>
      </c>
      <c r="AU602" s="218" t="s">
        <v>82</v>
      </c>
      <c r="AY602" s="20" t="s">
        <v>138</v>
      </c>
      <c r="BE602" s="219">
        <f>IF(N602="základní",J602,0)</f>
        <v>0</v>
      </c>
      <c r="BF602" s="219">
        <f>IF(N602="snížená",J602,0)</f>
        <v>0</v>
      </c>
      <c r="BG602" s="219">
        <f>IF(N602="zákl. přenesená",J602,0)</f>
        <v>0</v>
      </c>
      <c r="BH602" s="219">
        <f>IF(N602="sníž. přenesená",J602,0)</f>
        <v>0</v>
      </c>
      <c r="BI602" s="219">
        <f>IF(N602="nulová",J602,0)</f>
        <v>0</v>
      </c>
      <c r="BJ602" s="20" t="s">
        <v>80</v>
      </c>
      <c r="BK602" s="219">
        <f>ROUND(I602*H602,2)</f>
        <v>0</v>
      </c>
      <c r="BL602" s="20" t="s">
        <v>251</v>
      </c>
      <c r="BM602" s="218" t="s">
        <v>1210</v>
      </c>
    </row>
    <row r="603" s="2" customFormat="1" ht="21.75" customHeight="1">
      <c r="A603" s="41"/>
      <c r="B603" s="42"/>
      <c r="C603" s="207" t="s">
        <v>1211</v>
      </c>
      <c r="D603" s="207" t="s">
        <v>140</v>
      </c>
      <c r="E603" s="208" t="s">
        <v>1212</v>
      </c>
      <c r="F603" s="209" t="s">
        <v>1213</v>
      </c>
      <c r="G603" s="210" t="s">
        <v>218</v>
      </c>
      <c r="H603" s="211">
        <v>15</v>
      </c>
      <c r="I603" s="212"/>
      <c r="J603" s="213">
        <f>ROUND(I603*H603,2)</f>
        <v>0</v>
      </c>
      <c r="K603" s="209" t="s">
        <v>19</v>
      </c>
      <c r="L603" s="47"/>
      <c r="M603" s="214" t="s">
        <v>19</v>
      </c>
      <c r="N603" s="215" t="s">
        <v>43</v>
      </c>
      <c r="O603" s="87"/>
      <c r="P603" s="216">
        <f>O603*H603</f>
        <v>0</v>
      </c>
      <c r="Q603" s="216">
        <v>0</v>
      </c>
      <c r="R603" s="216">
        <f>Q603*H603</f>
        <v>0</v>
      </c>
      <c r="S603" s="216">
        <v>0</v>
      </c>
      <c r="T603" s="217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18" t="s">
        <v>251</v>
      </c>
      <c r="AT603" s="218" t="s">
        <v>140</v>
      </c>
      <c r="AU603" s="218" t="s">
        <v>82</v>
      </c>
      <c r="AY603" s="20" t="s">
        <v>138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20" t="s">
        <v>80</v>
      </c>
      <c r="BK603" s="219">
        <f>ROUND(I603*H603,2)</f>
        <v>0</v>
      </c>
      <c r="BL603" s="20" t="s">
        <v>251</v>
      </c>
      <c r="BM603" s="218" t="s">
        <v>1214</v>
      </c>
    </row>
    <row r="604" s="2" customFormat="1" ht="21.75" customHeight="1">
      <c r="A604" s="41"/>
      <c r="B604" s="42"/>
      <c r="C604" s="207" t="s">
        <v>1215</v>
      </c>
      <c r="D604" s="207" t="s">
        <v>140</v>
      </c>
      <c r="E604" s="208" t="s">
        <v>1216</v>
      </c>
      <c r="F604" s="209" t="s">
        <v>1206</v>
      </c>
      <c r="G604" s="210" t="s">
        <v>218</v>
      </c>
      <c r="H604" s="211">
        <v>1</v>
      </c>
      <c r="I604" s="212"/>
      <c r="J604" s="213">
        <f>ROUND(I604*H604,2)</f>
        <v>0</v>
      </c>
      <c r="K604" s="209" t="s">
        <v>19</v>
      </c>
      <c r="L604" s="47"/>
      <c r="M604" s="214" t="s">
        <v>19</v>
      </c>
      <c r="N604" s="215" t="s">
        <v>43</v>
      </c>
      <c r="O604" s="87"/>
      <c r="P604" s="216">
        <f>O604*H604</f>
        <v>0</v>
      </c>
      <c r="Q604" s="216">
        <v>0</v>
      </c>
      <c r="R604" s="216">
        <f>Q604*H604</f>
        <v>0</v>
      </c>
      <c r="S604" s="216">
        <v>0</v>
      </c>
      <c r="T604" s="217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18" t="s">
        <v>251</v>
      </c>
      <c r="AT604" s="218" t="s">
        <v>140</v>
      </c>
      <c r="AU604" s="218" t="s">
        <v>82</v>
      </c>
      <c r="AY604" s="20" t="s">
        <v>138</v>
      </c>
      <c r="BE604" s="219">
        <f>IF(N604="základní",J604,0)</f>
        <v>0</v>
      </c>
      <c r="BF604" s="219">
        <f>IF(N604="snížená",J604,0)</f>
        <v>0</v>
      </c>
      <c r="BG604" s="219">
        <f>IF(N604="zákl. přenesená",J604,0)</f>
        <v>0</v>
      </c>
      <c r="BH604" s="219">
        <f>IF(N604="sníž. přenesená",J604,0)</f>
        <v>0</v>
      </c>
      <c r="BI604" s="219">
        <f>IF(N604="nulová",J604,0)</f>
        <v>0</v>
      </c>
      <c r="BJ604" s="20" t="s">
        <v>80</v>
      </c>
      <c r="BK604" s="219">
        <f>ROUND(I604*H604,2)</f>
        <v>0</v>
      </c>
      <c r="BL604" s="20" t="s">
        <v>251</v>
      </c>
      <c r="BM604" s="218" t="s">
        <v>1217</v>
      </c>
    </row>
    <row r="605" s="2" customFormat="1" ht="21.75" customHeight="1">
      <c r="A605" s="41"/>
      <c r="B605" s="42"/>
      <c r="C605" s="207" t="s">
        <v>1218</v>
      </c>
      <c r="D605" s="207" t="s">
        <v>140</v>
      </c>
      <c r="E605" s="208" t="s">
        <v>1219</v>
      </c>
      <c r="F605" s="209" t="s">
        <v>1206</v>
      </c>
      <c r="G605" s="210" t="s">
        <v>218</v>
      </c>
      <c r="H605" s="211">
        <v>4</v>
      </c>
      <c r="I605" s="212"/>
      <c r="J605" s="213">
        <f>ROUND(I605*H605,2)</f>
        <v>0</v>
      </c>
      <c r="K605" s="209" t="s">
        <v>19</v>
      </c>
      <c r="L605" s="47"/>
      <c r="M605" s="214" t="s">
        <v>19</v>
      </c>
      <c r="N605" s="215" t="s">
        <v>43</v>
      </c>
      <c r="O605" s="87"/>
      <c r="P605" s="216">
        <f>O605*H605</f>
        <v>0</v>
      </c>
      <c r="Q605" s="216">
        <v>0</v>
      </c>
      <c r="R605" s="216">
        <f>Q605*H605</f>
        <v>0</v>
      </c>
      <c r="S605" s="216">
        <v>0</v>
      </c>
      <c r="T605" s="217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8" t="s">
        <v>251</v>
      </c>
      <c r="AT605" s="218" t="s">
        <v>140</v>
      </c>
      <c r="AU605" s="218" t="s">
        <v>82</v>
      </c>
      <c r="AY605" s="20" t="s">
        <v>138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0" t="s">
        <v>80</v>
      </c>
      <c r="BK605" s="219">
        <f>ROUND(I605*H605,2)</f>
        <v>0</v>
      </c>
      <c r="BL605" s="20" t="s">
        <v>251</v>
      </c>
      <c r="BM605" s="218" t="s">
        <v>1220</v>
      </c>
    </row>
    <row r="606" s="2" customFormat="1" ht="21.75" customHeight="1">
      <c r="A606" s="41"/>
      <c r="B606" s="42"/>
      <c r="C606" s="207" t="s">
        <v>1221</v>
      </c>
      <c r="D606" s="207" t="s">
        <v>140</v>
      </c>
      <c r="E606" s="208" t="s">
        <v>1222</v>
      </c>
      <c r="F606" s="209" t="s">
        <v>1223</v>
      </c>
      <c r="G606" s="210" t="s">
        <v>218</v>
      </c>
      <c r="H606" s="211">
        <v>3</v>
      </c>
      <c r="I606" s="212"/>
      <c r="J606" s="213">
        <f>ROUND(I606*H606,2)</f>
        <v>0</v>
      </c>
      <c r="K606" s="209" t="s">
        <v>19</v>
      </c>
      <c r="L606" s="47"/>
      <c r="M606" s="214" t="s">
        <v>19</v>
      </c>
      <c r="N606" s="215" t="s">
        <v>43</v>
      </c>
      <c r="O606" s="87"/>
      <c r="P606" s="216">
        <f>O606*H606</f>
        <v>0</v>
      </c>
      <c r="Q606" s="216">
        <v>0</v>
      </c>
      <c r="R606" s="216">
        <f>Q606*H606</f>
        <v>0</v>
      </c>
      <c r="S606" s="216">
        <v>0</v>
      </c>
      <c r="T606" s="217">
        <f>S606*H606</f>
        <v>0</v>
      </c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R606" s="218" t="s">
        <v>251</v>
      </c>
      <c r="AT606" s="218" t="s">
        <v>140</v>
      </c>
      <c r="AU606" s="218" t="s">
        <v>82</v>
      </c>
      <c r="AY606" s="20" t="s">
        <v>138</v>
      </c>
      <c r="BE606" s="219">
        <f>IF(N606="základní",J606,0)</f>
        <v>0</v>
      </c>
      <c r="BF606" s="219">
        <f>IF(N606="snížená",J606,0)</f>
        <v>0</v>
      </c>
      <c r="BG606" s="219">
        <f>IF(N606="zákl. přenesená",J606,0)</f>
        <v>0</v>
      </c>
      <c r="BH606" s="219">
        <f>IF(N606="sníž. přenesená",J606,0)</f>
        <v>0</v>
      </c>
      <c r="BI606" s="219">
        <f>IF(N606="nulová",J606,0)</f>
        <v>0</v>
      </c>
      <c r="BJ606" s="20" t="s">
        <v>80</v>
      </c>
      <c r="BK606" s="219">
        <f>ROUND(I606*H606,2)</f>
        <v>0</v>
      </c>
      <c r="BL606" s="20" t="s">
        <v>251</v>
      </c>
      <c r="BM606" s="218" t="s">
        <v>1224</v>
      </c>
    </row>
    <row r="607" s="2" customFormat="1" ht="24.15" customHeight="1">
      <c r="A607" s="41"/>
      <c r="B607" s="42"/>
      <c r="C607" s="207" t="s">
        <v>1225</v>
      </c>
      <c r="D607" s="207" t="s">
        <v>140</v>
      </c>
      <c r="E607" s="208" t="s">
        <v>1226</v>
      </c>
      <c r="F607" s="209" t="s">
        <v>1227</v>
      </c>
      <c r="G607" s="210" t="s">
        <v>218</v>
      </c>
      <c r="H607" s="211">
        <v>1</v>
      </c>
      <c r="I607" s="212"/>
      <c r="J607" s="213">
        <f>ROUND(I607*H607,2)</f>
        <v>0</v>
      </c>
      <c r="K607" s="209" t="s">
        <v>19</v>
      </c>
      <c r="L607" s="47"/>
      <c r="M607" s="214" t="s">
        <v>19</v>
      </c>
      <c r="N607" s="215" t="s">
        <v>43</v>
      </c>
      <c r="O607" s="87"/>
      <c r="P607" s="216">
        <f>O607*H607</f>
        <v>0</v>
      </c>
      <c r="Q607" s="216">
        <v>0</v>
      </c>
      <c r="R607" s="216">
        <f>Q607*H607</f>
        <v>0</v>
      </c>
      <c r="S607" s="216">
        <v>0</v>
      </c>
      <c r="T607" s="217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18" t="s">
        <v>251</v>
      </c>
      <c r="AT607" s="218" t="s">
        <v>140</v>
      </c>
      <c r="AU607" s="218" t="s">
        <v>82</v>
      </c>
      <c r="AY607" s="20" t="s">
        <v>138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20" t="s">
        <v>80</v>
      </c>
      <c r="BK607" s="219">
        <f>ROUND(I607*H607,2)</f>
        <v>0</v>
      </c>
      <c r="BL607" s="20" t="s">
        <v>251</v>
      </c>
      <c r="BM607" s="218" t="s">
        <v>1228</v>
      </c>
    </row>
    <row r="608" s="2" customFormat="1" ht="21.75" customHeight="1">
      <c r="A608" s="41"/>
      <c r="B608" s="42"/>
      <c r="C608" s="207" t="s">
        <v>1229</v>
      </c>
      <c r="D608" s="207" t="s">
        <v>140</v>
      </c>
      <c r="E608" s="208" t="s">
        <v>1230</v>
      </c>
      <c r="F608" s="209" t="s">
        <v>1231</v>
      </c>
      <c r="G608" s="210" t="s">
        <v>218</v>
      </c>
      <c r="H608" s="211">
        <v>1</v>
      </c>
      <c r="I608" s="212"/>
      <c r="J608" s="213">
        <f>ROUND(I608*H608,2)</f>
        <v>0</v>
      </c>
      <c r="K608" s="209" t="s">
        <v>19</v>
      </c>
      <c r="L608" s="47"/>
      <c r="M608" s="214" t="s">
        <v>19</v>
      </c>
      <c r="N608" s="215" t="s">
        <v>43</v>
      </c>
      <c r="O608" s="87"/>
      <c r="P608" s="216">
        <f>O608*H608</f>
        <v>0</v>
      </c>
      <c r="Q608" s="216">
        <v>0</v>
      </c>
      <c r="R608" s="216">
        <f>Q608*H608</f>
        <v>0</v>
      </c>
      <c r="S608" s="216">
        <v>0</v>
      </c>
      <c r="T608" s="217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8" t="s">
        <v>251</v>
      </c>
      <c r="AT608" s="218" t="s">
        <v>140</v>
      </c>
      <c r="AU608" s="218" t="s">
        <v>82</v>
      </c>
      <c r="AY608" s="20" t="s">
        <v>138</v>
      </c>
      <c r="BE608" s="219">
        <f>IF(N608="základní",J608,0)</f>
        <v>0</v>
      </c>
      <c r="BF608" s="219">
        <f>IF(N608="snížená",J608,0)</f>
        <v>0</v>
      </c>
      <c r="BG608" s="219">
        <f>IF(N608="zákl. přenesená",J608,0)</f>
        <v>0</v>
      </c>
      <c r="BH608" s="219">
        <f>IF(N608="sníž. přenesená",J608,0)</f>
        <v>0</v>
      </c>
      <c r="BI608" s="219">
        <f>IF(N608="nulová",J608,0)</f>
        <v>0</v>
      </c>
      <c r="BJ608" s="20" t="s">
        <v>80</v>
      </c>
      <c r="BK608" s="219">
        <f>ROUND(I608*H608,2)</f>
        <v>0</v>
      </c>
      <c r="BL608" s="20" t="s">
        <v>251</v>
      </c>
      <c r="BM608" s="218" t="s">
        <v>1232</v>
      </c>
    </row>
    <row r="609" s="2" customFormat="1" ht="21.75" customHeight="1">
      <c r="A609" s="41"/>
      <c r="B609" s="42"/>
      <c r="C609" s="207" t="s">
        <v>1233</v>
      </c>
      <c r="D609" s="207" t="s">
        <v>140</v>
      </c>
      <c r="E609" s="208" t="s">
        <v>1234</v>
      </c>
      <c r="F609" s="209" t="s">
        <v>1235</v>
      </c>
      <c r="G609" s="210" t="s">
        <v>153</v>
      </c>
      <c r="H609" s="211">
        <v>24.899999999999999</v>
      </c>
      <c r="I609" s="212"/>
      <c r="J609" s="213">
        <f>ROUND(I609*H609,2)</f>
        <v>0</v>
      </c>
      <c r="K609" s="209" t="s">
        <v>144</v>
      </c>
      <c r="L609" s="47"/>
      <c r="M609" s="214" t="s">
        <v>19</v>
      </c>
      <c r="N609" s="215" t="s">
        <v>43</v>
      </c>
      <c r="O609" s="87"/>
      <c r="P609" s="216">
        <f>O609*H609</f>
        <v>0</v>
      </c>
      <c r="Q609" s="216">
        <v>0</v>
      </c>
      <c r="R609" s="216">
        <f>Q609*H609</f>
        <v>0</v>
      </c>
      <c r="S609" s="216">
        <v>0</v>
      </c>
      <c r="T609" s="217">
        <f>S609*H609</f>
        <v>0</v>
      </c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R609" s="218" t="s">
        <v>251</v>
      </c>
      <c r="AT609" s="218" t="s">
        <v>140</v>
      </c>
      <c r="AU609" s="218" t="s">
        <v>82</v>
      </c>
      <c r="AY609" s="20" t="s">
        <v>138</v>
      </c>
      <c r="BE609" s="219">
        <f>IF(N609="základní",J609,0)</f>
        <v>0</v>
      </c>
      <c r="BF609" s="219">
        <f>IF(N609="snížená",J609,0)</f>
        <v>0</v>
      </c>
      <c r="BG609" s="219">
        <f>IF(N609="zákl. přenesená",J609,0)</f>
        <v>0</v>
      </c>
      <c r="BH609" s="219">
        <f>IF(N609="sníž. přenesená",J609,0)</f>
        <v>0</v>
      </c>
      <c r="BI609" s="219">
        <f>IF(N609="nulová",J609,0)</f>
        <v>0</v>
      </c>
      <c r="BJ609" s="20" t="s">
        <v>80</v>
      </c>
      <c r="BK609" s="219">
        <f>ROUND(I609*H609,2)</f>
        <v>0</v>
      </c>
      <c r="BL609" s="20" t="s">
        <v>251</v>
      </c>
      <c r="BM609" s="218" t="s">
        <v>1236</v>
      </c>
    </row>
    <row r="610" s="2" customFormat="1">
      <c r="A610" s="41"/>
      <c r="B610" s="42"/>
      <c r="C610" s="43"/>
      <c r="D610" s="220" t="s">
        <v>147</v>
      </c>
      <c r="E610" s="43"/>
      <c r="F610" s="221" t="s">
        <v>1237</v>
      </c>
      <c r="G610" s="43"/>
      <c r="H610" s="43"/>
      <c r="I610" s="222"/>
      <c r="J610" s="43"/>
      <c r="K610" s="43"/>
      <c r="L610" s="47"/>
      <c r="M610" s="223"/>
      <c r="N610" s="224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20" t="s">
        <v>147</v>
      </c>
      <c r="AU610" s="20" t="s">
        <v>82</v>
      </c>
    </row>
    <row r="611" s="13" customFormat="1">
      <c r="A611" s="13"/>
      <c r="B611" s="225"/>
      <c r="C611" s="226"/>
      <c r="D611" s="227" t="s">
        <v>166</v>
      </c>
      <c r="E611" s="228" t="s">
        <v>19</v>
      </c>
      <c r="F611" s="229" t="s">
        <v>1238</v>
      </c>
      <c r="G611" s="226"/>
      <c r="H611" s="228" t="s">
        <v>19</v>
      </c>
      <c r="I611" s="230"/>
      <c r="J611" s="226"/>
      <c r="K611" s="226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166</v>
      </c>
      <c r="AU611" s="235" t="s">
        <v>82</v>
      </c>
      <c r="AV611" s="13" t="s">
        <v>80</v>
      </c>
      <c r="AW611" s="13" t="s">
        <v>33</v>
      </c>
      <c r="AX611" s="13" t="s">
        <v>72</v>
      </c>
      <c r="AY611" s="235" t="s">
        <v>138</v>
      </c>
    </row>
    <row r="612" s="14" customFormat="1">
      <c r="A612" s="14"/>
      <c r="B612" s="236"/>
      <c r="C612" s="237"/>
      <c r="D612" s="227" t="s">
        <v>166</v>
      </c>
      <c r="E612" s="238" t="s">
        <v>19</v>
      </c>
      <c r="F612" s="239" t="s">
        <v>1148</v>
      </c>
      <c r="G612" s="237"/>
      <c r="H612" s="240">
        <v>19.5</v>
      </c>
      <c r="I612" s="241"/>
      <c r="J612" s="237"/>
      <c r="K612" s="237"/>
      <c r="L612" s="242"/>
      <c r="M612" s="243"/>
      <c r="N612" s="244"/>
      <c r="O612" s="244"/>
      <c r="P612" s="244"/>
      <c r="Q612" s="244"/>
      <c r="R612" s="244"/>
      <c r="S612" s="244"/>
      <c r="T612" s="24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6" t="s">
        <v>166</v>
      </c>
      <c r="AU612" s="246" t="s">
        <v>82</v>
      </c>
      <c r="AV612" s="14" t="s">
        <v>82</v>
      </c>
      <c r="AW612" s="14" t="s">
        <v>33</v>
      </c>
      <c r="AX612" s="14" t="s">
        <v>72</v>
      </c>
      <c r="AY612" s="246" t="s">
        <v>138</v>
      </c>
    </row>
    <row r="613" s="14" customFormat="1">
      <c r="A613" s="14"/>
      <c r="B613" s="236"/>
      <c r="C613" s="237"/>
      <c r="D613" s="227" t="s">
        <v>166</v>
      </c>
      <c r="E613" s="238" t="s">
        <v>19</v>
      </c>
      <c r="F613" s="239" t="s">
        <v>1149</v>
      </c>
      <c r="G613" s="237"/>
      <c r="H613" s="240">
        <v>3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6" t="s">
        <v>166</v>
      </c>
      <c r="AU613" s="246" t="s">
        <v>82</v>
      </c>
      <c r="AV613" s="14" t="s">
        <v>82</v>
      </c>
      <c r="AW613" s="14" t="s">
        <v>33</v>
      </c>
      <c r="AX613" s="14" t="s">
        <v>72</v>
      </c>
      <c r="AY613" s="246" t="s">
        <v>138</v>
      </c>
    </row>
    <row r="614" s="16" customFormat="1">
      <c r="A614" s="16"/>
      <c r="B614" s="272"/>
      <c r="C614" s="273"/>
      <c r="D614" s="227" t="s">
        <v>166</v>
      </c>
      <c r="E614" s="274" t="s">
        <v>19</v>
      </c>
      <c r="F614" s="275" t="s">
        <v>1239</v>
      </c>
      <c r="G614" s="273"/>
      <c r="H614" s="276">
        <v>22.5</v>
      </c>
      <c r="I614" s="277"/>
      <c r="J614" s="273"/>
      <c r="K614" s="273"/>
      <c r="L614" s="278"/>
      <c r="M614" s="279"/>
      <c r="N614" s="280"/>
      <c r="O614" s="280"/>
      <c r="P614" s="280"/>
      <c r="Q614" s="280"/>
      <c r="R614" s="280"/>
      <c r="S614" s="280"/>
      <c r="T614" s="281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T614" s="282" t="s">
        <v>166</v>
      </c>
      <c r="AU614" s="282" t="s">
        <v>82</v>
      </c>
      <c r="AV614" s="16" t="s">
        <v>156</v>
      </c>
      <c r="AW614" s="16" t="s">
        <v>33</v>
      </c>
      <c r="AX614" s="16" t="s">
        <v>72</v>
      </c>
      <c r="AY614" s="282" t="s">
        <v>138</v>
      </c>
    </row>
    <row r="615" s="13" customFormat="1">
      <c r="A615" s="13"/>
      <c r="B615" s="225"/>
      <c r="C615" s="226"/>
      <c r="D615" s="227" t="s">
        <v>166</v>
      </c>
      <c r="E615" s="228" t="s">
        <v>19</v>
      </c>
      <c r="F615" s="229" t="s">
        <v>1240</v>
      </c>
      <c r="G615" s="226"/>
      <c r="H615" s="228" t="s">
        <v>19</v>
      </c>
      <c r="I615" s="230"/>
      <c r="J615" s="226"/>
      <c r="K615" s="226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166</v>
      </c>
      <c r="AU615" s="235" t="s">
        <v>82</v>
      </c>
      <c r="AV615" s="13" t="s">
        <v>80</v>
      </c>
      <c r="AW615" s="13" t="s">
        <v>33</v>
      </c>
      <c r="AX615" s="13" t="s">
        <v>72</v>
      </c>
      <c r="AY615" s="235" t="s">
        <v>138</v>
      </c>
    </row>
    <row r="616" s="14" customFormat="1">
      <c r="A616" s="14"/>
      <c r="B616" s="236"/>
      <c r="C616" s="237"/>
      <c r="D616" s="227" t="s">
        <v>166</v>
      </c>
      <c r="E616" s="238" t="s">
        <v>19</v>
      </c>
      <c r="F616" s="239" t="s">
        <v>1241</v>
      </c>
      <c r="G616" s="237"/>
      <c r="H616" s="240">
        <v>2.3999999999999999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166</v>
      </c>
      <c r="AU616" s="246" t="s">
        <v>82</v>
      </c>
      <c r="AV616" s="14" t="s">
        <v>82</v>
      </c>
      <c r="AW616" s="14" t="s">
        <v>33</v>
      </c>
      <c r="AX616" s="14" t="s">
        <v>72</v>
      </c>
      <c r="AY616" s="246" t="s">
        <v>138</v>
      </c>
    </row>
    <row r="617" s="15" customFormat="1">
      <c r="A617" s="15"/>
      <c r="B617" s="247"/>
      <c r="C617" s="248"/>
      <c r="D617" s="227" t="s">
        <v>166</v>
      </c>
      <c r="E617" s="249" t="s">
        <v>19</v>
      </c>
      <c r="F617" s="250" t="s">
        <v>176</v>
      </c>
      <c r="G617" s="248"/>
      <c r="H617" s="251">
        <v>24.899999999999999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57" t="s">
        <v>166</v>
      </c>
      <c r="AU617" s="257" t="s">
        <v>82</v>
      </c>
      <c r="AV617" s="15" t="s">
        <v>145</v>
      </c>
      <c r="AW617" s="15" t="s">
        <v>33</v>
      </c>
      <c r="AX617" s="15" t="s">
        <v>80</v>
      </c>
      <c r="AY617" s="257" t="s">
        <v>138</v>
      </c>
    </row>
    <row r="618" s="2" customFormat="1" ht="16.5" customHeight="1">
      <c r="A618" s="41"/>
      <c r="B618" s="42"/>
      <c r="C618" s="262" t="s">
        <v>1242</v>
      </c>
      <c r="D618" s="262" t="s">
        <v>549</v>
      </c>
      <c r="E618" s="263" t="s">
        <v>1243</v>
      </c>
      <c r="F618" s="264" t="s">
        <v>1244</v>
      </c>
      <c r="G618" s="265" t="s">
        <v>153</v>
      </c>
      <c r="H618" s="266">
        <v>24.75</v>
      </c>
      <c r="I618" s="267"/>
      <c r="J618" s="268">
        <f>ROUND(I618*H618,2)</f>
        <v>0</v>
      </c>
      <c r="K618" s="264" t="s">
        <v>144</v>
      </c>
      <c r="L618" s="269"/>
      <c r="M618" s="270" t="s">
        <v>19</v>
      </c>
      <c r="N618" s="271" t="s">
        <v>43</v>
      </c>
      <c r="O618" s="87"/>
      <c r="P618" s="216">
        <f>O618*H618</f>
        <v>0</v>
      </c>
      <c r="Q618" s="216">
        <v>0.0018</v>
      </c>
      <c r="R618" s="216">
        <f>Q618*H618</f>
        <v>0.044549999999999999</v>
      </c>
      <c r="S618" s="216">
        <v>0</v>
      </c>
      <c r="T618" s="217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8" t="s">
        <v>573</v>
      </c>
      <c r="AT618" s="218" t="s">
        <v>549</v>
      </c>
      <c r="AU618" s="218" t="s">
        <v>82</v>
      </c>
      <c r="AY618" s="20" t="s">
        <v>138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0" t="s">
        <v>80</v>
      </c>
      <c r="BK618" s="219">
        <f>ROUND(I618*H618,2)</f>
        <v>0</v>
      </c>
      <c r="BL618" s="20" t="s">
        <v>251</v>
      </c>
      <c r="BM618" s="218" t="s">
        <v>1245</v>
      </c>
    </row>
    <row r="619" s="14" customFormat="1">
      <c r="A619" s="14"/>
      <c r="B619" s="236"/>
      <c r="C619" s="237"/>
      <c r="D619" s="227" t="s">
        <v>166</v>
      </c>
      <c r="E619" s="238" t="s">
        <v>19</v>
      </c>
      <c r="F619" s="239" t="s">
        <v>1246</v>
      </c>
      <c r="G619" s="237"/>
      <c r="H619" s="240">
        <v>24.75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6" t="s">
        <v>166</v>
      </c>
      <c r="AU619" s="246" t="s">
        <v>82</v>
      </c>
      <c r="AV619" s="14" t="s">
        <v>82</v>
      </c>
      <c r="AW619" s="14" t="s">
        <v>33</v>
      </c>
      <c r="AX619" s="14" t="s">
        <v>80</v>
      </c>
      <c r="AY619" s="246" t="s">
        <v>138</v>
      </c>
    </row>
    <row r="620" s="2" customFormat="1" ht="16.5" customHeight="1">
      <c r="A620" s="41"/>
      <c r="B620" s="42"/>
      <c r="C620" s="262" t="s">
        <v>1247</v>
      </c>
      <c r="D620" s="262" t="s">
        <v>549</v>
      </c>
      <c r="E620" s="263" t="s">
        <v>1248</v>
      </c>
      <c r="F620" s="264" t="s">
        <v>1249</v>
      </c>
      <c r="G620" s="265" t="s">
        <v>153</v>
      </c>
      <c r="H620" s="266">
        <v>2.6400000000000001</v>
      </c>
      <c r="I620" s="267"/>
      <c r="J620" s="268">
        <f>ROUND(I620*H620,2)</f>
        <v>0</v>
      </c>
      <c r="K620" s="264" t="s">
        <v>19</v>
      </c>
      <c r="L620" s="269"/>
      <c r="M620" s="270" t="s">
        <v>19</v>
      </c>
      <c r="N620" s="271" t="s">
        <v>43</v>
      </c>
      <c r="O620" s="87"/>
      <c r="P620" s="216">
        <f>O620*H620</f>
        <v>0</v>
      </c>
      <c r="Q620" s="216">
        <v>0.0018</v>
      </c>
      <c r="R620" s="216">
        <f>Q620*H620</f>
        <v>0.0047520000000000001</v>
      </c>
      <c r="S620" s="216">
        <v>0</v>
      </c>
      <c r="T620" s="217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18" t="s">
        <v>573</v>
      </c>
      <c r="AT620" s="218" t="s">
        <v>549</v>
      </c>
      <c r="AU620" s="218" t="s">
        <v>82</v>
      </c>
      <c r="AY620" s="20" t="s">
        <v>138</v>
      </c>
      <c r="BE620" s="219">
        <f>IF(N620="základní",J620,0)</f>
        <v>0</v>
      </c>
      <c r="BF620" s="219">
        <f>IF(N620="snížená",J620,0)</f>
        <v>0</v>
      </c>
      <c r="BG620" s="219">
        <f>IF(N620="zákl. přenesená",J620,0)</f>
        <v>0</v>
      </c>
      <c r="BH620" s="219">
        <f>IF(N620="sníž. přenesená",J620,0)</f>
        <v>0</v>
      </c>
      <c r="BI620" s="219">
        <f>IF(N620="nulová",J620,0)</f>
        <v>0</v>
      </c>
      <c r="BJ620" s="20" t="s">
        <v>80</v>
      </c>
      <c r="BK620" s="219">
        <f>ROUND(I620*H620,2)</f>
        <v>0</v>
      </c>
      <c r="BL620" s="20" t="s">
        <v>251</v>
      </c>
      <c r="BM620" s="218" t="s">
        <v>1250</v>
      </c>
    </row>
    <row r="621" s="14" customFormat="1">
      <c r="A621" s="14"/>
      <c r="B621" s="236"/>
      <c r="C621" s="237"/>
      <c r="D621" s="227" t="s">
        <v>166</v>
      </c>
      <c r="E621" s="238" t="s">
        <v>19</v>
      </c>
      <c r="F621" s="239" t="s">
        <v>1251</v>
      </c>
      <c r="G621" s="237"/>
      <c r="H621" s="240">
        <v>2.6400000000000001</v>
      </c>
      <c r="I621" s="241"/>
      <c r="J621" s="237"/>
      <c r="K621" s="237"/>
      <c r="L621" s="242"/>
      <c r="M621" s="243"/>
      <c r="N621" s="244"/>
      <c r="O621" s="244"/>
      <c r="P621" s="244"/>
      <c r="Q621" s="244"/>
      <c r="R621" s="244"/>
      <c r="S621" s="244"/>
      <c r="T621" s="24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6" t="s">
        <v>166</v>
      </c>
      <c r="AU621" s="246" t="s">
        <v>82</v>
      </c>
      <c r="AV621" s="14" t="s">
        <v>82</v>
      </c>
      <c r="AW621" s="14" t="s">
        <v>33</v>
      </c>
      <c r="AX621" s="14" t="s">
        <v>80</v>
      </c>
      <c r="AY621" s="246" t="s">
        <v>138</v>
      </c>
    </row>
    <row r="622" s="2" customFormat="1" ht="16.5" customHeight="1">
      <c r="A622" s="41"/>
      <c r="B622" s="42"/>
      <c r="C622" s="262" t="s">
        <v>1252</v>
      </c>
      <c r="D622" s="262" t="s">
        <v>549</v>
      </c>
      <c r="E622" s="263" t="s">
        <v>1253</v>
      </c>
      <c r="F622" s="264" t="s">
        <v>1254</v>
      </c>
      <c r="G622" s="265" t="s">
        <v>218</v>
      </c>
      <c r="H622" s="266">
        <v>32</v>
      </c>
      <c r="I622" s="267"/>
      <c r="J622" s="268">
        <f>ROUND(I622*H622,2)</f>
        <v>0</v>
      </c>
      <c r="K622" s="264" t="s">
        <v>144</v>
      </c>
      <c r="L622" s="269"/>
      <c r="M622" s="270" t="s">
        <v>19</v>
      </c>
      <c r="N622" s="271" t="s">
        <v>43</v>
      </c>
      <c r="O622" s="87"/>
      <c r="P622" s="216">
        <f>O622*H622</f>
        <v>0</v>
      </c>
      <c r="Q622" s="216">
        <v>6.0000000000000002E-05</v>
      </c>
      <c r="R622" s="216">
        <f>Q622*H622</f>
        <v>0.0019200000000000001</v>
      </c>
      <c r="S622" s="216">
        <v>0</v>
      </c>
      <c r="T622" s="217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18" t="s">
        <v>573</v>
      </c>
      <c r="AT622" s="218" t="s">
        <v>549</v>
      </c>
      <c r="AU622" s="218" t="s">
        <v>82</v>
      </c>
      <c r="AY622" s="20" t="s">
        <v>138</v>
      </c>
      <c r="BE622" s="219">
        <f>IF(N622="základní",J622,0)</f>
        <v>0</v>
      </c>
      <c r="BF622" s="219">
        <f>IF(N622="snížená",J622,0)</f>
        <v>0</v>
      </c>
      <c r="BG622" s="219">
        <f>IF(N622="zákl. přenesená",J622,0)</f>
        <v>0</v>
      </c>
      <c r="BH622" s="219">
        <f>IF(N622="sníž. přenesená",J622,0)</f>
        <v>0</v>
      </c>
      <c r="BI622" s="219">
        <f>IF(N622="nulová",J622,0)</f>
        <v>0</v>
      </c>
      <c r="BJ622" s="20" t="s">
        <v>80</v>
      </c>
      <c r="BK622" s="219">
        <f>ROUND(I622*H622,2)</f>
        <v>0</v>
      </c>
      <c r="BL622" s="20" t="s">
        <v>251</v>
      </c>
      <c r="BM622" s="218" t="s">
        <v>1255</v>
      </c>
    </row>
    <row r="623" s="2" customFormat="1" ht="24.15" customHeight="1">
      <c r="A623" s="41"/>
      <c r="B623" s="42"/>
      <c r="C623" s="207" t="s">
        <v>1256</v>
      </c>
      <c r="D623" s="207" t="s">
        <v>140</v>
      </c>
      <c r="E623" s="208" t="s">
        <v>1257</v>
      </c>
      <c r="F623" s="209" t="s">
        <v>1258</v>
      </c>
      <c r="G623" s="210" t="s">
        <v>227</v>
      </c>
      <c r="H623" s="211">
        <v>5</v>
      </c>
      <c r="I623" s="212"/>
      <c r="J623" s="213">
        <f>ROUND(I623*H623,2)</f>
        <v>0</v>
      </c>
      <c r="K623" s="209" t="s">
        <v>144</v>
      </c>
      <c r="L623" s="47"/>
      <c r="M623" s="214" t="s">
        <v>19</v>
      </c>
      <c r="N623" s="215" t="s">
        <v>43</v>
      </c>
      <c r="O623" s="87"/>
      <c r="P623" s="216">
        <f>O623*H623</f>
        <v>0</v>
      </c>
      <c r="Q623" s="216">
        <v>0</v>
      </c>
      <c r="R623" s="216">
        <f>Q623*H623</f>
        <v>0</v>
      </c>
      <c r="S623" s="216">
        <v>0</v>
      </c>
      <c r="T623" s="217">
        <f>S623*H623</f>
        <v>0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18" t="s">
        <v>251</v>
      </c>
      <c r="AT623" s="218" t="s">
        <v>140</v>
      </c>
      <c r="AU623" s="218" t="s">
        <v>82</v>
      </c>
      <c r="AY623" s="20" t="s">
        <v>138</v>
      </c>
      <c r="BE623" s="219">
        <f>IF(N623="základní",J623,0)</f>
        <v>0</v>
      </c>
      <c r="BF623" s="219">
        <f>IF(N623="snížená",J623,0)</f>
        <v>0</v>
      </c>
      <c r="BG623" s="219">
        <f>IF(N623="zákl. přenesená",J623,0)</f>
        <v>0</v>
      </c>
      <c r="BH623" s="219">
        <f>IF(N623="sníž. přenesená",J623,0)</f>
        <v>0</v>
      </c>
      <c r="BI623" s="219">
        <f>IF(N623="nulová",J623,0)</f>
        <v>0</v>
      </c>
      <c r="BJ623" s="20" t="s">
        <v>80</v>
      </c>
      <c r="BK623" s="219">
        <f>ROUND(I623*H623,2)</f>
        <v>0</v>
      </c>
      <c r="BL623" s="20" t="s">
        <v>251</v>
      </c>
      <c r="BM623" s="218" t="s">
        <v>1259</v>
      </c>
    </row>
    <row r="624" s="2" customFormat="1">
      <c r="A624" s="41"/>
      <c r="B624" s="42"/>
      <c r="C624" s="43"/>
      <c r="D624" s="220" t="s">
        <v>147</v>
      </c>
      <c r="E624" s="43"/>
      <c r="F624" s="221" t="s">
        <v>1260</v>
      </c>
      <c r="G624" s="43"/>
      <c r="H624" s="43"/>
      <c r="I624" s="222"/>
      <c r="J624" s="43"/>
      <c r="K624" s="43"/>
      <c r="L624" s="47"/>
      <c r="M624" s="223"/>
      <c r="N624" s="224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147</v>
      </c>
      <c r="AU624" s="20" t="s">
        <v>82</v>
      </c>
    </row>
    <row r="625" s="12" customFormat="1" ht="22.8" customHeight="1">
      <c r="A625" s="12"/>
      <c r="B625" s="191"/>
      <c r="C625" s="192"/>
      <c r="D625" s="193" t="s">
        <v>71</v>
      </c>
      <c r="E625" s="205" t="s">
        <v>1261</v>
      </c>
      <c r="F625" s="205" t="s">
        <v>1262</v>
      </c>
      <c r="G625" s="192"/>
      <c r="H625" s="192"/>
      <c r="I625" s="195"/>
      <c r="J625" s="206">
        <f>BK625</f>
        <v>0</v>
      </c>
      <c r="K625" s="192"/>
      <c r="L625" s="197"/>
      <c r="M625" s="198"/>
      <c r="N625" s="199"/>
      <c r="O625" s="199"/>
      <c r="P625" s="200">
        <f>SUM(P626:P636)</f>
        <v>0</v>
      </c>
      <c r="Q625" s="199"/>
      <c r="R625" s="200">
        <f>SUM(R626:R636)</f>
        <v>0.35922799999999994</v>
      </c>
      <c r="S625" s="199"/>
      <c r="T625" s="201">
        <f>SUM(T626:T636)</f>
        <v>0</v>
      </c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R625" s="202" t="s">
        <v>82</v>
      </c>
      <c r="AT625" s="203" t="s">
        <v>71</v>
      </c>
      <c r="AU625" s="203" t="s">
        <v>80</v>
      </c>
      <c r="AY625" s="202" t="s">
        <v>138</v>
      </c>
      <c r="BK625" s="204">
        <f>SUM(BK626:BK636)</f>
        <v>0</v>
      </c>
    </row>
    <row r="626" s="2" customFormat="1" ht="16.5" customHeight="1">
      <c r="A626" s="41"/>
      <c r="B626" s="42"/>
      <c r="C626" s="207" t="s">
        <v>1263</v>
      </c>
      <c r="D626" s="207" t="s">
        <v>140</v>
      </c>
      <c r="E626" s="208" t="s">
        <v>1264</v>
      </c>
      <c r="F626" s="209" t="s">
        <v>1265</v>
      </c>
      <c r="G626" s="210" t="s">
        <v>153</v>
      </c>
      <c r="H626" s="211">
        <v>20.399999999999999</v>
      </c>
      <c r="I626" s="212"/>
      <c r="J626" s="213">
        <f>ROUND(I626*H626,2)</f>
        <v>0</v>
      </c>
      <c r="K626" s="209" t="s">
        <v>144</v>
      </c>
      <c r="L626" s="47"/>
      <c r="M626" s="214" t="s">
        <v>19</v>
      </c>
      <c r="N626" s="215" t="s">
        <v>43</v>
      </c>
      <c r="O626" s="87"/>
      <c r="P626" s="216">
        <f>O626*H626</f>
        <v>0</v>
      </c>
      <c r="Q626" s="216">
        <v>0.00072000000000000005</v>
      </c>
      <c r="R626" s="216">
        <f>Q626*H626</f>
        <v>0.014688</v>
      </c>
      <c r="S626" s="216">
        <v>0</v>
      </c>
      <c r="T626" s="217">
        <f>S626*H626</f>
        <v>0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18" t="s">
        <v>251</v>
      </c>
      <c r="AT626" s="218" t="s">
        <v>140</v>
      </c>
      <c r="AU626" s="218" t="s">
        <v>82</v>
      </c>
      <c r="AY626" s="20" t="s">
        <v>138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20" t="s">
        <v>80</v>
      </c>
      <c r="BK626" s="219">
        <f>ROUND(I626*H626,2)</f>
        <v>0</v>
      </c>
      <c r="BL626" s="20" t="s">
        <v>251</v>
      </c>
      <c r="BM626" s="218" t="s">
        <v>1266</v>
      </c>
    </row>
    <row r="627" s="2" customFormat="1">
      <c r="A627" s="41"/>
      <c r="B627" s="42"/>
      <c r="C627" s="43"/>
      <c r="D627" s="220" t="s">
        <v>147</v>
      </c>
      <c r="E627" s="43"/>
      <c r="F627" s="221" t="s">
        <v>1267</v>
      </c>
      <c r="G627" s="43"/>
      <c r="H627" s="43"/>
      <c r="I627" s="222"/>
      <c r="J627" s="43"/>
      <c r="K627" s="43"/>
      <c r="L627" s="47"/>
      <c r="M627" s="223"/>
      <c r="N627" s="224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147</v>
      </c>
      <c r="AU627" s="20" t="s">
        <v>82</v>
      </c>
    </row>
    <row r="628" s="14" customFormat="1">
      <c r="A628" s="14"/>
      <c r="B628" s="236"/>
      <c r="C628" s="237"/>
      <c r="D628" s="227" t="s">
        <v>166</v>
      </c>
      <c r="E628" s="238" t="s">
        <v>19</v>
      </c>
      <c r="F628" s="239" t="s">
        <v>548</v>
      </c>
      <c r="G628" s="237"/>
      <c r="H628" s="240">
        <v>20.399999999999999</v>
      </c>
      <c r="I628" s="241"/>
      <c r="J628" s="237"/>
      <c r="K628" s="237"/>
      <c r="L628" s="242"/>
      <c r="M628" s="243"/>
      <c r="N628" s="244"/>
      <c r="O628" s="244"/>
      <c r="P628" s="244"/>
      <c r="Q628" s="244"/>
      <c r="R628" s="244"/>
      <c r="S628" s="244"/>
      <c r="T628" s="24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6" t="s">
        <v>166</v>
      </c>
      <c r="AU628" s="246" t="s">
        <v>82</v>
      </c>
      <c r="AV628" s="14" t="s">
        <v>82</v>
      </c>
      <c r="AW628" s="14" t="s">
        <v>33</v>
      </c>
      <c r="AX628" s="14" t="s">
        <v>80</v>
      </c>
      <c r="AY628" s="246" t="s">
        <v>138</v>
      </c>
    </row>
    <row r="629" s="2" customFormat="1" ht="16.5" customHeight="1">
      <c r="A629" s="41"/>
      <c r="B629" s="42"/>
      <c r="C629" s="262" t="s">
        <v>1268</v>
      </c>
      <c r="D629" s="262" t="s">
        <v>549</v>
      </c>
      <c r="E629" s="263" t="s">
        <v>1269</v>
      </c>
      <c r="F629" s="264" t="s">
        <v>1270</v>
      </c>
      <c r="G629" s="265" t="s">
        <v>153</v>
      </c>
      <c r="H629" s="266">
        <v>20.399999999999999</v>
      </c>
      <c r="I629" s="267"/>
      <c r="J629" s="268">
        <f>ROUND(I629*H629,2)</f>
        <v>0</v>
      </c>
      <c r="K629" s="264" t="s">
        <v>144</v>
      </c>
      <c r="L629" s="269"/>
      <c r="M629" s="270" t="s">
        <v>19</v>
      </c>
      <c r="N629" s="271" t="s">
        <v>43</v>
      </c>
      <c r="O629" s="87"/>
      <c r="P629" s="216">
        <f>O629*H629</f>
        <v>0</v>
      </c>
      <c r="Q629" s="216">
        <v>0.014999999999999999</v>
      </c>
      <c r="R629" s="216">
        <f>Q629*H629</f>
        <v>0.30599999999999999</v>
      </c>
      <c r="S629" s="216">
        <v>0</v>
      </c>
      <c r="T629" s="217">
        <f>S629*H629</f>
        <v>0</v>
      </c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R629" s="218" t="s">
        <v>573</v>
      </c>
      <c r="AT629" s="218" t="s">
        <v>549</v>
      </c>
      <c r="AU629" s="218" t="s">
        <v>82</v>
      </c>
      <c r="AY629" s="20" t="s">
        <v>138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20" t="s">
        <v>80</v>
      </c>
      <c r="BK629" s="219">
        <f>ROUND(I629*H629,2)</f>
        <v>0</v>
      </c>
      <c r="BL629" s="20" t="s">
        <v>251</v>
      </c>
      <c r="BM629" s="218" t="s">
        <v>1271</v>
      </c>
    </row>
    <row r="630" s="2" customFormat="1" ht="24.15" customHeight="1">
      <c r="A630" s="41"/>
      <c r="B630" s="42"/>
      <c r="C630" s="207" t="s">
        <v>1272</v>
      </c>
      <c r="D630" s="207" t="s">
        <v>140</v>
      </c>
      <c r="E630" s="208" t="s">
        <v>1273</v>
      </c>
      <c r="F630" s="209" t="s">
        <v>1274</v>
      </c>
      <c r="G630" s="210" t="s">
        <v>218</v>
      </c>
      <c r="H630" s="211">
        <v>1</v>
      </c>
      <c r="I630" s="212"/>
      <c r="J630" s="213">
        <f>ROUND(I630*H630,2)</f>
        <v>0</v>
      </c>
      <c r="K630" s="209" t="s">
        <v>144</v>
      </c>
      <c r="L630" s="47"/>
      <c r="M630" s="214" t="s">
        <v>19</v>
      </c>
      <c r="N630" s="215" t="s">
        <v>43</v>
      </c>
      <c r="O630" s="87"/>
      <c r="P630" s="216">
        <f>O630*H630</f>
        <v>0</v>
      </c>
      <c r="Q630" s="216">
        <v>4.0000000000000003E-05</v>
      </c>
      <c r="R630" s="216">
        <f>Q630*H630</f>
        <v>4.0000000000000003E-05</v>
      </c>
      <c r="S630" s="216">
        <v>0</v>
      </c>
      <c r="T630" s="217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18" t="s">
        <v>251</v>
      </c>
      <c r="AT630" s="218" t="s">
        <v>140</v>
      </c>
      <c r="AU630" s="218" t="s">
        <v>82</v>
      </c>
      <c r="AY630" s="20" t="s">
        <v>138</v>
      </c>
      <c r="BE630" s="219">
        <f>IF(N630="základní",J630,0)</f>
        <v>0</v>
      </c>
      <c r="BF630" s="219">
        <f>IF(N630="snížená",J630,0)</f>
        <v>0</v>
      </c>
      <c r="BG630" s="219">
        <f>IF(N630="zákl. přenesená",J630,0)</f>
        <v>0</v>
      </c>
      <c r="BH630" s="219">
        <f>IF(N630="sníž. přenesená",J630,0)</f>
        <v>0</v>
      </c>
      <c r="BI630" s="219">
        <f>IF(N630="nulová",J630,0)</f>
        <v>0</v>
      </c>
      <c r="BJ630" s="20" t="s">
        <v>80</v>
      </c>
      <c r="BK630" s="219">
        <f>ROUND(I630*H630,2)</f>
        <v>0</v>
      </c>
      <c r="BL630" s="20" t="s">
        <v>251</v>
      </c>
      <c r="BM630" s="218" t="s">
        <v>1275</v>
      </c>
    </row>
    <row r="631" s="2" customFormat="1">
      <c r="A631" s="41"/>
      <c r="B631" s="42"/>
      <c r="C631" s="43"/>
      <c r="D631" s="220" t="s">
        <v>147</v>
      </c>
      <c r="E631" s="43"/>
      <c r="F631" s="221" t="s">
        <v>1276</v>
      </c>
      <c r="G631" s="43"/>
      <c r="H631" s="43"/>
      <c r="I631" s="222"/>
      <c r="J631" s="43"/>
      <c r="K631" s="43"/>
      <c r="L631" s="47"/>
      <c r="M631" s="223"/>
      <c r="N631" s="224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T631" s="20" t="s">
        <v>147</v>
      </c>
      <c r="AU631" s="20" t="s">
        <v>82</v>
      </c>
    </row>
    <row r="632" s="2" customFormat="1" ht="21.75" customHeight="1">
      <c r="A632" s="41"/>
      <c r="B632" s="42"/>
      <c r="C632" s="262" t="s">
        <v>1277</v>
      </c>
      <c r="D632" s="262" t="s">
        <v>549</v>
      </c>
      <c r="E632" s="263" t="s">
        <v>1278</v>
      </c>
      <c r="F632" s="264" t="s">
        <v>1279</v>
      </c>
      <c r="G632" s="265" t="s">
        <v>218</v>
      </c>
      <c r="H632" s="266">
        <v>1</v>
      </c>
      <c r="I632" s="267"/>
      <c r="J632" s="268">
        <f>ROUND(I632*H632,2)</f>
        <v>0</v>
      </c>
      <c r="K632" s="264" t="s">
        <v>19</v>
      </c>
      <c r="L632" s="269"/>
      <c r="M632" s="270" t="s">
        <v>19</v>
      </c>
      <c r="N632" s="271" t="s">
        <v>43</v>
      </c>
      <c r="O632" s="87"/>
      <c r="P632" s="216">
        <f>O632*H632</f>
        <v>0</v>
      </c>
      <c r="Q632" s="216">
        <v>0.0385</v>
      </c>
      <c r="R632" s="216">
        <f>Q632*H632</f>
        <v>0.0385</v>
      </c>
      <c r="S632" s="216">
        <v>0</v>
      </c>
      <c r="T632" s="217">
        <f>S632*H632</f>
        <v>0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18" t="s">
        <v>573</v>
      </c>
      <c r="AT632" s="218" t="s">
        <v>549</v>
      </c>
      <c r="AU632" s="218" t="s">
        <v>82</v>
      </c>
      <c r="AY632" s="20" t="s">
        <v>138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20" t="s">
        <v>80</v>
      </c>
      <c r="BK632" s="219">
        <f>ROUND(I632*H632,2)</f>
        <v>0</v>
      </c>
      <c r="BL632" s="20" t="s">
        <v>251</v>
      </c>
      <c r="BM632" s="218" t="s">
        <v>1280</v>
      </c>
    </row>
    <row r="633" s="13" customFormat="1">
      <c r="A633" s="13"/>
      <c r="B633" s="225"/>
      <c r="C633" s="226"/>
      <c r="D633" s="227" t="s">
        <v>166</v>
      </c>
      <c r="E633" s="228" t="s">
        <v>19</v>
      </c>
      <c r="F633" s="229" t="s">
        <v>1281</v>
      </c>
      <c r="G633" s="226"/>
      <c r="H633" s="228" t="s">
        <v>19</v>
      </c>
      <c r="I633" s="230"/>
      <c r="J633" s="226"/>
      <c r="K633" s="226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166</v>
      </c>
      <c r="AU633" s="235" t="s">
        <v>82</v>
      </c>
      <c r="AV633" s="13" t="s">
        <v>80</v>
      </c>
      <c r="AW633" s="13" t="s">
        <v>33</v>
      </c>
      <c r="AX633" s="13" t="s">
        <v>72</v>
      </c>
      <c r="AY633" s="235" t="s">
        <v>138</v>
      </c>
    </row>
    <row r="634" s="14" customFormat="1">
      <c r="A634" s="14"/>
      <c r="B634" s="236"/>
      <c r="C634" s="237"/>
      <c r="D634" s="227" t="s">
        <v>166</v>
      </c>
      <c r="E634" s="238" t="s">
        <v>19</v>
      </c>
      <c r="F634" s="239" t="s">
        <v>80</v>
      </c>
      <c r="G634" s="237"/>
      <c r="H634" s="240">
        <v>1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6" t="s">
        <v>166</v>
      </c>
      <c r="AU634" s="246" t="s">
        <v>82</v>
      </c>
      <c r="AV634" s="14" t="s">
        <v>82</v>
      </c>
      <c r="AW634" s="14" t="s">
        <v>33</v>
      </c>
      <c r="AX634" s="14" t="s">
        <v>80</v>
      </c>
      <c r="AY634" s="246" t="s">
        <v>138</v>
      </c>
    </row>
    <row r="635" s="2" customFormat="1" ht="24.15" customHeight="1">
      <c r="A635" s="41"/>
      <c r="B635" s="42"/>
      <c r="C635" s="207" t="s">
        <v>1282</v>
      </c>
      <c r="D635" s="207" t="s">
        <v>140</v>
      </c>
      <c r="E635" s="208" t="s">
        <v>1283</v>
      </c>
      <c r="F635" s="209" t="s">
        <v>1284</v>
      </c>
      <c r="G635" s="210" t="s">
        <v>227</v>
      </c>
      <c r="H635" s="211">
        <v>0.35899999999999999</v>
      </c>
      <c r="I635" s="212"/>
      <c r="J635" s="213">
        <f>ROUND(I635*H635,2)</f>
        <v>0</v>
      </c>
      <c r="K635" s="209" t="s">
        <v>144</v>
      </c>
      <c r="L635" s="47"/>
      <c r="M635" s="214" t="s">
        <v>19</v>
      </c>
      <c r="N635" s="215" t="s">
        <v>43</v>
      </c>
      <c r="O635" s="87"/>
      <c r="P635" s="216">
        <f>O635*H635</f>
        <v>0</v>
      </c>
      <c r="Q635" s="216">
        <v>0</v>
      </c>
      <c r="R635" s="216">
        <f>Q635*H635</f>
        <v>0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251</v>
      </c>
      <c r="AT635" s="218" t="s">
        <v>140</v>
      </c>
      <c r="AU635" s="218" t="s">
        <v>82</v>
      </c>
      <c r="AY635" s="20" t="s">
        <v>138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80</v>
      </c>
      <c r="BK635" s="219">
        <f>ROUND(I635*H635,2)</f>
        <v>0</v>
      </c>
      <c r="BL635" s="20" t="s">
        <v>251</v>
      </c>
      <c r="BM635" s="218" t="s">
        <v>1285</v>
      </c>
    </row>
    <row r="636" s="2" customFormat="1">
      <c r="A636" s="41"/>
      <c r="B636" s="42"/>
      <c r="C636" s="43"/>
      <c r="D636" s="220" t="s">
        <v>147</v>
      </c>
      <c r="E636" s="43"/>
      <c r="F636" s="221" t="s">
        <v>1286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147</v>
      </c>
      <c r="AU636" s="20" t="s">
        <v>82</v>
      </c>
    </row>
    <row r="637" s="12" customFormat="1" ht="22.8" customHeight="1">
      <c r="A637" s="12"/>
      <c r="B637" s="191"/>
      <c r="C637" s="192"/>
      <c r="D637" s="193" t="s">
        <v>71</v>
      </c>
      <c r="E637" s="205" t="s">
        <v>344</v>
      </c>
      <c r="F637" s="205" t="s">
        <v>345</v>
      </c>
      <c r="G637" s="192"/>
      <c r="H637" s="192"/>
      <c r="I637" s="195"/>
      <c r="J637" s="206">
        <f>BK637</f>
        <v>0</v>
      </c>
      <c r="K637" s="192"/>
      <c r="L637" s="197"/>
      <c r="M637" s="198"/>
      <c r="N637" s="199"/>
      <c r="O637" s="199"/>
      <c r="P637" s="200">
        <f>SUM(P638:P674)</f>
        <v>0</v>
      </c>
      <c r="Q637" s="199"/>
      <c r="R637" s="200">
        <f>SUM(R638:R674)</f>
        <v>5.4836783999999996</v>
      </c>
      <c r="S637" s="199"/>
      <c r="T637" s="201">
        <f>SUM(T638:T674)</f>
        <v>0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202" t="s">
        <v>82</v>
      </c>
      <c r="AT637" s="203" t="s">
        <v>71</v>
      </c>
      <c r="AU637" s="203" t="s">
        <v>80</v>
      </c>
      <c r="AY637" s="202" t="s">
        <v>138</v>
      </c>
      <c r="BK637" s="204">
        <f>SUM(BK638:BK674)</f>
        <v>0</v>
      </c>
    </row>
    <row r="638" s="2" customFormat="1" ht="16.5" customHeight="1">
      <c r="A638" s="41"/>
      <c r="B638" s="42"/>
      <c r="C638" s="207" t="s">
        <v>1287</v>
      </c>
      <c r="D638" s="207" t="s">
        <v>140</v>
      </c>
      <c r="E638" s="208" t="s">
        <v>1288</v>
      </c>
      <c r="F638" s="209" t="s">
        <v>1289</v>
      </c>
      <c r="G638" s="210" t="s">
        <v>143</v>
      </c>
      <c r="H638" s="211">
        <v>111.84999999999999</v>
      </c>
      <c r="I638" s="212"/>
      <c r="J638" s="213">
        <f>ROUND(I638*H638,2)</f>
        <v>0</v>
      </c>
      <c r="K638" s="209" t="s">
        <v>144</v>
      </c>
      <c r="L638" s="47"/>
      <c r="M638" s="214" t="s">
        <v>19</v>
      </c>
      <c r="N638" s="215" t="s">
        <v>43</v>
      </c>
      <c r="O638" s="87"/>
      <c r="P638" s="216">
        <f>O638*H638</f>
        <v>0</v>
      </c>
      <c r="Q638" s="216">
        <v>0</v>
      </c>
      <c r="R638" s="216">
        <f>Q638*H638</f>
        <v>0</v>
      </c>
      <c r="S638" s="216">
        <v>0</v>
      </c>
      <c r="T638" s="217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18" t="s">
        <v>251</v>
      </c>
      <c r="AT638" s="218" t="s">
        <v>140</v>
      </c>
      <c r="AU638" s="218" t="s">
        <v>82</v>
      </c>
      <c r="AY638" s="20" t="s">
        <v>138</v>
      </c>
      <c r="BE638" s="219">
        <f>IF(N638="základní",J638,0)</f>
        <v>0</v>
      </c>
      <c r="BF638" s="219">
        <f>IF(N638="snížená",J638,0)</f>
        <v>0</v>
      </c>
      <c r="BG638" s="219">
        <f>IF(N638="zákl. přenesená",J638,0)</f>
        <v>0</v>
      </c>
      <c r="BH638" s="219">
        <f>IF(N638="sníž. přenesená",J638,0)</f>
        <v>0</v>
      </c>
      <c r="BI638" s="219">
        <f>IF(N638="nulová",J638,0)</f>
        <v>0</v>
      </c>
      <c r="BJ638" s="20" t="s">
        <v>80</v>
      </c>
      <c r="BK638" s="219">
        <f>ROUND(I638*H638,2)</f>
        <v>0</v>
      </c>
      <c r="BL638" s="20" t="s">
        <v>251</v>
      </c>
      <c r="BM638" s="218" t="s">
        <v>1290</v>
      </c>
    </row>
    <row r="639" s="2" customFormat="1">
      <c r="A639" s="41"/>
      <c r="B639" s="42"/>
      <c r="C639" s="43"/>
      <c r="D639" s="220" t="s">
        <v>147</v>
      </c>
      <c r="E639" s="43"/>
      <c r="F639" s="221" t="s">
        <v>1291</v>
      </c>
      <c r="G639" s="43"/>
      <c r="H639" s="43"/>
      <c r="I639" s="222"/>
      <c r="J639" s="43"/>
      <c r="K639" s="43"/>
      <c r="L639" s="47"/>
      <c r="M639" s="223"/>
      <c r="N639" s="224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147</v>
      </c>
      <c r="AU639" s="20" t="s">
        <v>82</v>
      </c>
    </row>
    <row r="640" s="14" customFormat="1">
      <c r="A640" s="14"/>
      <c r="B640" s="236"/>
      <c r="C640" s="237"/>
      <c r="D640" s="227" t="s">
        <v>166</v>
      </c>
      <c r="E640" s="238" t="s">
        <v>19</v>
      </c>
      <c r="F640" s="239" t="s">
        <v>1292</v>
      </c>
      <c r="G640" s="237"/>
      <c r="H640" s="240">
        <v>111.84999999999999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6" t="s">
        <v>166</v>
      </c>
      <c r="AU640" s="246" t="s">
        <v>82</v>
      </c>
      <c r="AV640" s="14" t="s">
        <v>82</v>
      </c>
      <c r="AW640" s="14" t="s">
        <v>33</v>
      </c>
      <c r="AX640" s="14" t="s">
        <v>80</v>
      </c>
      <c r="AY640" s="246" t="s">
        <v>138</v>
      </c>
    </row>
    <row r="641" s="2" customFormat="1" ht="16.5" customHeight="1">
      <c r="A641" s="41"/>
      <c r="B641" s="42"/>
      <c r="C641" s="207" t="s">
        <v>1293</v>
      </c>
      <c r="D641" s="207" t="s">
        <v>140</v>
      </c>
      <c r="E641" s="208" t="s">
        <v>1294</v>
      </c>
      <c r="F641" s="209" t="s">
        <v>1295</v>
      </c>
      <c r="G641" s="210" t="s">
        <v>143</v>
      </c>
      <c r="H641" s="211">
        <v>111.84999999999999</v>
      </c>
      <c r="I641" s="212"/>
      <c r="J641" s="213">
        <f>ROUND(I641*H641,2)</f>
        <v>0</v>
      </c>
      <c r="K641" s="209" t="s">
        <v>144</v>
      </c>
      <c r="L641" s="47"/>
      <c r="M641" s="214" t="s">
        <v>19</v>
      </c>
      <c r="N641" s="215" t="s">
        <v>43</v>
      </c>
      <c r="O641" s="87"/>
      <c r="P641" s="216">
        <f>O641*H641</f>
        <v>0</v>
      </c>
      <c r="Q641" s="216">
        <v>0.00029999999999999997</v>
      </c>
      <c r="R641" s="216">
        <f>Q641*H641</f>
        <v>0.033554999999999995</v>
      </c>
      <c r="S641" s="216">
        <v>0</v>
      </c>
      <c r="T641" s="217">
        <f>S641*H641</f>
        <v>0</v>
      </c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R641" s="218" t="s">
        <v>251</v>
      </c>
      <c r="AT641" s="218" t="s">
        <v>140</v>
      </c>
      <c r="AU641" s="218" t="s">
        <v>82</v>
      </c>
      <c r="AY641" s="20" t="s">
        <v>138</v>
      </c>
      <c r="BE641" s="219">
        <f>IF(N641="základní",J641,0)</f>
        <v>0</v>
      </c>
      <c r="BF641" s="219">
        <f>IF(N641="snížená",J641,0)</f>
        <v>0</v>
      </c>
      <c r="BG641" s="219">
        <f>IF(N641="zákl. přenesená",J641,0)</f>
        <v>0</v>
      </c>
      <c r="BH641" s="219">
        <f>IF(N641="sníž. přenesená",J641,0)</f>
        <v>0</v>
      </c>
      <c r="BI641" s="219">
        <f>IF(N641="nulová",J641,0)</f>
        <v>0</v>
      </c>
      <c r="BJ641" s="20" t="s">
        <v>80</v>
      </c>
      <c r="BK641" s="219">
        <f>ROUND(I641*H641,2)</f>
        <v>0</v>
      </c>
      <c r="BL641" s="20" t="s">
        <v>251</v>
      </c>
      <c r="BM641" s="218" t="s">
        <v>1296</v>
      </c>
    </row>
    <row r="642" s="2" customFormat="1">
      <c r="A642" s="41"/>
      <c r="B642" s="42"/>
      <c r="C642" s="43"/>
      <c r="D642" s="220" t="s">
        <v>147</v>
      </c>
      <c r="E642" s="43"/>
      <c r="F642" s="221" t="s">
        <v>1297</v>
      </c>
      <c r="G642" s="43"/>
      <c r="H642" s="43"/>
      <c r="I642" s="222"/>
      <c r="J642" s="43"/>
      <c r="K642" s="43"/>
      <c r="L642" s="47"/>
      <c r="M642" s="223"/>
      <c r="N642" s="224"/>
      <c r="O642" s="87"/>
      <c r="P642" s="87"/>
      <c r="Q642" s="87"/>
      <c r="R642" s="87"/>
      <c r="S642" s="87"/>
      <c r="T642" s="88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T642" s="20" t="s">
        <v>147</v>
      </c>
      <c r="AU642" s="20" t="s">
        <v>82</v>
      </c>
    </row>
    <row r="643" s="14" customFormat="1">
      <c r="A643" s="14"/>
      <c r="B643" s="236"/>
      <c r="C643" s="237"/>
      <c r="D643" s="227" t="s">
        <v>166</v>
      </c>
      <c r="E643" s="238" t="s">
        <v>19</v>
      </c>
      <c r="F643" s="239" t="s">
        <v>351</v>
      </c>
      <c r="G643" s="237"/>
      <c r="H643" s="240">
        <v>111.84999999999999</v>
      </c>
      <c r="I643" s="241"/>
      <c r="J643" s="237"/>
      <c r="K643" s="237"/>
      <c r="L643" s="242"/>
      <c r="M643" s="243"/>
      <c r="N643" s="244"/>
      <c r="O643" s="244"/>
      <c r="P643" s="244"/>
      <c r="Q643" s="244"/>
      <c r="R643" s="244"/>
      <c r="S643" s="244"/>
      <c r="T643" s="24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6" t="s">
        <v>166</v>
      </c>
      <c r="AU643" s="246" t="s">
        <v>82</v>
      </c>
      <c r="AV643" s="14" t="s">
        <v>82</v>
      </c>
      <c r="AW643" s="14" t="s">
        <v>33</v>
      </c>
      <c r="AX643" s="14" t="s">
        <v>80</v>
      </c>
      <c r="AY643" s="246" t="s">
        <v>138</v>
      </c>
    </row>
    <row r="644" s="2" customFormat="1" ht="16.5" customHeight="1">
      <c r="A644" s="41"/>
      <c r="B644" s="42"/>
      <c r="C644" s="207" t="s">
        <v>1298</v>
      </c>
      <c r="D644" s="207" t="s">
        <v>140</v>
      </c>
      <c r="E644" s="208" t="s">
        <v>1299</v>
      </c>
      <c r="F644" s="209" t="s">
        <v>1300</v>
      </c>
      <c r="G644" s="210" t="s">
        <v>143</v>
      </c>
      <c r="H644" s="211">
        <v>111.84999999999999</v>
      </c>
      <c r="I644" s="212"/>
      <c r="J644" s="213">
        <f>ROUND(I644*H644,2)</f>
        <v>0</v>
      </c>
      <c r="K644" s="209" t="s">
        <v>144</v>
      </c>
      <c r="L644" s="47"/>
      <c r="M644" s="214" t="s">
        <v>19</v>
      </c>
      <c r="N644" s="215" t="s">
        <v>43</v>
      </c>
      <c r="O644" s="87"/>
      <c r="P644" s="216">
        <f>O644*H644</f>
        <v>0</v>
      </c>
      <c r="Q644" s="216">
        <v>0</v>
      </c>
      <c r="R644" s="216">
        <f>Q644*H644</f>
        <v>0</v>
      </c>
      <c r="S644" s="216">
        <v>0</v>
      </c>
      <c r="T644" s="217">
        <f>S644*H644</f>
        <v>0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18" t="s">
        <v>251</v>
      </c>
      <c r="AT644" s="218" t="s">
        <v>140</v>
      </c>
      <c r="AU644" s="218" t="s">
        <v>82</v>
      </c>
      <c r="AY644" s="20" t="s">
        <v>138</v>
      </c>
      <c r="BE644" s="219">
        <f>IF(N644="základní",J644,0)</f>
        <v>0</v>
      </c>
      <c r="BF644" s="219">
        <f>IF(N644="snížená",J644,0)</f>
        <v>0</v>
      </c>
      <c r="BG644" s="219">
        <f>IF(N644="zákl. přenesená",J644,0)</f>
        <v>0</v>
      </c>
      <c r="BH644" s="219">
        <f>IF(N644="sníž. přenesená",J644,0)</f>
        <v>0</v>
      </c>
      <c r="BI644" s="219">
        <f>IF(N644="nulová",J644,0)</f>
        <v>0</v>
      </c>
      <c r="BJ644" s="20" t="s">
        <v>80</v>
      </c>
      <c r="BK644" s="219">
        <f>ROUND(I644*H644,2)</f>
        <v>0</v>
      </c>
      <c r="BL644" s="20" t="s">
        <v>251</v>
      </c>
      <c r="BM644" s="218" t="s">
        <v>1301</v>
      </c>
    </row>
    <row r="645" s="2" customFormat="1">
      <c r="A645" s="41"/>
      <c r="B645" s="42"/>
      <c r="C645" s="43"/>
      <c r="D645" s="220" t="s">
        <v>147</v>
      </c>
      <c r="E645" s="43"/>
      <c r="F645" s="221" t="s">
        <v>1302</v>
      </c>
      <c r="G645" s="43"/>
      <c r="H645" s="43"/>
      <c r="I645" s="222"/>
      <c r="J645" s="43"/>
      <c r="K645" s="43"/>
      <c r="L645" s="47"/>
      <c r="M645" s="223"/>
      <c r="N645" s="224"/>
      <c r="O645" s="87"/>
      <c r="P645" s="87"/>
      <c r="Q645" s="87"/>
      <c r="R645" s="87"/>
      <c r="S645" s="87"/>
      <c r="T645" s="88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20" t="s">
        <v>147</v>
      </c>
      <c r="AU645" s="20" t="s">
        <v>82</v>
      </c>
    </row>
    <row r="646" s="14" customFormat="1">
      <c r="A646" s="14"/>
      <c r="B646" s="236"/>
      <c r="C646" s="237"/>
      <c r="D646" s="227" t="s">
        <v>166</v>
      </c>
      <c r="E646" s="238" t="s">
        <v>19</v>
      </c>
      <c r="F646" s="239" t="s">
        <v>351</v>
      </c>
      <c r="G646" s="237"/>
      <c r="H646" s="240">
        <v>111.84999999999999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6" t="s">
        <v>166</v>
      </c>
      <c r="AU646" s="246" t="s">
        <v>82</v>
      </c>
      <c r="AV646" s="14" t="s">
        <v>82</v>
      </c>
      <c r="AW646" s="14" t="s">
        <v>33</v>
      </c>
      <c r="AX646" s="14" t="s">
        <v>80</v>
      </c>
      <c r="AY646" s="246" t="s">
        <v>138</v>
      </c>
    </row>
    <row r="647" s="2" customFormat="1" ht="24.15" customHeight="1">
      <c r="A647" s="41"/>
      <c r="B647" s="42"/>
      <c r="C647" s="207" t="s">
        <v>1303</v>
      </c>
      <c r="D647" s="207" t="s">
        <v>140</v>
      </c>
      <c r="E647" s="208" t="s">
        <v>1304</v>
      </c>
      <c r="F647" s="209" t="s">
        <v>1305</v>
      </c>
      <c r="G647" s="210" t="s">
        <v>143</v>
      </c>
      <c r="H647" s="211">
        <v>111.84999999999999</v>
      </c>
      <c r="I647" s="212"/>
      <c r="J647" s="213">
        <f>ROUND(I647*H647,2)</f>
        <v>0</v>
      </c>
      <c r="K647" s="209" t="s">
        <v>144</v>
      </c>
      <c r="L647" s="47"/>
      <c r="M647" s="214" t="s">
        <v>19</v>
      </c>
      <c r="N647" s="215" t="s">
        <v>43</v>
      </c>
      <c r="O647" s="87"/>
      <c r="P647" s="216">
        <f>O647*H647</f>
        <v>0</v>
      </c>
      <c r="Q647" s="216">
        <v>0.014999999999999999</v>
      </c>
      <c r="R647" s="216">
        <f>Q647*H647</f>
        <v>1.6777499999999999</v>
      </c>
      <c r="S647" s="216">
        <v>0</v>
      </c>
      <c r="T647" s="217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18" t="s">
        <v>251</v>
      </c>
      <c r="AT647" s="218" t="s">
        <v>140</v>
      </c>
      <c r="AU647" s="218" t="s">
        <v>82</v>
      </c>
      <c r="AY647" s="20" t="s">
        <v>138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20" t="s">
        <v>80</v>
      </c>
      <c r="BK647" s="219">
        <f>ROUND(I647*H647,2)</f>
        <v>0</v>
      </c>
      <c r="BL647" s="20" t="s">
        <v>251</v>
      </c>
      <c r="BM647" s="218" t="s">
        <v>1306</v>
      </c>
    </row>
    <row r="648" s="2" customFormat="1">
      <c r="A648" s="41"/>
      <c r="B648" s="42"/>
      <c r="C648" s="43"/>
      <c r="D648" s="220" t="s">
        <v>147</v>
      </c>
      <c r="E648" s="43"/>
      <c r="F648" s="221" t="s">
        <v>1307</v>
      </c>
      <c r="G648" s="43"/>
      <c r="H648" s="43"/>
      <c r="I648" s="222"/>
      <c r="J648" s="43"/>
      <c r="K648" s="43"/>
      <c r="L648" s="47"/>
      <c r="M648" s="223"/>
      <c r="N648" s="224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147</v>
      </c>
      <c r="AU648" s="20" t="s">
        <v>82</v>
      </c>
    </row>
    <row r="649" s="14" customFormat="1">
      <c r="A649" s="14"/>
      <c r="B649" s="236"/>
      <c r="C649" s="237"/>
      <c r="D649" s="227" t="s">
        <v>166</v>
      </c>
      <c r="E649" s="238" t="s">
        <v>19</v>
      </c>
      <c r="F649" s="239" t="s">
        <v>351</v>
      </c>
      <c r="G649" s="237"/>
      <c r="H649" s="240">
        <v>111.84999999999999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6" t="s">
        <v>166</v>
      </c>
      <c r="AU649" s="246" t="s">
        <v>82</v>
      </c>
      <c r="AV649" s="14" t="s">
        <v>82</v>
      </c>
      <c r="AW649" s="14" t="s">
        <v>33</v>
      </c>
      <c r="AX649" s="14" t="s">
        <v>80</v>
      </c>
      <c r="AY649" s="246" t="s">
        <v>138</v>
      </c>
    </row>
    <row r="650" s="2" customFormat="1" ht="24.15" customHeight="1">
      <c r="A650" s="41"/>
      <c r="B650" s="42"/>
      <c r="C650" s="207" t="s">
        <v>1308</v>
      </c>
      <c r="D650" s="207" t="s">
        <v>140</v>
      </c>
      <c r="E650" s="208" t="s">
        <v>1309</v>
      </c>
      <c r="F650" s="209" t="s">
        <v>1310</v>
      </c>
      <c r="G650" s="210" t="s">
        <v>153</v>
      </c>
      <c r="H650" s="211">
        <v>119.3</v>
      </c>
      <c r="I650" s="212"/>
      <c r="J650" s="213">
        <f>ROUND(I650*H650,2)</f>
        <v>0</v>
      </c>
      <c r="K650" s="209" t="s">
        <v>144</v>
      </c>
      <c r="L650" s="47"/>
      <c r="M650" s="214" t="s">
        <v>19</v>
      </c>
      <c r="N650" s="215" t="s">
        <v>43</v>
      </c>
      <c r="O650" s="87"/>
      <c r="P650" s="216">
        <f>O650*H650</f>
        <v>0</v>
      </c>
      <c r="Q650" s="216">
        <v>0.00042999999999999999</v>
      </c>
      <c r="R650" s="216">
        <f>Q650*H650</f>
        <v>0.051298999999999997</v>
      </c>
      <c r="S650" s="216">
        <v>0</v>
      </c>
      <c r="T650" s="217">
        <f>S650*H650</f>
        <v>0</v>
      </c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R650" s="218" t="s">
        <v>251</v>
      </c>
      <c r="AT650" s="218" t="s">
        <v>140</v>
      </c>
      <c r="AU650" s="218" t="s">
        <v>82</v>
      </c>
      <c r="AY650" s="20" t="s">
        <v>138</v>
      </c>
      <c r="BE650" s="219">
        <f>IF(N650="základní",J650,0)</f>
        <v>0</v>
      </c>
      <c r="BF650" s="219">
        <f>IF(N650="snížená",J650,0)</f>
        <v>0</v>
      </c>
      <c r="BG650" s="219">
        <f>IF(N650="zákl. přenesená",J650,0)</f>
        <v>0</v>
      </c>
      <c r="BH650" s="219">
        <f>IF(N650="sníž. přenesená",J650,0)</f>
        <v>0</v>
      </c>
      <c r="BI650" s="219">
        <f>IF(N650="nulová",J650,0)</f>
        <v>0</v>
      </c>
      <c r="BJ650" s="20" t="s">
        <v>80</v>
      </c>
      <c r="BK650" s="219">
        <f>ROUND(I650*H650,2)</f>
        <v>0</v>
      </c>
      <c r="BL650" s="20" t="s">
        <v>251</v>
      </c>
      <c r="BM650" s="218" t="s">
        <v>1311</v>
      </c>
    </row>
    <row r="651" s="2" customFormat="1">
      <c r="A651" s="41"/>
      <c r="B651" s="42"/>
      <c r="C651" s="43"/>
      <c r="D651" s="220" t="s">
        <v>147</v>
      </c>
      <c r="E651" s="43"/>
      <c r="F651" s="221" t="s">
        <v>1312</v>
      </c>
      <c r="G651" s="43"/>
      <c r="H651" s="43"/>
      <c r="I651" s="222"/>
      <c r="J651" s="43"/>
      <c r="K651" s="43"/>
      <c r="L651" s="47"/>
      <c r="M651" s="223"/>
      <c r="N651" s="224"/>
      <c r="O651" s="87"/>
      <c r="P651" s="87"/>
      <c r="Q651" s="87"/>
      <c r="R651" s="87"/>
      <c r="S651" s="87"/>
      <c r="T651" s="88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T651" s="20" t="s">
        <v>147</v>
      </c>
      <c r="AU651" s="20" t="s">
        <v>82</v>
      </c>
    </row>
    <row r="652" s="14" customFormat="1">
      <c r="A652" s="14"/>
      <c r="B652" s="236"/>
      <c r="C652" s="237"/>
      <c r="D652" s="227" t="s">
        <v>166</v>
      </c>
      <c r="E652" s="238" t="s">
        <v>19</v>
      </c>
      <c r="F652" s="239" t="s">
        <v>1313</v>
      </c>
      <c r="G652" s="237"/>
      <c r="H652" s="240">
        <v>119.3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166</v>
      </c>
      <c r="AU652" s="246" t="s">
        <v>82</v>
      </c>
      <c r="AV652" s="14" t="s">
        <v>82</v>
      </c>
      <c r="AW652" s="14" t="s">
        <v>33</v>
      </c>
      <c r="AX652" s="14" t="s">
        <v>80</v>
      </c>
      <c r="AY652" s="246" t="s">
        <v>138</v>
      </c>
    </row>
    <row r="653" s="2" customFormat="1" ht="16.5" customHeight="1">
      <c r="A653" s="41"/>
      <c r="B653" s="42"/>
      <c r="C653" s="262" t="s">
        <v>1314</v>
      </c>
      <c r="D653" s="262" t="s">
        <v>549</v>
      </c>
      <c r="E653" s="263" t="s">
        <v>1315</v>
      </c>
      <c r="F653" s="264" t="s">
        <v>1316</v>
      </c>
      <c r="G653" s="265" t="s">
        <v>153</v>
      </c>
      <c r="H653" s="266">
        <v>131.22999999999999</v>
      </c>
      <c r="I653" s="267"/>
      <c r="J653" s="268">
        <f>ROUND(I653*H653,2)</f>
        <v>0</v>
      </c>
      <c r="K653" s="264" t="s">
        <v>144</v>
      </c>
      <c r="L653" s="269"/>
      <c r="M653" s="270" t="s">
        <v>19</v>
      </c>
      <c r="N653" s="271" t="s">
        <v>43</v>
      </c>
      <c r="O653" s="87"/>
      <c r="P653" s="216">
        <f>O653*H653</f>
        <v>0</v>
      </c>
      <c r="Q653" s="216">
        <v>0.00198</v>
      </c>
      <c r="R653" s="216">
        <f>Q653*H653</f>
        <v>0.25983539999999999</v>
      </c>
      <c r="S653" s="216">
        <v>0</v>
      </c>
      <c r="T653" s="217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18" t="s">
        <v>573</v>
      </c>
      <c r="AT653" s="218" t="s">
        <v>549</v>
      </c>
      <c r="AU653" s="218" t="s">
        <v>82</v>
      </c>
      <c r="AY653" s="20" t="s">
        <v>138</v>
      </c>
      <c r="BE653" s="219">
        <f>IF(N653="základní",J653,0)</f>
        <v>0</v>
      </c>
      <c r="BF653" s="219">
        <f>IF(N653="snížená",J653,0)</f>
        <v>0</v>
      </c>
      <c r="BG653" s="219">
        <f>IF(N653="zákl. přenesená",J653,0)</f>
        <v>0</v>
      </c>
      <c r="BH653" s="219">
        <f>IF(N653="sníž. přenesená",J653,0)</f>
        <v>0</v>
      </c>
      <c r="BI653" s="219">
        <f>IF(N653="nulová",J653,0)</f>
        <v>0</v>
      </c>
      <c r="BJ653" s="20" t="s">
        <v>80</v>
      </c>
      <c r="BK653" s="219">
        <f>ROUND(I653*H653,2)</f>
        <v>0</v>
      </c>
      <c r="BL653" s="20" t="s">
        <v>251</v>
      </c>
      <c r="BM653" s="218" t="s">
        <v>1317</v>
      </c>
    </row>
    <row r="654" s="14" customFormat="1">
      <c r="A654" s="14"/>
      <c r="B654" s="236"/>
      <c r="C654" s="237"/>
      <c r="D654" s="227" t="s">
        <v>166</v>
      </c>
      <c r="E654" s="238" t="s">
        <v>19</v>
      </c>
      <c r="F654" s="239" t="s">
        <v>1318</v>
      </c>
      <c r="G654" s="237"/>
      <c r="H654" s="240">
        <v>131.22999999999999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6" t="s">
        <v>166</v>
      </c>
      <c r="AU654" s="246" t="s">
        <v>82</v>
      </c>
      <c r="AV654" s="14" t="s">
        <v>82</v>
      </c>
      <c r="AW654" s="14" t="s">
        <v>33</v>
      </c>
      <c r="AX654" s="14" t="s">
        <v>80</v>
      </c>
      <c r="AY654" s="246" t="s">
        <v>138</v>
      </c>
    </row>
    <row r="655" s="2" customFormat="1" ht="24.15" customHeight="1">
      <c r="A655" s="41"/>
      <c r="B655" s="42"/>
      <c r="C655" s="207" t="s">
        <v>1319</v>
      </c>
      <c r="D655" s="207" t="s">
        <v>140</v>
      </c>
      <c r="E655" s="208" t="s">
        <v>1320</v>
      </c>
      <c r="F655" s="209" t="s">
        <v>1321</v>
      </c>
      <c r="G655" s="210" t="s">
        <v>143</v>
      </c>
      <c r="H655" s="211">
        <v>111.84999999999999</v>
      </c>
      <c r="I655" s="212"/>
      <c r="J655" s="213">
        <f>ROUND(I655*H655,2)</f>
        <v>0</v>
      </c>
      <c r="K655" s="209" t="s">
        <v>144</v>
      </c>
      <c r="L655" s="47"/>
      <c r="M655" s="214" t="s">
        <v>19</v>
      </c>
      <c r="N655" s="215" t="s">
        <v>43</v>
      </c>
      <c r="O655" s="87"/>
      <c r="P655" s="216">
        <f>O655*H655</f>
        <v>0</v>
      </c>
      <c r="Q655" s="216">
        <v>0.0060000000000000001</v>
      </c>
      <c r="R655" s="216">
        <f>Q655*H655</f>
        <v>0.67110000000000003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251</v>
      </c>
      <c r="AT655" s="218" t="s">
        <v>140</v>
      </c>
      <c r="AU655" s="218" t="s">
        <v>82</v>
      </c>
      <c r="AY655" s="20" t="s">
        <v>138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80</v>
      </c>
      <c r="BK655" s="219">
        <f>ROUND(I655*H655,2)</f>
        <v>0</v>
      </c>
      <c r="BL655" s="20" t="s">
        <v>251</v>
      </c>
      <c r="BM655" s="218" t="s">
        <v>1322</v>
      </c>
    </row>
    <row r="656" s="2" customFormat="1">
      <c r="A656" s="41"/>
      <c r="B656" s="42"/>
      <c r="C656" s="43"/>
      <c r="D656" s="220" t="s">
        <v>147</v>
      </c>
      <c r="E656" s="43"/>
      <c r="F656" s="221" t="s">
        <v>1323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147</v>
      </c>
      <c r="AU656" s="20" t="s">
        <v>82</v>
      </c>
    </row>
    <row r="657" s="14" customFormat="1">
      <c r="A657" s="14"/>
      <c r="B657" s="236"/>
      <c r="C657" s="237"/>
      <c r="D657" s="227" t="s">
        <v>166</v>
      </c>
      <c r="E657" s="238" t="s">
        <v>19</v>
      </c>
      <c r="F657" s="239" t="s">
        <v>351</v>
      </c>
      <c r="G657" s="237"/>
      <c r="H657" s="240">
        <v>111.84999999999999</v>
      </c>
      <c r="I657" s="241"/>
      <c r="J657" s="237"/>
      <c r="K657" s="237"/>
      <c r="L657" s="242"/>
      <c r="M657" s="243"/>
      <c r="N657" s="244"/>
      <c r="O657" s="244"/>
      <c r="P657" s="244"/>
      <c r="Q657" s="244"/>
      <c r="R657" s="244"/>
      <c r="S657" s="244"/>
      <c r="T657" s="24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6" t="s">
        <v>166</v>
      </c>
      <c r="AU657" s="246" t="s">
        <v>82</v>
      </c>
      <c r="AV657" s="14" t="s">
        <v>82</v>
      </c>
      <c r="AW657" s="14" t="s">
        <v>33</v>
      </c>
      <c r="AX657" s="14" t="s">
        <v>80</v>
      </c>
      <c r="AY657" s="246" t="s">
        <v>138</v>
      </c>
    </row>
    <row r="658" s="2" customFormat="1" ht="16.5" customHeight="1">
      <c r="A658" s="41"/>
      <c r="B658" s="42"/>
      <c r="C658" s="262" t="s">
        <v>1324</v>
      </c>
      <c r="D658" s="262" t="s">
        <v>549</v>
      </c>
      <c r="E658" s="263" t="s">
        <v>1325</v>
      </c>
      <c r="F658" s="264" t="s">
        <v>1326</v>
      </c>
      <c r="G658" s="265" t="s">
        <v>143</v>
      </c>
      <c r="H658" s="266">
        <v>123.035</v>
      </c>
      <c r="I658" s="267"/>
      <c r="J658" s="268">
        <f>ROUND(I658*H658,2)</f>
        <v>0</v>
      </c>
      <c r="K658" s="264" t="s">
        <v>144</v>
      </c>
      <c r="L658" s="269"/>
      <c r="M658" s="270" t="s">
        <v>19</v>
      </c>
      <c r="N658" s="271" t="s">
        <v>43</v>
      </c>
      <c r="O658" s="87"/>
      <c r="P658" s="216">
        <f>O658*H658</f>
        <v>0</v>
      </c>
      <c r="Q658" s="216">
        <v>0.021999999999999999</v>
      </c>
      <c r="R658" s="216">
        <f>Q658*H658</f>
        <v>2.7067699999999997</v>
      </c>
      <c r="S658" s="216">
        <v>0</v>
      </c>
      <c r="T658" s="217">
        <f>S658*H658</f>
        <v>0</v>
      </c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R658" s="218" t="s">
        <v>573</v>
      </c>
      <c r="AT658" s="218" t="s">
        <v>549</v>
      </c>
      <c r="AU658" s="218" t="s">
        <v>82</v>
      </c>
      <c r="AY658" s="20" t="s">
        <v>138</v>
      </c>
      <c r="BE658" s="219">
        <f>IF(N658="základní",J658,0)</f>
        <v>0</v>
      </c>
      <c r="BF658" s="219">
        <f>IF(N658="snížená",J658,0)</f>
        <v>0</v>
      </c>
      <c r="BG658" s="219">
        <f>IF(N658="zákl. přenesená",J658,0)</f>
        <v>0</v>
      </c>
      <c r="BH658" s="219">
        <f>IF(N658="sníž. přenesená",J658,0)</f>
        <v>0</v>
      </c>
      <c r="BI658" s="219">
        <f>IF(N658="nulová",J658,0)</f>
        <v>0</v>
      </c>
      <c r="BJ658" s="20" t="s">
        <v>80</v>
      </c>
      <c r="BK658" s="219">
        <f>ROUND(I658*H658,2)</f>
        <v>0</v>
      </c>
      <c r="BL658" s="20" t="s">
        <v>251</v>
      </c>
      <c r="BM658" s="218" t="s">
        <v>1327</v>
      </c>
    </row>
    <row r="659" s="14" customFormat="1">
      <c r="A659" s="14"/>
      <c r="B659" s="236"/>
      <c r="C659" s="237"/>
      <c r="D659" s="227" t="s">
        <v>166</v>
      </c>
      <c r="E659" s="238" t="s">
        <v>19</v>
      </c>
      <c r="F659" s="239" t="s">
        <v>1328</v>
      </c>
      <c r="G659" s="237"/>
      <c r="H659" s="240">
        <v>123.035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6" t="s">
        <v>166</v>
      </c>
      <c r="AU659" s="246" t="s">
        <v>82</v>
      </c>
      <c r="AV659" s="14" t="s">
        <v>82</v>
      </c>
      <c r="AW659" s="14" t="s">
        <v>33</v>
      </c>
      <c r="AX659" s="14" t="s">
        <v>80</v>
      </c>
      <c r="AY659" s="246" t="s">
        <v>138</v>
      </c>
    </row>
    <row r="660" s="2" customFormat="1" ht="16.5" customHeight="1">
      <c r="A660" s="41"/>
      <c r="B660" s="42"/>
      <c r="C660" s="207" t="s">
        <v>1329</v>
      </c>
      <c r="D660" s="207" t="s">
        <v>140</v>
      </c>
      <c r="E660" s="208" t="s">
        <v>1330</v>
      </c>
      <c r="F660" s="209" t="s">
        <v>1331</v>
      </c>
      <c r="G660" s="210" t="s">
        <v>143</v>
      </c>
      <c r="H660" s="211">
        <v>16.219999999999999</v>
      </c>
      <c r="I660" s="212"/>
      <c r="J660" s="213">
        <f>ROUND(I660*H660,2)</f>
        <v>0</v>
      </c>
      <c r="K660" s="209" t="s">
        <v>144</v>
      </c>
      <c r="L660" s="47"/>
      <c r="M660" s="214" t="s">
        <v>19</v>
      </c>
      <c r="N660" s="215" t="s">
        <v>43</v>
      </c>
      <c r="O660" s="87"/>
      <c r="P660" s="216">
        <f>O660*H660</f>
        <v>0</v>
      </c>
      <c r="Q660" s="216">
        <v>0.0015</v>
      </c>
      <c r="R660" s="216">
        <f>Q660*H660</f>
        <v>0.024329999999999997</v>
      </c>
      <c r="S660" s="216">
        <v>0</v>
      </c>
      <c r="T660" s="217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8" t="s">
        <v>251</v>
      </c>
      <c r="AT660" s="218" t="s">
        <v>140</v>
      </c>
      <c r="AU660" s="218" t="s">
        <v>82</v>
      </c>
      <c r="AY660" s="20" t="s">
        <v>138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20" t="s">
        <v>80</v>
      </c>
      <c r="BK660" s="219">
        <f>ROUND(I660*H660,2)</f>
        <v>0</v>
      </c>
      <c r="BL660" s="20" t="s">
        <v>251</v>
      </c>
      <c r="BM660" s="218" t="s">
        <v>1332</v>
      </c>
    </row>
    <row r="661" s="2" customFormat="1">
      <c r="A661" s="41"/>
      <c r="B661" s="42"/>
      <c r="C661" s="43"/>
      <c r="D661" s="220" t="s">
        <v>147</v>
      </c>
      <c r="E661" s="43"/>
      <c r="F661" s="221" t="s">
        <v>1333</v>
      </c>
      <c r="G661" s="43"/>
      <c r="H661" s="43"/>
      <c r="I661" s="222"/>
      <c r="J661" s="43"/>
      <c r="K661" s="43"/>
      <c r="L661" s="47"/>
      <c r="M661" s="223"/>
      <c r="N661" s="224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147</v>
      </c>
      <c r="AU661" s="20" t="s">
        <v>82</v>
      </c>
    </row>
    <row r="662" s="13" customFormat="1">
      <c r="A662" s="13"/>
      <c r="B662" s="225"/>
      <c r="C662" s="226"/>
      <c r="D662" s="227" t="s">
        <v>166</v>
      </c>
      <c r="E662" s="228" t="s">
        <v>19</v>
      </c>
      <c r="F662" s="229" t="s">
        <v>1334</v>
      </c>
      <c r="G662" s="226"/>
      <c r="H662" s="228" t="s">
        <v>19</v>
      </c>
      <c r="I662" s="230"/>
      <c r="J662" s="226"/>
      <c r="K662" s="226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166</v>
      </c>
      <c r="AU662" s="235" t="s">
        <v>82</v>
      </c>
      <c r="AV662" s="13" t="s">
        <v>80</v>
      </c>
      <c r="AW662" s="13" t="s">
        <v>33</v>
      </c>
      <c r="AX662" s="13" t="s">
        <v>72</v>
      </c>
      <c r="AY662" s="235" t="s">
        <v>138</v>
      </c>
    </row>
    <row r="663" s="14" customFormat="1">
      <c r="A663" s="14"/>
      <c r="B663" s="236"/>
      <c r="C663" s="237"/>
      <c r="D663" s="227" t="s">
        <v>166</v>
      </c>
      <c r="E663" s="238" t="s">
        <v>19</v>
      </c>
      <c r="F663" s="239" t="s">
        <v>1335</v>
      </c>
      <c r="G663" s="237"/>
      <c r="H663" s="240">
        <v>16.219999999999999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6" t="s">
        <v>166</v>
      </c>
      <c r="AU663" s="246" t="s">
        <v>82</v>
      </c>
      <c r="AV663" s="14" t="s">
        <v>82</v>
      </c>
      <c r="AW663" s="14" t="s">
        <v>33</v>
      </c>
      <c r="AX663" s="14" t="s">
        <v>80</v>
      </c>
      <c r="AY663" s="246" t="s">
        <v>138</v>
      </c>
    </row>
    <row r="664" s="2" customFormat="1" ht="16.5" customHeight="1">
      <c r="A664" s="41"/>
      <c r="B664" s="42"/>
      <c r="C664" s="207" t="s">
        <v>1336</v>
      </c>
      <c r="D664" s="207" t="s">
        <v>140</v>
      </c>
      <c r="E664" s="208" t="s">
        <v>1337</v>
      </c>
      <c r="F664" s="209" t="s">
        <v>1338</v>
      </c>
      <c r="G664" s="210" t="s">
        <v>153</v>
      </c>
      <c r="H664" s="211">
        <v>146.55000000000001</v>
      </c>
      <c r="I664" s="212"/>
      <c r="J664" s="213">
        <f>ROUND(I664*H664,2)</f>
        <v>0</v>
      </c>
      <c r="K664" s="209" t="s">
        <v>144</v>
      </c>
      <c r="L664" s="47"/>
      <c r="M664" s="214" t="s">
        <v>19</v>
      </c>
      <c r="N664" s="215" t="s">
        <v>43</v>
      </c>
      <c r="O664" s="87"/>
      <c r="P664" s="216">
        <f>O664*H664</f>
        <v>0</v>
      </c>
      <c r="Q664" s="216">
        <v>9.0000000000000006E-05</v>
      </c>
      <c r="R664" s="216">
        <f>Q664*H664</f>
        <v>0.013189500000000002</v>
      </c>
      <c r="S664" s="216">
        <v>0</v>
      </c>
      <c r="T664" s="217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18" t="s">
        <v>251</v>
      </c>
      <c r="AT664" s="218" t="s">
        <v>140</v>
      </c>
      <c r="AU664" s="218" t="s">
        <v>82</v>
      </c>
      <c r="AY664" s="20" t="s">
        <v>138</v>
      </c>
      <c r="BE664" s="219">
        <f>IF(N664="základní",J664,0)</f>
        <v>0</v>
      </c>
      <c r="BF664" s="219">
        <f>IF(N664="snížená",J664,0)</f>
        <v>0</v>
      </c>
      <c r="BG664" s="219">
        <f>IF(N664="zákl. přenesená",J664,0)</f>
        <v>0</v>
      </c>
      <c r="BH664" s="219">
        <f>IF(N664="sníž. přenesená",J664,0)</f>
        <v>0</v>
      </c>
      <c r="BI664" s="219">
        <f>IF(N664="nulová",J664,0)</f>
        <v>0</v>
      </c>
      <c r="BJ664" s="20" t="s">
        <v>80</v>
      </c>
      <c r="BK664" s="219">
        <f>ROUND(I664*H664,2)</f>
        <v>0</v>
      </c>
      <c r="BL664" s="20" t="s">
        <v>251</v>
      </c>
      <c r="BM664" s="218" t="s">
        <v>1339</v>
      </c>
    </row>
    <row r="665" s="2" customFormat="1">
      <c r="A665" s="41"/>
      <c r="B665" s="42"/>
      <c r="C665" s="43"/>
      <c r="D665" s="220" t="s">
        <v>147</v>
      </c>
      <c r="E665" s="43"/>
      <c r="F665" s="221" t="s">
        <v>1340</v>
      </c>
      <c r="G665" s="43"/>
      <c r="H665" s="43"/>
      <c r="I665" s="222"/>
      <c r="J665" s="43"/>
      <c r="K665" s="43"/>
      <c r="L665" s="47"/>
      <c r="M665" s="223"/>
      <c r="N665" s="224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20" t="s">
        <v>147</v>
      </c>
      <c r="AU665" s="20" t="s">
        <v>82</v>
      </c>
    </row>
    <row r="666" s="2" customFormat="1" ht="16.5" customHeight="1">
      <c r="A666" s="41"/>
      <c r="B666" s="42"/>
      <c r="C666" s="207" t="s">
        <v>1341</v>
      </c>
      <c r="D666" s="207" t="s">
        <v>140</v>
      </c>
      <c r="E666" s="208" t="s">
        <v>1342</v>
      </c>
      <c r="F666" s="209" t="s">
        <v>1343</v>
      </c>
      <c r="G666" s="210" t="s">
        <v>153</v>
      </c>
      <c r="H666" s="211">
        <v>28.350000000000001</v>
      </c>
      <c r="I666" s="212"/>
      <c r="J666" s="213">
        <f>ROUND(I666*H666,2)</f>
        <v>0</v>
      </c>
      <c r="K666" s="209" t="s">
        <v>144</v>
      </c>
      <c r="L666" s="47"/>
      <c r="M666" s="214" t="s">
        <v>19</v>
      </c>
      <c r="N666" s="215" t="s">
        <v>43</v>
      </c>
      <c r="O666" s="87"/>
      <c r="P666" s="216">
        <f>O666*H666</f>
        <v>0</v>
      </c>
      <c r="Q666" s="216">
        <v>0.00142</v>
      </c>
      <c r="R666" s="216">
        <f>Q666*H666</f>
        <v>0.040257000000000001</v>
      </c>
      <c r="S666" s="216">
        <v>0</v>
      </c>
      <c r="T666" s="217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18" t="s">
        <v>251</v>
      </c>
      <c r="AT666" s="218" t="s">
        <v>140</v>
      </c>
      <c r="AU666" s="218" t="s">
        <v>82</v>
      </c>
      <c r="AY666" s="20" t="s">
        <v>138</v>
      </c>
      <c r="BE666" s="219">
        <f>IF(N666="základní",J666,0)</f>
        <v>0</v>
      </c>
      <c r="BF666" s="219">
        <f>IF(N666="snížená",J666,0)</f>
        <v>0</v>
      </c>
      <c r="BG666" s="219">
        <f>IF(N666="zákl. přenesená",J666,0)</f>
        <v>0</v>
      </c>
      <c r="BH666" s="219">
        <f>IF(N666="sníž. přenesená",J666,0)</f>
        <v>0</v>
      </c>
      <c r="BI666" s="219">
        <f>IF(N666="nulová",J666,0)</f>
        <v>0</v>
      </c>
      <c r="BJ666" s="20" t="s">
        <v>80</v>
      </c>
      <c r="BK666" s="219">
        <f>ROUND(I666*H666,2)</f>
        <v>0</v>
      </c>
      <c r="BL666" s="20" t="s">
        <v>251</v>
      </c>
      <c r="BM666" s="218" t="s">
        <v>1344</v>
      </c>
    </row>
    <row r="667" s="2" customFormat="1">
      <c r="A667" s="41"/>
      <c r="B667" s="42"/>
      <c r="C667" s="43"/>
      <c r="D667" s="220" t="s">
        <v>147</v>
      </c>
      <c r="E667" s="43"/>
      <c r="F667" s="221" t="s">
        <v>1345</v>
      </c>
      <c r="G667" s="43"/>
      <c r="H667" s="43"/>
      <c r="I667" s="222"/>
      <c r="J667" s="43"/>
      <c r="K667" s="43"/>
      <c r="L667" s="47"/>
      <c r="M667" s="223"/>
      <c r="N667" s="224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147</v>
      </c>
      <c r="AU667" s="20" t="s">
        <v>82</v>
      </c>
    </row>
    <row r="668" s="13" customFormat="1">
      <c r="A668" s="13"/>
      <c r="B668" s="225"/>
      <c r="C668" s="226"/>
      <c r="D668" s="227" t="s">
        <v>166</v>
      </c>
      <c r="E668" s="228" t="s">
        <v>19</v>
      </c>
      <c r="F668" s="229" t="s">
        <v>1334</v>
      </c>
      <c r="G668" s="226"/>
      <c r="H668" s="228" t="s">
        <v>19</v>
      </c>
      <c r="I668" s="230"/>
      <c r="J668" s="226"/>
      <c r="K668" s="226"/>
      <c r="L668" s="231"/>
      <c r="M668" s="232"/>
      <c r="N668" s="233"/>
      <c r="O668" s="233"/>
      <c r="P668" s="233"/>
      <c r="Q668" s="233"/>
      <c r="R668" s="233"/>
      <c r="S668" s="233"/>
      <c r="T668" s="23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5" t="s">
        <v>166</v>
      </c>
      <c r="AU668" s="235" t="s">
        <v>82</v>
      </c>
      <c r="AV668" s="13" t="s">
        <v>80</v>
      </c>
      <c r="AW668" s="13" t="s">
        <v>33</v>
      </c>
      <c r="AX668" s="13" t="s">
        <v>72</v>
      </c>
      <c r="AY668" s="235" t="s">
        <v>138</v>
      </c>
    </row>
    <row r="669" s="14" customFormat="1">
      <c r="A669" s="14"/>
      <c r="B669" s="236"/>
      <c r="C669" s="237"/>
      <c r="D669" s="227" t="s">
        <v>166</v>
      </c>
      <c r="E669" s="238" t="s">
        <v>19</v>
      </c>
      <c r="F669" s="239" t="s">
        <v>1346</v>
      </c>
      <c r="G669" s="237"/>
      <c r="H669" s="240">
        <v>28.350000000000001</v>
      </c>
      <c r="I669" s="241"/>
      <c r="J669" s="237"/>
      <c r="K669" s="237"/>
      <c r="L669" s="242"/>
      <c r="M669" s="243"/>
      <c r="N669" s="244"/>
      <c r="O669" s="244"/>
      <c r="P669" s="244"/>
      <c r="Q669" s="244"/>
      <c r="R669" s="244"/>
      <c r="S669" s="244"/>
      <c r="T669" s="24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6" t="s">
        <v>166</v>
      </c>
      <c r="AU669" s="246" t="s">
        <v>82</v>
      </c>
      <c r="AV669" s="14" t="s">
        <v>82</v>
      </c>
      <c r="AW669" s="14" t="s">
        <v>33</v>
      </c>
      <c r="AX669" s="14" t="s">
        <v>80</v>
      </c>
      <c r="AY669" s="246" t="s">
        <v>138</v>
      </c>
    </row>
    <row r="670" s="2" customFormat="1" ht="16.5" customHeight="1">
      <c r="A670" s="41"/>
      <c r="B670" s="42"/>
      <c r="C670" s="207" t="s">
        <v>1347</v>
      </c>
      <c r="D670" s="207" t="s">
        <v>140</v>
      </c>
      <c r="E670" s="208" t="s">
        <v>1348</v>
      </c>
      <c r="F670" s="209" t="s">
        <v>1349</v>
      </c>
      <c r="G670" s="210" t="s">
        <v>143</v>
      </c>
      <c r="H670" s="211">
        <v>111.84999999999999</v>
      </c>
      <c r="I670" s="212"/>
      <c r="J670" s="213">
        <f>ROUND(I670*H670,2)</f>
        <v>0</v>
      </c>
      <c r="K670" s="209" t="s">
        <v>144</v>
      </c>
      <c r="L670" s="47"/>
      <c r="M670" s="214" t="s">
        <v>19</v>
      </c>
      <c r="N670" s="215" t="s">
        <v>43</v>
      </c>
      <c r="O670" s="87"/>
      <c r="P670" s="216">
        <f>O670*H670</f>
        <v>0</v>
      </c>
      <c r="Q670" s="216">
        <v>5.0000000000000002E-05</v>
      </c>
      <c r="R670" s="216">
        <f>Q670*H670</f>
        <v>0.0055925000000000002</v>
      </c>
      <c r="S670" s="216">
        <v>0</v>
      </c>
      <c r="T670" s="217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18" t="s">
        <v>251</v>
      </c>
      <c r="AT670" s="218" t="s">
        <v>140</v>
      </c>
      <c r="AU670" s="218" t="s">
        <v>82</v>
      </c>
      <c r="AY670" s="20" t="s">
        <v>138</v>
      </c>
      <c r="BE670" s="219">
        <f>IF(N670="základní",J670,0)</f>
        <v>0</v>
      </c>
      <c r="BF670" s="219">
        <f>IF(N670="snížená",J670,0)</f>
        <v>0</v>
      </c>
      <c r="BG670" s="219">
        <f>IF(N670="zákl. přenesená",J670,0)</f>
        <v>0</v>
      </c>
      <c r="BH670" s="219">
        <f>IF(N670="sníž. přenesená",J670,0)</f>
        <v>0</v>
      </c>
      <c r="BI670" s="219">
        <f>IF(N670="nulová",J670,0)</f>
        <v>0</v>
      </c>
      <c r="BJ670" s="20" t="s">
        <v>80</v>
      </c>
      <c r="BK670" s="219">
        <f>ROUND(I670*H670,2)</f>
        <v>0</v>
      </c>
      <c r="BL670" s="20" t="s">
        <v>251</v>
      </c>
      <c r="BM670" s="218" t="s">
        <v>1350</v>
      </c>
    </row>
    <row r="671" s="2" customFormat="1">
      <c r="A671" s="41"/>
      <c r="B671" s="42"/>
      <c r="C671" s="43"/>
      <c r="D671" s="220" t="s">
        <v>147</v>
      </c>
      <c r="E671" s="43"/>
      <c r="F671" s="221" t="s">
        <v>1351</v>
      </c>
      <c r="G671" s="43"/>
      <c r="H671" s="43"/>
      <c r="I671" s="222"/>
      <c r="J671" s="43"/>
      <c r="K671" s="43"/>
      <c r="L671" s="47"/>
      <c r="M671" s="223"/>
      <c r="N671" s="224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147</v>
      </c>
      <c r="AU671" s="20" t="s">
        <v>82</v>
      </c>
    </row>
    <row r="672" s="14" customFormat="1">
      <c r="A672" s="14"/>
      <c r="B672" s="236"/>
      <c r="C672" s="237"/>
      <c r="D672" s="227" t="s">
        <v>166</v>
      </c>
      <c r="E672" s="238" t="s">
        <v>19</v>
      </c>
      <c r="F672" s="239" t="s">
        <v>351</v>
      </c>
      <c r="G672" s="237"/>
      <c r="H672" s="240">
        <v>111.84999999999999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6" t="s">
        <v>166</v>
      </c>
      <c r="AU672" s="246" t="s">
        <v>82</v>
      </c>
      <c r="AV672" s="14" t="s">
        <v>82</v>
      </c>
      <c r="AW672" s="14" t="s">
        <v>33</v>
      </c>
      <c r="AX672" s="14" t="s">
        <v>80</v>
      </c>
      <c r="AY672" s="246" t="s">
        <v>138</v>
      </c>
    </row>
    <row r="673" s="2" customFormat="1" ht="24.15" customHeight="1">
      <c r="A673" s="41"/>
      <c r="B673" s="42"/>
      <c r="C673" s="207" t="s">
        <v>1352</v>
      </c>
      <c r="D673" s="207" t="s">
        <v>140</v>
      </c>
      <c r="E673" s="208" t="s">
        <v>1353</v>
      </c>
      <c r="F673" s="209" t="s">
        <v>1354</v>
      </c>
      <c r="G673" s="210" t="s">
        <v>227</v>
      </c>
      <c r="H673" s="211">
        <v>5.484</v>
      </c>
      <c r="I673" s="212"/>
      <c r="J673" s="213">
        <f>ROUND(I673*H673,2)</f>
        <v>0</v>
      </c>
      <c r="K673" s="209" t="s">
        <v>144</v>
      </c>
      <c r="L673" s="47"/>
      <c r="M673" s="214" t="s">
        <v>19</v>
      </c>
      <c r="N673" s="215" t="s">
        <v>43</v>
      </c>
      <c r="O673" s="87"/>
      <c r="P673" s="216">
        <f>O673*H673</f>
        <v>0</v>
      </c>
      <c r="Q673" s="216">
        <v>0</v>
      </c>
      <c r="R673" s="216">
        <f>Q673*H673</f>
        <v>0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251</v>
      </c>
      <c r="AT673" s="218" t="s">
        <v>140</v>
      </c>
      <c r="AU673" s="218" t="s">
        <v>82</v>
      </c>
      <c r="AY673" s="20" t="s">
        <v>138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80</v>
      </c>
      <c r="BK673" s="219">
        <f>ROUND(I673*H673,2)</f>
        <v>0</v>
      </c>
      <c r="BL673" s="20" t="s">
        <v>251</v>
      </c>
      <c r="BM673" s="218" t="s">
        <v>1355</v>
      </c>
    </row>
    <row r="674" s="2" customFormat="1">
      <c r="A674" s="41"/>
      <c r="B674" s="42"/>
      <c r="C674" s="43"/>
      <c r="D674" s="220" t="s">
        <v>147</v>
      </c>
      <c r="E674" s="43"/>
      <c r="F674" s="221" t="s">
        <v>1356</v>
      </c>
      <c r="G674" s="43"/>
      <c r="H674" s="43"/>
      <c r="I674" s="222"/>
      <c r="J674" s="43"/>
      <c r="K674" s="43"/>
      <c r="L674" s="47"/>
      <c r="M674" s="223"/>
      <c r="N674" s="224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147</v>
      </c>
      <c r="AU674" s="20" t="s">
        <v>82</v>
      </c>
    </row>
    <row r="675" s="12" customFormat="1" ht="22.8" customHeight="1">
      <c r="A675" s="12"/>
      <c r="B675" s="191"/>
      <c r="C675" s="192"/>
      <c r="D675" s="193" t="s">
        <v>71</v>
      </c>
      <c r="E675" s="205" t="s">
        <v>1357</v>
      </c>
      <c r="F675" s="205" t="s">
        <v>1358</v>
      </c>
      <c r="G675" s="192"/>
      <c r="H675" s="192"/>
      <c r="I675" s="195"/>
      <c r="J675" s="206">
        <f>BK675</f>
        <v>0</v>
      </c>
      <c r="K675" s="192"/>
      <c r="L675" s="197"/>
      <c r="M675" s="198"/>
      <c r="N675" s="199"/>
      <c r="O675" s="199"/>
      <c r="P675" s="200">
        <f>SUM(P676:P702)</f>
        <v>0</v>
      </c>
      <c r="Q675" s="199"/>
      <c r="R675" s="200">
        <f>SUM(R676:R702)</f>
        <v>3.3218989699999999</v>
      </c>
      <c r="S675" s="199"/>
      <c r="T675" s="201">
        <f>SUM(T676:T702)</f>
        <v>0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202" t="s">
        <v>82</v>
      </c>
      <c r="AT675" s="203" t="s">
        <v>71</v>
      </c>
      <c r="AU675" s="203" t="s">
        <v>80</v>
      </c>
      <c r="AY675" s="202" t="s">
        <v>138</v>
      </c>
      <c r="BK675" s="204">
        <f>SUM(BK676:BK702)</f>
        <v>0</v>
      </c>
    </row>
    <row r="676" s="2" customFormat="1" ht="16.5" customHeight="1">
      <c r="A676" s="41"/>
      <c r="B676" s="42"/>
      <c r="C676" s="207" t="s">
        <v>1359</v>
      </c>
      <c r="D676" s="207" t="s">
        <v>140</v>
      </c>
      <c r="E676" s="208" t="s">
        <v>1360</v>
      </c>
      <c r="F676" s="209" t="s">
        <v>1361</v>
      </c>
      <c r="G676" s="210" t="s">
        <v>143</v>
      </c>
      <c r="H676" s="211">
        <v>172.06999999999999</v>
      </c>
      <c r="I676" s="212"/>
      <c r="J676" s="213">
        <f>ROUND(I676*H676,2)</f>
        <v>0</v>
      </c>
      <c r="K676" s="209" t="s">
        <v>144</v>
      </c>
      <c r="L676" s="47"/>
      <c r="M676" s="214" t="s">
        <v>19</v>
      </c>
      <c r="N676" s="215" t="s">
        <v>43</v>
      </c>
      <c r="O676" s="87"/>
      <c r="P676" s="216">
        <f>O676*H676</f>
        <v>0</v>
      </c>
      <c r="Q676" s="216">
        <v>0</v>
      </c>
      <c r="R676" s="216">
        <f>Q676*H676</f>
        <v>0</v>
      </c>
      <c r="S676" s="216">
        <v>0</v>
      </c>
      <c r="T676" s="217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18" t="s">
        <v>251</v>
      </c>
      <c r="AT676" s="218" t="s">
        <v>140</v>
      </c>
      <c r="AU676" s="218" t="s">
        <v>82</v>
      </c>
      <c r="AY676" s="20" t="s">
        <v>138</v>
      </c>
      <c r="BE676" s="219">
        <f>IF(N676="základní",J676,0)</f>
        <v>0</v>
      </c>
      <c r="BF676" s="219">
        <f>IF(N676="snížená",J676,0)</f>
        <v>0</v>
      </c>
      <c r="BG676" s="219">
        <f>IF(N676="zákl. přenesená",J676,0)</f>
        <v>0</v>
      </c>
      <c r="BH676" s="219">
        <f>IF(N676="sníž. přenesená",J676,0)</f>
        <v>0</v>
      </c>
      <c r="BI676" s="219">
        <f>IF(N676="nulová",J676,0)</f>
        <v>0</v>
      </c>
      <c r="BJ676" s="20" t="s">
        <v>80</v>
      </c>
      <c r="BK676" s="219">
        <f>ROUND(I676*H676,2)</f>
        <v>0</v>
      </c>
      <c r="BL676" s="20" t="s">
        <v>251</v>
      </c>
      <c r="BM676" s="218" t="s">
        <v>1362</v>
      </c>
    </row>
    <row r="677" s="2" customFormat="1">
      <c r="A677" s="41"/>
      <c r="B677" s="42"/>
      <c r="C677" s="43"/>
      <c r="D677" s="220" t="s">
        <v>147</v>
      </c>
      <c r="E677" s="43"/>
      <c r="F677" s="221" t="s">
        <v>1363</v>
      </c>
      <c r="G677" s="43"/>
      <c r="H677" s="43"/>
      <c r="I677" s="222"/>
      <c r="J677" s="43"/>
      <c r="K677" s="43"/>
      <c r="L677" s="47"/>
      <c r="M677" s="223"/>
      <c r="N677" s="224"/>
      <c r="O677" s="87"/>
      <c r="P677" s="87"/>
      <c r="Q677" s="87"/>
      <c r="R677" s="87"/>
      <c r="S677" s="87"/>
      <c r="T677" s="88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T677" s="20" t="s">
        <v>147</v>
      </c>
      <c r="AU677" s="20" t="s">
        <v>82</v>
      </c>
    </row>
    <row r="678" s="14" customFormat="1">
      <c r="A678" s="14"/>
      <c r="B678" s="236"/>
      <c r="C678" s="237"/>
      <c r="D678" s="227" t="s">
        <v>166</v>
      </c>
      <c r="E678" s="238" t="s">
        <v>19</v>
      </c>
      <c r="F678" s="239" t="s">
        <v>354</v>
      </c>
      <c r="G678" s="237"/>
      <c r="H678" s="240">
        <v>172.06999999999999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6" t="s">
        <v>166</v>
      </c>
      <c r="AU678" s="246" t="s">
        <v>82</v>
      </c>
      <c r="AV678" s="14" t="s">
        <v>82</v>
      </c>
      <c r="AW678" s="14" t="s">
        <v>33</v>
      </c>
      <c r="AX678" s="14" t="s">
        <v>80</v>
      </c>
      <c r="AY678" s="246" t="s">
        <v>138</v>
      </c>
    </row>
    <row r="679" s="2" customFormat="1" ht="16.5" customHeight="1">
      <c r="A679" s="41"/>
      <c r="B679" s="42"/>
      <c r="C679" s="207" t="s">
        <v>1364</v>
      </c>
      <c r="D679" s="207" t="s">
        <v>140</v>
      </c>
      <c r="E679" s="208" t="s">
        <v>1365</v>
      </c>
      <c r="F679" s="209" t="s">
        <v>1366</v>
      </c>
      <c r="G679" s="210" t="s">
        <v>143</v>
      </c>
      <c r="H679" s="211">
        <v>172.06999999999999</v>
      </c>
      <c r="I679" s="212"/>
      <c r="J679" s="213">
        <f>ROUND(I679*H679,2)</f>
        <v>0</v>
      </c>
      <c r="K679" s="209" t="s">
        <v>144</v>
      </c>
      <c r="L679" s="47"/>
      <c r="M679" s="214" t="s">
        <v>19</v>
      </c>
      <c r="N679" s="215" t="s">
        <v>43</v>
      </c>
      <c r="O679" s="87"/>
      <c r="P679" s="216">
        <f>O679*H679</f>
        <v>0</v>
      </c>
      <c r="Q679" s="216">
        <v>0</v>
      </c>
      <c r="R679" s="216">
        <f>Q679*H679</f>
        <v>0</v>
      </c>
      <c r="S679" s="216">
        <v>0</v>
      </c>
      <c r="T679" s="217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18" t="s">
        <v>251</v>
      </c>
      <c r="AT679" s="218" t="s">
        <v>140</v>
      </c>
      <c r="AU679" s="218" t="s">
        <v>82</v>
      </c>
      <c r="AY679" s="20" t="s">
        <v>138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20" t="s">
        <v>80</v>
      </c>
      <c r="BK679" s="219">
        <f>ROUND(I679*H679,2)</f>
        <v>0</v>
      </c>
      <c r="BL679" s="20" t="s">
        <v>251</v>
      </c>
      <c r="BM679" s="218" t="s">
        <v>1367</v>
      </c>
    </row>
    <row r="680" s="2" customFormat="1">
      <c r="A680" s="41"/>
      <c r="B680" s="42"/>
      <c r="C680" s="43"/>
      <c r="D680" s="220" t="s">
        <v>147</v>
      </c>
      <c r="E680" s="43"/>
      <c r="F680" s="221" t="s">
        <v>1368</v>
      </c>
      <c r="G680" s="43"/>
      <c r="H680" s="43"/>
      <c r="I680" s="222"/>
      <c r="J680" s="43"/>
      <c r="K680" s="43"/>
      <c r="L680" s="47"/>
      <c r="M680" s="223"/>
      <c r="N680" s="224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147</v>
      </c>
      <c r="AU680" s="20" t="s">
        <v>82</v>
      </c>
    </row>
    <row r="681" s="14" customFormat="1">
      <c r="A681" s="14"/>
      <c r="B681" s="236"/>
      <c r="C681" s="237"/>
      <c r="D681" s="227" t="s">
        <v>166</v>
      </c>
      <c r="E681" s="238" t="s">
        <v>19</v>
      </c>
      <c r="F681" s="239" t="s">
        <v>354</v>
      </c>
      <c r="G681" s="237"/>
      <c r="H681" s="240">
        <v>172.06999999999999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6" t="s">
        <v>166</v>
      </c>
      <c r="AU681" s="246" t="s">
        <v>82</v>
      </c>
      <c r="AV681" s="14" t="s">
        <v>82</v>
      </c>
      <c r="AW681" s="14" t="s">
        <v>33</v>
      </c>
      <c r="AX681" s="14" t="s">
        <v>80</v>
      </c>
      <c r="AY681" s="246" t="s">
        <v>138</v>
      </c>
    </row>
    <row r="682" s="2" customFormat="1" ht="16.5" customHeight="1">
      <c r="A682" s="41"/>
      <c r="B682" s="42"/>
      <c r="C682" s="207" t="s">
        <v>1369</v>
      </c>
      <c r="D682" s="207" t="s">
        <v>140</v>
      </c>
      <c r="E682" s="208" t="s">
        <v>1370</v>
      </c>
      <c r="F682" s="209" t="s">
        <v>1371</v>
      </c>
      <c r="G682" s="210" t="s">
        <v>143</v>
      </c>
      <c r="H682" s="211">
        <v>172.06999999999999</v>
      </c>
      <c r="I682" s="212"/>
      <c r="J682" s="213">
        <f>ROUND(I682*H682,2)</f>
        <v>0</v>
      </c>
      <c r="K682" s="209" t="s">
        <v>144</v>
      </c>
      <c r="L682" s="47"/>
      <c r="M682" s="214" t="s">
        <v>19</v>
      </c>
      <c r="N682" s="215" t="s">
        <v>43</v>
      </c>
      <c r="O682" s="87"/>
      <c r="P682" s="216">
        <f>O682*H682</f>
        <v>0</v>
      </c>
      <c r="Q682" s="216">
        <v>3.0000000000000001E-05</v>
      </c>
      <c r="R682" s="216">
        <f>Q682*H682</f>
        <v>0.0051621000000000002</v>
      </c>
      <c r="S682" s="216">
        <v>0</v>
      </c>
      <c r="T682" s="217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18" t="s">
        <v>251</v>
      </c>
      <c r="AT682" s="218" t="s">
        <v>140</v>
      </c>
      <c r="AU682" s="218" t="s">
        <v>82</v>
      </c>
      <c r="AY682" s="20" t="s">
        <v>138</v>
      </c>
      <c r="BE682" s="219">
        <f>IF(N682="základní",J682,0)</f>
        <v>0</v>
      </c>
      <c r="BF682" s="219">
        <f>IF(N682="snížená",J682,0)</f>
        <v>0</v>
      </c>
      <c r="BG682" s="219">
        <f>IF(N682="zákl. přenesená",J682,0)</f>
        <v>0</v>
      </c>
      <c r="BH682" s="219">
        <f>IF(N682="sníž. přenesená",J682,0)</f>
        <v>0</v>
      </c>
      <c r="BI682" s="219">
        <f>IF(N682="nulová",J682,0)</f>
        <v>0</v>
      </c>
      <c r="BJ682" s="20" t="s">
        <v>80</v>
      </c>
      <c r="BK682" s="219">
        <f>ROUND(I682*H682,2)</f>
        <v>0</v>
      </c>
      <c r="BL682" s="20" t="s">
        <v>251</v>
      </c>
      <c r="BM682" s="218" t="s">
        <v>1372</v>
      </c>
    </row>
    <row r="683" s="2" customFormat="1">
      <c r="A683" s="41"/>
      <c r="B683" s="42"/>
      <c r="C683" s="43"/>
      <c r="D683" s="220" t="s">
        <v>147</v>
      </c>
      <c r="E683" s="43"/>
      <c r="F683" s="221" t="s">
        <v>1373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147</v>
      </c>
      <c r="AU683" s="20" t="s">
        <v>82</v>
      </c>
    </row>
    <row r="684" s="14" customFormat="1">
      <c r="A684" s="14"/>
      <c r="B684" s="236"/>
      <c r="C684" s="237"/>
      <c r="D684" s="227" t="s">
        <v>166</v>
      </c>
      <c r="E684" s="238" t="s">
        <v>19</v>
      </c>
      <c r="F684" s="239" t="s">
        <v>354</v>
      </c>
      <c r="G684" s="237"/>
      <c r="H684" s="240">
        <v>172.06999999999999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6" t="s">
        <v>166</v>
      </c>
      <c r="AU684" s="246" t="s">
        <v>82</v>
      </c>
      <c r="AV684" s="14" t="s">
        <v>82</v>
      </c>
      <c r="AW684" s="14" t="s">
        <v>33</v>
      </c>
      <c r="AX684" s="14" t="s">
        <v>80</v>
      </c>
      <c r="AY684" s="246" t="s">
        <v>138</v>
      </c>
    </row>
    <row r="685" s="2" customFormat="1" ht="24.15" customHeight="1">
      <c r="A685" s="41"/>
      <c r="B685" s="42"/>
      <c r="C685" s="207" t="s">
        <v>1374</v>
      </c>
      <c r="D685" s="207" t="s">
        <v>140</v>
      </c>
      <c r="E685" s="208" t="s">
        <v>1375</v>
      </c>
      <c r="F685" s="209" t="s">
        <v>1376</v>
      </c>
      <c r="G685" s="210" t="s">
        <v>143</v>
      </c>
      <c r="H685" s="211">
        <v>172.06999999999999</v>
      </c>
      <c r="I685" s="212"/>
      <c r="J685" s="213">
        <f>ROUND(I685*H685,2)</f>
        <v>0</v>
      </c>
      <c r="K685" s="209" t="s">
        <v>144</v>
      </c>
      <c r="L685" s="47"/>
      <c r="M685" s="214" t="s">
        <v>19</v>
      </c>
      <c r="N685" s="215" t="s">
        <v>43</v>
      </c>
      <c r="O685" s="87"/>
      <c r="P685" s="216">
        <f>O685*H685</f>
        <v>0</v>
      </c>
      <c r="Q685" s="216">
        <v>0.014999999999999999</v>
      </c>
      <c r="R685" s="216">
        <f>Q685*H685</f>
        <v>2.5810499999999998</v>
      </c>
      <c r="S685" s="216">
        <v>0</v>
      </c>
      <c r="T685" s="217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18" t="s">
        <v>251</v>
      </c>
      <c r="AT685" s="218" t="s">
        <v>140</v>
      </c>
      <c r="AU685" s="218" t="s">
        <v>82</v>
      </c>
      <c r="AY685" s="20" t="s">
        <v>138</v>
      </c>
      <c r="BE685" s="219">
        <f>IF(N685="základní",J685,0)</f>
        <v>0</v>
      </c>
      <c r="BF685" s="219">
        <f>IF(N685="snížená",J685,0)</f>
        <v>0</v>
      </c>
      <c r="BG685" s="219">
        <f>IF(N685="zákl. přenesená",J685,0)</f>
        <v>0</v>
      </c>
      <c r="BH685" s="219">
        <f>IF(N685="sníž. přenesená",J685,0)</f>
        <v>0</v>
      </c>
      <c r="BI685" s="219">
        <f>IF(N685="nulová",J685,0)</f>
        <v>0</v>
      </c>
      <c r="BJ685" s="20" t="s">
        <v>80</v>
      </c>
      <c r="BK685" s="219">
        <f>ROUND(I685*H685,2)</f>
        <v>0</v>
      </c>
      <c r="BL685" s="20" t="s">
        <v>251</v>
      </c>
      <c r="BM685" s="218" t="s">
        <v>1377</v>
      </c>
    </row>
    <row r="686" s="2" customFormat="1">
      <c r="A686" s="41"/>
      <c r="B686" s="42"/>
      <c r="C686" s="43"/>
      <c r="D686" s="220" t="s">
        <v>147</v>
      </c>
      <c r="E686" s="43"/>
      <c r="F686" s="221" t="s">
        <v>1378</v>
      </c>
      <c r="G686" s="43"/>
      <c r="H686" s="43"/>
      <c r="I686" s="222"/>
      <c r="J686" s="43"/>
      <c r="K686" s="43"/>
      <c r="L686" s="47"/>
      <c r="M686" s="223"/>
      <c r="N686" s="224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147</v>
      </c>
      <c r="AU686" s="20" t="s">
        <v>82</v>
      </c>
    </row>
    <row r="687" s="14" customFormat="1">
      <c r="A687" s="14"/>
      <c r="B687" s="236"/>
      <c r="C687" s="237"/>
      <c r="D687" s="227" t="s">
        <v>166</v>
      </c>
      <c r="E687" s="238" t="s">
        <v>19</v>
      </c>
      <c r="F687" s="239" t="s">
        <v>354</v>
      </c>
      <c r="G687" s="237"/>
      <c r="H687" s="240">
        <v>172.06999999999999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6" t="s">
        <v>166</v>
      </c>
      <c r="AU687" s="246" t="s">
        <v>82</v>
      </c>
      <c r="AV687" s="14" t="s">
        <v>82</v>
      </c>
      <c r="AW687" s="14" t="s">
        <v>33</v>
      </c>
      <c r="AX687" s="14" t="s">
        <v>80</v>
      </c>
      <c r="AY687" s="246" t="s">
        <v>138</v>
      </c>
    </row>
    <row r="688" s="2" customFormat="1" ht="16.5" customHeight="1">
      <c r="A688" s="41"/>
      <c r="B688" s="42"/>
      <c r="C688" s="207" t="s">
        <v>1379</v>
      </c>
      <c r="D688" s="207" t="s">
        <v>140</v>
      </c>
      <c r="E688" s="208" t="s">
        <v>1380</v>
      </c>
      <c r="F688" s="209" t="s">
        <v>1381</v>
      </c>
      <c r="G688" s="210" t="s">
        <v>143</v>
      </c>
      <c r="H688" s="211">
        <v>172.06999999999999</v>
      </c>
      <c r="I688" s="212"/>
      <c r="J688" s="213">
        <f>ROUND(I688*H688,2)</f>
        <v>0</v>
      </c>
      <c r="K688" s="209" t="s">
        <v>144</v>
      </c>
      <c r="L688" s="47"/>
      <c r="M688" s="214" t="s">
        <v>19</v>
      </c>
      <c r="N688" s="215" t="s">
        <v>43</v>
      </c>
      <c r="O688" s="87"/>
      <c r="P688" s="216">
        <f>O688*H688</f>
        <v>0</v>
      </c>
      <c r="Q688" s="216">
        <v>0.00029999999999999997</v>
      </c>
      <c r="R688" s="216">
        <f>Q688*H688</f>
        <v>0.051620999999999993</v>
      </c>
      <c r="S688" s="216">
        <v>0</v>
      </c>
      <c r="T688" s="217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8" t="s">
        <v>251</v>
      </c>
      <c r="AT688" s="218" t="s">
        <v>140</v>
      </c>
      <c r="AU688" s="218" t="s">
        <v>82</v>
      </c>
      <c r="AY688" s="20" t="s">
        <v>138</v>
      </c>
      <c r="BE688" s="219">
        <f>IF(N688="základní",J688,0)</f>
        <v>0</v>
      </c>
      <c r="BF688" s="219">
        <f>IF(N688="snížená",J688,0)</f>
        <v>0</v>
      </c>
      <c r="BG688" s="219">
        <f>IF(N688="zákl. přenesená",J688,0)</f>
        <v>0</v>
      </c>
      <c r="BH688" s="219">
        <f>IF(N688="sníž. přenesená",J688,0)</f>
        <v>0</v>
      </c>
      <c r="BI688" s="219">
        <f>IF(N688="nulová",J688,0)</f>
        <v>0</v>
      </c>
      <c r="BJ688" s="20" t="s">
        <v>80</v>
      </c>
      <c r="BK688" s="219">
        <f>ROUND(I688*H688,2)</f>
        <v>0</v>
      </c>
      <c r="BL688" s="20" t="s">
        <v>251</v>
      </c>
      <c r="BM688" s="218" t="s">
        <v>1382</v>
      </c>
    </row>
    <row r="689" s="2" customFormat="1">
      <c r="A689" s="41"/>
      <c r="B689" s="42"/>
      <c r="C689" s="43"/>
      <c r="D689" s="220" t="s">
        <v>147</v>
      </c>
      <c r="E689" s="43"/>
      <c r="F689" s="221" t="s">
        <v>1383</v>
      </c>
      <c r="G689" s="43"/>
      <c r="H689" s="43"/>
      <c r="I689" s="222"/>
      <c r="J689" s="43"/>
      <c r="K689" s="43"/>
      <c r="L689" s="47"/>
      <c r="M689" s="223"/>
      <c r="N689" s="224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147</v>
      </c>
      <c r="AU689" s="20" t="s">
        <v>82</v>
      </c>
    </row>
    <row r="690" s="14" customFormat="1">
      <c r="A690" s="14"/>
      <c r="B690" s="236"/>
      <c r="C690" s="237"/>
      <c r="D690" s="227" t="s">
        <v>166</v>
      </c>
      <c r="E690" s="238" t="s">
        <v>19</v>
      </c>
      <c r="F690" s="239" t="s">
        <v>354</v>
      </c>
      <c r="G690" s="237"/>
      <c r="H690" s="240">
        <v>172.06999999999999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6" t="s">
        <v>166</v>
      </c>
      <c r="AU690" s="246" t="s">
        <v>82</v>
      </c>
      <c r="AV690" s="14" t="s">
        <v>82</v>
      </c>
      <c r="AW690" s="14" t="s">
        <v>33</v>
      </c>
      <c r="AX690" s="14" t="s">
        <v>80</v>
      </c>
      <c r="AY690" s="246" t="s">
        <v>138</v>
      </c>
    </row>
    <row r="691" s="2" customFormat="1" ht="24.15" customHeight="1">
      <c r="A691" s="41"/>
      <c r="B691" s="42"/>
      <c r="C691" s="262" t="s">
        <v>1384</v>
      </c>
      <c r="D691" s="262" t="s">
        <v>549</v>
      </c>
      <c r="E691" s="263" t="s">
        <v>1385</v>
      </c>
      <c r="F691" s="264" t="s">
        <v>1386</v>
      </c>
      <c r="G691" s="265" t="s">
        <v>143</v>
      </c>
      <c r="H691" s="266">
        <v>189.27699999999999</v>
      </c>
      <c r="I691" s="267"/>
      <c r="J691" s="268">
        <f>ROUND(I691*H691,2)</f>
        <v>0</v>
      </c>
      <c r="K691" s="264" t="s">
        <v>144</v>
      </c>
      <c r="L691" s="269"/>
      <c r="M691" s="270" t="s">
        <v>19</v>
      </c>
      <c r="N691" s="271" t="s">
        <v>43</v>
      </c>
      <c r="O691" s="87"/>
      <c r="P691" s="216">
        <f>O691*H691</f>
        <v>0</v>
      </c>
      <c r="Q691" s="216">
        <v>0.0028999999999999998</v>
      </c>
      <c r="R691" s="216">
        <f>Q691*H691</f>
        <v>0.54890329999999987</v>
      </c>
      <c r="S691" s="216">
        <v>0</v>
      </c>
      <c r="T691" s="217">
        <f>S691*H691</f>
        <v>0</v>
      </c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R691" s="218" t="s">
        <v>573</v>
      </c>
      <c r="AT691" s="218" t="s">
        <v>549</v>
      </c>
      <c r="AU691" s="218" t="s">
        <v>82</v>
      </c>
      <c r="AY691" s="20" t="s">
        <v>138</v>
      </c>
      <c r="BE691" s="219">
        <f>IF(N691="základní",J691,0)</f>
        <v>0</v>
      </c>
      <c r="BF691" s="219">
        <f>IF(N691="snížená",J691,0)</f>
        <v>0</v>
      </c>
      <c r="BG691" s="219">
        <f>IF(N691="zákl. přenesená",J691,0)</f>
        <v>0</v>
      </c>
      <c r="BH691" s="219">
        <f>IF(N691="sníž. přenesená",J691,0)</f>
        <v>0</v>
      </c>
      <c r="BI691" s="219">
        <f>IF(N691="nulová",J691,0)</f>
        <v>0</v>
      </c>
      <c r="BJ691" s="20" t="s">
        <v>80</v>
      </c>
      <c r="BK691" s="219">
        <f>ROUND(I691*H691,2)</f>
        <v>0</v>
      </c>
      <c r="BL691" s="20" t="s">
        <v>251</v>
      </c>
      <c r="BM691" s="218" t="s">
        <v>1387</v>
      </c>
    </row>
    <row r="692" s="14" customFormat="1">
      <c r="A692" s="14"/>
      <c r="B692" s="236"/>
      <c r="C692" s="237"/>
      <c r="D692" s="227" t="s">
        <v>166</v>
      </c>
      <c r="E692" s="238" t="s">
        <v>19</v>
      </c>
      <c r="F692" s="239" t="s">
        <v>1388</v>
      </c>
      <c r="G692" s="237"/>
      <c r="H692" s="240">
        <v>189.27699999999999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6" t="s">
        <v>166</v>
      </c>
      <c r="AU692" s="246" t="s">
        <v>82</v>
      </c>
      <c r="AV692" s="14" t="s">
        <v>82</v>
      </c>
      <c r="AW692" s="14" t="s">
        <v>33</v>
      </c>
      <c r="AX692" s="14" t="s">
        <v>80</v>
      </c>
      <c r="AY692" s="246" t="s">
        <v>138</v>
      </c>
    </row>
    <row r="693" s="2" customFormat="1" ht="16.5" customHeight="1">
      <c r="A693" s="41"/>
      <c r="B693" s="42"/>
      <c r="C693" s="207" t="s">
        <v>1389</v>
      </c>
      <c r="D693" s="207" t="s">
        <v>140</v>
      </c>
      <c r="E693" s="208" t="s">
        <v>1390</v>
      </c>
      <c r="F693" s="209" t="s">
        <v>1391</v>
      </c>
      <c r="G693" s="210" t="s">
        <v>153</v>
      </c>
      <c r="H693" s="211">
        <v>176.94999999999999</v>
      </c>
      <c r="I693" s="212"/>
      <c r="J693" s="213">
        <f>ROUND(I693*H693,2)</f>
        <v>0</v>
      </c>
      <c r="K693" s="209" t="s">
        <v>144</v>
      </c>
      <c r="L693" s="47"/>
      <c r="M693" s="214" t="s">
        <v>19</v>
      </c>
      <c r="N693" s="215" t="s">
        <v>43</v>
      </c>
      <c r="O693" s="87"/>
      <c r="P693" s="216">
        <f>O693*H693</f>
        <v>0</v>
      </c>
      <c r="Q693" s="216">
        <v>5.0000000000000002E-05</v>
      </c>
      <c r="R693" s="216">
        <f>Q693*H693</f>
        <v>0.0088474999999999995</v>
      </c>
      <c r="S693" s="216">
        <v>0</v>
      </c>
      <c r="T693" s="217">
        <f>S693*H693</f>
        <v>0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8" t="s">
        <v>251</v>
      </c>
      <c r="AT693" s="218" t="s">
        <v>140</v>
      </c>
      <c r="AU693" s="218" t="s">
        <v>82</v>
      </c>
      <c r="AY693" s="20" t="s">
        <v>138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20" t="s">
        <v>80</v>
      </c>
      <c r="BK693" s="219">
        <f>ROUND(I693*H693,2)</f>
        <v>0</v>
      </c>
      <c r="BL693" s="20" t="s">
        <v>251</v>
      </c>
      <c r="BM693" s="218" t="s">
        <v>1392</v>
      </c>
    </row>
    <row r="694" s="2" customFormat="1">
      <c r="A694" s="41"/>
      <c r="B694" s="42"/>
      <c r="C694" s="43"/>
      <c r="D694" s="220" t="s">
        <v>147</v>
      </c>
      <c r="E694" s="43"/>
      <c r="F694" s="221" t="s">
        <v>1393</v>
      </c>
      <c r="G694" s="43"/>
      <c r="H694" s="43"/>
      <c r="I694" s="222"/>
      <c r="J694" s="43"/>
      <c r="K694" s="43"/>
      <c r="L694" s="47"/>
      <c r="M694" s="223"/>
      <c r="N694" s="224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20" t="s">
        <v>147</v>
      </c>
      <c r="AU694" s="20" t="s">
        <v>82</v>
      </c>
    </row>
    <row r="695" s="2" customFormat="1" ht="24.15" customHeight="1">
      <c r="A695" s="41"/>
      <c r="B695" s="42"/>
      <c r="C695" s="262" t="s">
        <v>1394</v>
      </c>
      <c r="D695" s="262" t="s">
        <v>549</v>
      </c>
      <c r="E695" s="263" t="s">
        <v>1395</v>
      </c>
      <c r="F695" s="264" t="s">
        <v>1396</v>
      </c>
      <c r="G695" s="265" t="s">
        <v>143</v>
      </c>
      <c r="H695" s="266">
        <v>20.349</v>
      </c>
      <c r="I695" s="267"/>
      <c r="J695" s="268">
        <f>ROUND(I695*H695,2)</f>
        <v>0</v>
      </c>
      <c r="K695" s="264" t="s">
        <v>144</v>
      </c>
      <c r="L695" s="269"/>
      <c r="M695" s="270" t="s">
        <v>19</v>
      </c>
      <c r="N695" s="271" t="s">
        <v>43</v>
      </c>
      <c r="O695" s="87"/>
      <c r="P695" s="216">
        <f>O695*H695</f>
        <v>0</v>
      </c>
      <c r="Q695" s="216">
        <v>0.0027499999999999998</v>
      </c>
      <c r="R695" s="216">
        <f>Q695*H695</f>
        <v>0.055959749999999996</v>
      </c>
      <c r="S695" s="216">
        <v>0</v>
      </c>
      <c r="T695" s="217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18" t="s">
        <v>573</v>
      </c>
      <c r="AT695" s="218" t="s">
        <v>549</v>
      </c>
      <c r="AU695" s="218" t="s">
        <v>82</v>
      </c>
      <c r="AY695" s="20" t="s">
        <v>138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20" t="s">
        <v>80</v>
      </c>
      <c r="BK695" s="219">
        <f>ROUND(I695*H695,2)</f>
        <v>0</v>
      </c>
      <c r="BL695" s="20" t="s">
        <v>251</v>
      </c>
      <c r="BM695" s="218" t="s">
        <v>1397</v>
      </c>
    </row>
    <row r="696" s="14" customFormat="1">
      <c r="A696" s="14"/>
      <c r="B696" s="236"/>
      <c r="C696" s="237"/>
      <c r="D696" s="227" t="s">
        <v>166</v>
      </c>
      <c r="E696" s="238" t="s">
        <v>19</v>
      </c>
      <c r="F696" s="239" t="s">
        <v>1398</v>
      </c>
      <c r="G696" s="237"/>
      <c r="H696" s="240">
        <v>20.349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6" t="s">
        <v>166</v>
      </c>
      <c r="AU696" s="246" t="s">
        <v>82</v>
      </c>
      <c r="AV696" s="14" t="s">
        <v>82</v>
      </c>
      <c r="AW696" s="14" t="s">
        <v>33</v>
      </c>
      <c r="AX696" s="14" t="s">
        <v>80</v>
      </c>
      <c r="AY696" s="246" t="s">
        <v>138</v>
      </c>
    </row>
    <row r="697" s="2" customFormat="1" ht="16.5" customHeight="1">
      <c r="A697" s="41"/>
      <c r="B697" s="42"/>
      <c r="C697" s="207" t="s">
        <v>1399</v>
      </c>
      <c r="D697" s="207" t="s">
        <v>140</v>
      </c>
      <c r="E697" s="208" t="s">
        <v>1400</v>
      </c>
      <c r="F697" s="209" t="s">
        <v>1401</v>
      </c>
      <c r="G697" s="210" t="s">
        <v>153</v>
      </c>
      <c r="H697" s="211">
        <v>176.94999999999999</v>
      </c>
      <c r="I697" s="212"/>
      <c r="J697" s="213">
        <f>ROUND(I697*H697,2)</f>
        <v>0</v>
      </c>
      <c r="K697" s="209" t="s">
        <v>19</v>
      </c>
      <c r="L697" s="47"/>
      <c r="M697" s="214" t="s">
        <v>19</v>
      </c>
      <c r="N697" s="215" t="s">
        <v>43</v>
      </c>
      <c r="O697" s="87"/>
      <c r="P697" s="216">
        <f>O697*H697</f>
        <v>0</v>
      </c>
      <c r="Q697" s="216">
        <v>1.0000000000000001E-05</v>
      </c>
      <c r="R697" s="216">
        <f>Q697*H697</f>
        <v>0.0017695</v>
      </c>
      <c r="S697" s="216">
        <v>0</v>
      </c>
      <c r="T697" s="217">
        <f>S697*H697</f>
        <v>0</v>
      </c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R697" s="218" t="s">
        <v>251</v>
      </c>
      <c r="AT697" s="218" t="s">
        <v>140</v>
      </c>
      <c r="AU697" s="218" t="s">
        <v>82</v>
      </c>
      <c r="AY697" s="20" t="s">
        <v>138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20" t="s">
        <v>80</v>
      </c>
      <c r="BK697" s="219">
        <f>ROUND(I697*H697,2)</f>
        <v>0</v>
      </c>
      <c r="BL697" s="20" t="s">
        <v>251</v>
      </c>
      <c r="BM697" s="218" t="s">
        <v>1402</v>
      </c>
    </row>
    <row r="698" s="14" customFormat="1">
      <c r="A698" s="14"/>
      <c r="B698" s="236"/>
      <c r="C698" s="237"/>
      <c r="D698" s="227" t="s">
        <v>166</v>
      </c>
      <c r="E698" s="238" t="s">
        <v>19</v>
      </c>
      <c r="F698" s="239" t="s">
        <v>1403</v>
      </c>
      <c r="G698" s="237"/>
      <c r="H698" s="240">
        <v>176.94999999999999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6" t="s">
        <v>166</v>
      </c>
      <c r="AU698" s="246" t="s">
        <v>82</v>
      </c>
      <c r="AV698" s="14" t="s">
        <v>82</v>
      </c>
      <c r="AW698" s="14" t="s">
        <v>33</v>
      </c>
      <c r="AX698" s="14" t="s">
        <v>80</v>
      </c>
      <c r="AY698" s="246" t="s">
        <v>138</v>
      </c>
    </row>
    <row r="699" s="2" customFormat="1" ht="16.5" customHeight="1">
      <c r="A699" s="41"/>
      <c r="B699" s="42"/>
      <c r="C699" s="262" t="s">
        <v>1404</v>
      </c>
      <c r="D699" s="262" t="s">
        <v>549</v>
      </c>
      <c r="E699" s="263" t="s">
        <v>1405</v>
      </c>
      <c r="F699" s="264" t="s">
        <v>1406</v>
      </c>
      <c r="G699" s="265" t="s">
        <v>153</v>
      </c>
      <c r="H699" s="266">
        <v>180.489</v>
      </c>
      <c r="I699" s="267"/>
      <c r="J699" s="268">
        <f>ROUND(I699*H699,2)</f>
        <v>0</v>
      </c>
      <c r="K699" s="264" t="s">
        <v>19</v>
      </c>
      <c r="L699" s="269"/>
      <c r="M699" s="270" t="s">
        <v>19</v>
      </c>
      <c r="N699" s="271" t="s">
        <v>43</v>
      </c>
      <c r="O699" s="87"/>
      <c r="P699" s="216">
        <f>O699*H699</f>
        <v>0</v>
      </c>
      <c r="Q699" s="216">
        <v>0.00038000000000000002</v>
      </c>
      <c r="R699" s="216">
        <f>Q699*H699</f>
        <v>0.068585820000000006</v>
      </c>
      <c r="S699" s="216">
        <v>0</v>
      </c>
      <c r="T699" s="217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18" t="s">
        <v>573</v>
      </c>
      <c r="AT699" s="218" t="s">
        <v>549</v>
      </c>
      <c r="AU699" s="218" t="s">
        <v>82</v>
      </c>
      <c r="AY699" s="20" t="s">
        <v>138</v>
      </c>
      <c r="BE699" s="219">
        <f>IF(N699="základní",J699,0)</f>
        <v>0</v>
      </c>
      <c r="BF699" s="219">
        <f>IF(N699="snížená",J699,0)</f>
        <v>0</v>
      </c>
      <c r="BG699" s="219">
        <f>IF(N699="zákl. přenesená",J699,0)</f>
        <v>0</v>
      </c>
      <c r="BH699" s="219">
        <f>IF(N699="sníž. přenesená",J699,0)</f>
        <v>0</v>
      </c>
      <c r="BI699" s="219">
        <f>IF(N699="nulová",J699,0)</f>
        <v>0</v>
      </c>
      <c r="BJ699" s="20" t="s">
        <v>80</v>
      </c>
      <c r="BK699" s="219">
        <f>ROUND(I699*H699,2)</f>
        <v>0</v>
      </c>
      <c r="BL699" s="20" t="s">
        <v>251</v>
      </c>
      <c r="BM699" s="218" t="s">
        <v>1407</v>
      </c>
    </row>
    <row r="700" s="14" customFormat="1">
      <c r="A700" s="14"/>
      <c r="B700" s="236"/>
      <c r="C700" s="237"/>
      <c r="D700" s="227" t="s">
        <v>166</v>
      </c>
      <c r="E700" s="238" t="s">
        <v>19</v>
      </c>
      <c r="F700" s="239" t="s">
        <v>1408</v>
      </c>
      <c r="G700" s="237"/>
      <c r="H700" s="240">
        <v>180.489</v>
      </c>
      <c r="I700" s="241"/>
      <c r="J700" s="237"/>
      <c r="K700" s="237"/>
      <c r="L700" s="242"/>
      <c r="M700" s="243"/>
      <c r="N700" s="244"/>
      <c r="O700" s="244"/>
      <c r="P700" s="244"/>
      <c r="Q700" s="244"/>
      <c r="R700" s="244"/>
      <c r="S700" s="244"/>
      <c r="T700" s="24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6" t="s">
        <v>166</v>
      </c>
      <c r="AU700" s="246" t="s">
        <v>82</v>
      </c>
      <c r="AV700" s="14" t="s">
        <v>82</v>
      </c>
      <c r="AW700" s="14" t="s">
        <v>33</v>
      </c>
      <c r="AX700" s="14" t="s">
        <v>80</v>
      </c>
      <c r="AY700" s="246" t="s">
        <v>138</v>
      </c>
    </row>
    <row r="701" s="2" customFormat="1" ht="24.15" customHeight="1">
      <c r="A701" s="41"/>
      <c r="B701" s="42"/>
      <c r="C701" s="207" t="s">
        <v>1409</v>
      </c>
      <c r="D701" s="207" t="s">
        <v>140</v>
      </c>
      <c r="E701" s="208" t="s">
        <v>1410</v>
      </c>
      <c r="F701" s="209" t="s">
        <v>1411</v>
      </c>
      <c r="G701" s="210" t="s">
        <v>227</v>
      </c>
      <c r="H701" s="211">
        <v>3.3220000000000001</v>
      </c>
      <c r="I701" s="212"/>
      <c r="J701" s="213">
        <f>ROUND(I701*H701,2)</f>
        <v>0</v>
      </c>
      <c r="K701" s="209" t="s">
        <v>144</v>
      </c>
      <c r="L701" s="47"/>
      <c r="M701" s="214" t="s">
        <v>19</v>
      </c>
      <c r="N701" s="215" t="s">
        <v>43</v>
      </c>
      <c r="O701" s="87"/>
      <c r="P701" s="216">
        <f>O701*H701</f>
        <v>0</v>
      </c>
      <c r="Q701" s="216">
        <v>0</v>
      </c>
      <c r="R701" s="216">
        <f>Q701*H701</f>
        <v>0</v>
      </c>
      <c r="S701" s="216">
        <v>0</v>
      </c>
      <c r="T701" s="217">
        <f>S701*H701</f>
        <v>0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8" t="s">
        <v>251</v>
      </c>
      <c r="AT701" s="218" t="s">
        <v>140</v>
      </c>
      <c r="AU701" s="218" t="s">
        <v>82</v>
      </c>
      <c r="AY701" s="20" t="s">
        <v>138</v>
      </c>
      <c r="BE701" s="219">
        <f>IF(N701="základní",J701,0)</f>
        <v>0</v>
      </c>
      <c r="BF701" s="219">
        <f>IF(N701="snížená",J701,0)</f>
        <v>0</v>
      </c>
      <c r="BG701" s="219">
        <f>IF(N701="zákl. přenesená",J701,0)</f>
        <v>0</v>
      </c>
      <c r="BH701" s="219">
        <f>IF(N701="sníž. přenesená",J701,0)</f>
        <v>0</v>
      </c>
      <c r="BI701" s="219">
        <f>IF(N701="nulová",J701,0)</f>
        <v>0</v>
      </c>
      <c r="BJ701" s="20" t="s">
        <v>80</v>
      </c>
      <c r="BK701" s="219">
        <f>ROUND(I701*H701,2)</f>
        <v>0</v>
      </c>
      <c r="BL701" s="20" t="s">
        <v>251</v>
      </c>
      <c r="BM701" s="218" t="s">
        <v>1412</v>
      </c>
    </row>
    <row r="702" s="2" customFormat="1">
      <c r="A702" s="41"/>
      <c r="B702" s="42"/>
      <c r="C702" s="43"/>
      <c r="D702" s="220" t="s">
        <v>147</v>
      </c>
      <c r="E702" s="43"/>
      <c r="F702" s="221" t="s">
        <v>1413</v>
      </c>
      <c r="G702" s="43"/>
      <c r="H702" s="43"/>
      <c r="I702" s="222"/>
      <c r="J702" s="43"/>
      <c r="K702" s="43"/>
      <c r="L702" s="47"/>
      <c r="M702" s="223"/>
      <c r="N702" s="224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T702" s="20" t="s">
        <v>147</v>
      </c>
      <c r="AU702" s="20" t="s">
        <v>82</v>
      </c>
    </row>
    <row r="703" s="12" customFormat="1" ht="22.8" customHeight="1">
      <c r="A703" s="12"/>
      <c r="B703" s="191"/>
      <c r="C703" s="192"/>
      <c r="D703" s="193" t="s">
        <v>71</v>
      </c>
      <c r="E703" s="205" t="s">
        <v>1414</v>
      </c>
      <c r="F703" s="205" t="s">
        <v>1415</v>
      </c>
      <c r="G703" s="192"/>
      <c r="H703" s="192"/>
      <c r="I703" s="195"/>
      <c r="J703" s="206">
        <f>BK703</f>
        <v>0</v>
      </c>
      <c r="K703" s="192"/>
      <c r="L703" s="197"/>
      <c r="M703" s="198"/>
      <c r="N703" s="199"/>
      <c r="O703" s="199"/>
      <c r="P703" s="200">
        <f>SUM(P704:P728)</f>
        <v>0</v>
      </c>
      <c r="Q703" s="199"/>
      <c r="R703" s="200">
        <f>SUM(R704:R728)</f>
        <v>5.8041917999999981</v>
      </c>
      <c r="S703" s="199"/>
      <c r="T703" s="201">
        <f>SUM(T704:T728)</f>
        <v>0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02" t="s">
        <v>82</v>
      </c>
      <c r="AT703" s="203" t="s">
        <v>71</v>
      </c>
      <c r="AU703" s="203" t="s">
        <v>80</v>
      </c>
      <c r="AY703" s="202" t="s">
        <v>138</v>
      </c>
      <c r="BK703" s="204">
        <f>SUM(BK704:BK728)</f>
        <v>0</v>
      </c>
    </row>
    <row r="704" s="2" customFormat="1" ht="16.5" customHeight="1">
      <c r="A704" s="41"/>
      <c r="B704" s="42"/>
      <c r="C704" s="207" t="s">
        <v>1416</v>
      </c>
      <c r="D704" s="207" t="s">
        <v>140</v>
      </c>
      <c r="E704" s="208" t="s">
        <v>1417</v>
      </c>
      <c r="F704" s="209" t="s">
        <v>1418</v>
      </c>
      <c r="G704" s="210" t="s">
        <v>143</v>
      </c>
      <c r="H704" s="211">
        <v>188.5</v>
      </c>
      <c r="I704" s="212"/>
      <c r="J704" s="213">
        <f>ROUND(I704*H704,2)</f>
        <v>0</v>
      </c>
      <c r="K704" s="209" t="s">
        <v>144</v>
      </c>
      <c r="L704" s="47"/>
      <c r="M704" s="214" t="s">
        <v>19</v>
      </c>
      <c r="N704" s="215" t="s">
        <v>43</v>
      </c>
      <c r="O704" s="87"/>
      <c r="P704" s="216">
        <f>O704*H704</f>
        <v>0</v>
      </c>
      <c r="Q704" s="216">
        <v>0.00029999999999999997</v>
      </c>
      <c r="R704" s="216">
        <f>Q704*H704</f>
        <v>0.056549999999999996</v>
      </c>
      <c r="S704" s="216">
        <v>0</v>
      </c>
      <c r="T704" s="217">
        <f>S704*H704</f>
        <v>0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18" t="s">
        <v>251</v>
      </c>
      <c r="AT704" s="218" t="s">
        <v>140</v>
      </c>
      <c r="AU704" s="218" t="s">
        <v>82</v>
      </c>
      <c r="AY704" s="20" t="s">
        <v>138</v>
      </c>
      <c r="BE704" s="219">
        <f>IF(N704="základní",J704,0)</f>
        <v>0</v>
      </c>
      <c r="BF704" s="219">
        <f>IF(N704="snížená",J704,0)</f>
        <v>0</v>
      </c>
      <c r="BG704" s="219">
        <f>IF(N704="zákl. přenesená",J704,0)</f>
        <v>0</v>
      </c>
      <c r="BH704" s="219">
        <f>IF(N704="sníž. přenesená",J704,0)</f>
        <v>0</v>
      </c>
      <c r="BI704" s="219">
        <f>IF(N704="nulová",J704,0)</f>
        <v>0</v>
      </c>
      <c r="BJ704" s="20" t="s">
        <v>80</v>
      </c>
      <c r="BK704" s="219">
        <f>ROUND(I704*H704,2)</f>
        <v>0</v>
      </c>
      <c r="BL704" s="20" t="s">
        <v>251</v>
      </c>
      <c r="BM704" s="218" t="s">
        <v>1419</v>
      </c>
    </row>
    <row r="705" s="2" customFormat="1">
      <c r="A705" s="41"/>
      <c r="B705" s="42"/>
      <c r="C705" s="43"/>
      <c r="D705" s="220" t="s">
        <v>147</v>
      </c>
      <c r="E705" s="43"/>
      <c r="F705" s="221" t="s">
        <v>1420</v>
      </c>
      <c r="G705" s="43"/>
      <c r="H705" s="43"/>
      <c r="I705" s="222"/>
      <c r="J705" s="43"/>
      <c r="K705" s="43"/>
      <c r="L705" s="47"/>
      <c r="M705" s="223"/>
      <c r="N705" s="224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147</v>
      </c>
      <c r="AU705" s="20" t="s">
        <v>82</v>
      </c>
    </row>
    <row r="706" s="14" customFormat="1">
      <c r="A706" s="14"/>
      <c r="B706" s="236"/>
      <c r="C706" s="237"/>
      <c r="D706" s="227" t="s">
        <v>166</v>
      </c>
      <c r="E706" s="238" t="s">
        <v>19</v>
      </c>
      <c r="F706" s="239" t="s">
        <v>1421</v>
      </c>
      <c r="G706" s="237"/>
      <c r="H706" s="240">
        <v>188.5</v>
      </c>
      <c r="I706" s="241"/>
      <c r="J706" s="237"/>
      <c r="K706" s="237"/>
      <c r="L706" s="242"/>
      <c r="M706" s="243"/>
      <c r="N706" s="244"/>
      <c r="O706" s="244"/>
      <c r="P706" s="244"/>
      <c r="Q706" s="244"/>
      <c r="R706" s="244"/>
      <c r="S706" s="244"/>
      <c r="T706" s="24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6" t="s">
        <v>166</v>
      </c>
      <c r="AU706" s="246" t="s">
        <v>82</v>
      </c>
      <c r="AV706" s="14" t="s">
        <v>82</v>
      </c>
      <c r="AW706" s="14" t="s">
        <v>33</v>
      </c>
      <c r="AX706" s="14" t="s">
        <v>80</v>
      </c>
      <c r="AY706" s="246" t="s">
        <v>138</v>
      </c>
    </row>
    <row r="707" s="2" customFormat="1" ht="16.5" customHeight="1">
      <c r="A707" s="41"/>
      <c r="B707" s="42"/>
      <c r="C707" s="207" t="s">
        <v>1422</v>
      </c>
      <c r="D707" s="207" t="s">
        <v>140</v>
      </c>
      <c r="E707" s="208" t="s">
        <v>1423</v>
      </c>
      <c r="F707" s="209" t="s">
        <v>1424</v>
      </c>
      <c r="G707" s="210" t="s">
        <v>143</v>
      </c>
      <c r="H707" s="211">
        <v>20</v>
      </c>
      <c r="I707" s="212"/>
      <c r="J707" s="213">
        <f>ROUND(I707*H707,2)</f>
        <v>0</v>
      </c>
      <c r="K707" s="209" t="s">
        <v>144</v>
      </c>
      <c r="L707" s="47"/>
      <c r="M707" s="214" t="s">
        <v>19</v>
      </c>
      <c r="N707" s="215" t="s">
        <v>43</v>
      </c>
      <c r="O707" s="87"/>
      <c r="P707" s="216">
        <f>O707*H707</f>
        <v>0</v>
      </c>
      <c r="Q707" s="216">
        <v>0.0015</v>
      </c>
      <c r="R707" s="216">
        <f>Q707*H707</f>
        <v>0.029999999999999999</v>
      </c>
      <c r="S707" s="216">
        <v>0</v>
      </c>
      <c r="T707" s="217">
        <f>S707*H707</f>
        <v>0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18" t="s">
        <v>251</v>
      </c>
      <c r="AT707" s="218" t="s">
        <v>140</v>
      </c>
      <c r="AU707" s="218" t="s">
        <v>82</v>
      </c>
      <c r="AY707" s="20" t="s">
        <v>138</v>
      </c>
      <c r="BE707" s="219">
        <f>IF(N707="základní",J707,0)</f>
        <v>0</v>
      </c>
      <c r="BF707" s="219">
        <f>IF(N707="snížená",J707,0)</f>
        <v>0</v>
      </c>
      <c r="BG707" s="219">
        <f>IF(N707="zákl. přenesená",J707,0)</f>
        <v>0</v>
      </c>
      <c r="BH707" s="219">
        <f>IF(N707="sníž. přenesená",J707,0)</f>
        <v>0</v>
      </c>
      <c r="BI707" s="219">
        <f>IF(N707="nulová",J707,0)</f>
        <v>0</v>
      </c>
      <c r="BJ707" s="20" t="s">
        <v>80</v>
      </c>
      <c r="BK707" s="219">
        <f>ROUND(I707*H707,2)</f>
        <v>0</v>
      </c>
      <c r="BL707" s="20" t="s">
        <v>251</v>
      </c>
      <c r="BM707" s="218" t="s">
        <v>1425</v>
      </c>
    </row>
    <row r="708" s="2" customFormat="1">
      <c r="A708" s="41"/>
      <c r="B708" s="42"/>
      <c r="C708" s="43"/>
      <c r="D708" s="220" t="s">
        <v>147</v>
      </c>
      <c r="E708" s="43"/>
      <c r="F708" s="221" t="s">
        <v>1426</v>
      </c>
      <c r="G708" s="43"/>
      <c r="H708" s="43"/>
      <c r="I708" s="222"/>
      <c r="J708" s="43"/>
      <c r="K708" s="43"/>
      <c r="L708" s="47"/>
      <c r="M708" s="223"/>
      <c r="N708" s="224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147</v>
      </c>
      <c r="AU708" s="20" t="s">
        <v>82</v>
      </c>
    </row>
    <row r="709" s="14" customFormat="1">
      <c r="A709" s="14"/>
      <c r="B709" s="236"/>
      <c r="C709" s="237"/>
      <c r="D709" s="227" t="s">
        <v>166</v>
      </c>
      <c r="E709" s="238" t="s">
        <v>19</v>
      </c>
      <c r="F709" s="239" t="s">
        <v>277</v>
      </c>
      <c r="G709" s="237"/>
      <c r="H709" s="240">
        <v>20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6" t="s">
        <v>166</v>
      </c>
      <c r="AU709" s="246" t="s">
        <v>82</v>
      </c>
      <c r="AV709" s="14" t="s">
        <v>82</v>
      </c>
      <c r="AW709" s="14" t="s">
        <v>33</v>
      </c>
      <c r="AX709" s="14" t="s">
        <v>80</v>
      </c>
      <c r="AY709" s="246" t="s">
        <v>138</v>
      </c>
    </row>
    <row r="710" s="2" customFormat="1" ht="16.5" customHeight="1">
      <c r="A710" s="41"/>
      <c r="B710" s="42"/>
      <c r="C710" s="207" t="s">
        <v>1427</v>
      </c>
      <c r="D710" s="207" t="s">
        <v>140</v>
      </c>
      <c r="E710" s="208" t="s">
        <v>1428</v>
      </c>
      <c r="F710" s="209" t="s">
        <v>1429</v>
      </c>
      <c r="G710" s="210" t="s">
        <v>153</v>
      </c>
      <c r="H710" s="211">
        <v>15.6</v>
      </c>
      <c r="I710" s="212"/>
      <c r="J710" s="213">
        <f>ROUND(I710*H710,2)</f>
        <v>0</v>
      </c>
      <c r="K710" s="209" t="s">
        <v>144</v>
      </c>
      <c r="L710" s="47"/>
      <c r="M710" s="214" t="s">
        <v>19</v>
      </c>
      <c r="N710" s="215" t="s">
        <v>43</v>
      </c>
      <c r="O710" s="87"/>
      <c r="P710" s="216">
        <f>O710*H710</f>
        <v>0</v>
      </c>
      <c r="Q710" s="216">
        <v>0.00027999999999999998</v>
      </c>
      <c r="R710" s="216">
        <f>Q710*H710</f>
        <v>0.0043679999999999995</v>
      </c>
      <c r="S710" s="216">
        <v>0</v>
      </c>
      <c r="T710" s="217">
        <f>S710*H710</f>
        <v>0</v>
      </c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R710" s="218" t="s">
        <v>251</v>
      </c>
      <c r="AT710" s="218" t="s">
        <v>140</v>
      </c>
      <c r="AU710" s="218" t="s">
        <v>82</v>
      </c>
      <c r="AY710" s="20" t="s">
        <v>138</v>
      </c>
      <c r="BE710" s="219">
        <f>IF(N710="základní",J710,0)</f>
        <v>0</v>
      </c>
      <c r="BF710" s="219">
        <f>IF(N710="snížená",J710,0)</f>
        <v>0</v>
      </c>
      <c r="BG710" s="219">
        <f>IF(N710="zákl. přenesená",J710,0)</f>
        <v>0</v>
      </c>
      <c r="BH710" s="219">
        <f>IF(N710="sníž. přenesená",J710,0)</f>
        <v>0</v>
      </c>
      <c r="BI710" s="219">
        <f>IF(N710="nulová",J710,0)</f>
        <v>0</v>
      </c>
      <c r="BJ710" s="20" t="s">
        <v>80</v>
      </c>
      <c r="BK710" s="219">
        <f>ROUND(I710*H710,2)</f>
        <v>0</v>
      </c>
      <c r="BL710" s="20" t="s">
        <v>251</v>
      </c>
      <c r="BM710" s="218" t="s">
        <v>1430</v>
      </c>
    </row>
    <row r="711" s="2" customFormat="1">
      <c r="A711" s="41"/>
      <c r="B711" s="42"/>
      <c r="C711" s="43"/>
      <c r="D711" s="220" t="s">
        <v>147</v>
      </c>
      <c r="E711" s="43"/>
      <c r="F711" s="221" t="s">
        <v>1431</v>
      </c>
      <c r="G711" s="43"/>
      <c r="H711" s="43"/>
      <c r="I711" s="222"/>
      <c r="J711" s="43"/>
      <c r="K711" s="43"/>
      <c r="L711" s="47"/>
      <c r="M711" s="223"/>
      <c r="N711" s="224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20" t="s">
        <v>147</v>
      </c>
      <c r="AU711" s="20" t="s">
        <v>82</v>
      </c>
    </row>
    <row r="712" s="14" customFormat="1">
      <c r="A712" s="14"/>
      <c r="B712" s="236"/>
      <c r="C712" s="237"/>
      <c r="D712" s="227" t="s">
        <v>166</v>
      </c>
      <c r="E712" s="238" t="s">
        <v>19</v>
      </c>
      <c r="F712" s="239" t="s">
        <v>1432</v>
      </c>
      <c r="G712" s="237"/>
      <c r="H712" s="240">
        <v>15.6</v>
      </c>
      <c r="I712" s="241"/>
      <c r="J712" s="237"/>
      <c r="K712" s="237"/>
      <c r="L712" s="242"/>
      <c r="M712" s="243"/>
      <c r="N712" s="244"/>
      <c r="O712" s="244"/>
      <c r="P712" s="244"/>
      <c r="Q712" s="244"/>
      <c r="R712" s="244"/>
      <c r="S712" s="244"/>
      <c r="T712" s="24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6" t="s">
        <v>166</v>
      </c>
      <c r="AU712" s="246" t="s">
        <v>82</v>
      </c>
      <c r="AV712" s="14" t="s">
        <v>82</v>
      </c>
      <c r="AW712" s="14" t="s">
        <v>33</v>
      </c>
      <c r="AX712" s="14" t="s">
        <v>80</v>
      </c>
      <c r="AY712" s="246" t="s">
        <v>138</v>
      </c>
    </row>
    <row r="713" s="2" customFormat="1" ht="21.75" customHeight="1">
      <c r="A713" s="41"/>
      <c r="B713" s="42"/>
      <c r="C713" s="207" t="s">
        <v>1433</v>
      </c>
      <c r="D713" s="207" t="s">
        <v>140</v>
      </c>
      <c r="E713" s="208" t="s">
        <v>1434</v>
      </c>
      <c r="F713" s="209" t="s">
        <v>1435</v>
      </c>
      <c r="G713" s="210" t="s">
        <v>143</v>
      </c>
      <c r="H713" s="211">
        <v>188.5</v>
      </c>
      <c r="I713" s="212"/>
      <c r="J713" s="213">
        <f>ROUND(I713*H713,2)</f>
        <v>0</v>
      </c>
      <c r="K713" s="209" t="s">
        <v>144</v>
      </c>
      <c r="L713" s="47"/>
      <c r="M713" s="214" t="s">
        <v>19</v>
      </c>
      <c r="N713" s="215" t="s">
        <v>43</v>
      </c>
      <c r="O713" s="87"/>
      <c r="P713" s="216">
        <f>O713*H713</f>
        <v>0</v>
      </c>
      <c r="Q713" s="216">
        <v>0.0060000000000000001</v>
      </c>
      <c r="R713" s="216">
        <f>Q713*H713</f>
        <v>1.131</v>
      </c>
      <c r="S713" s="216">
        <v>0</v>
      </c>
      <c r="T713" s="217">
        <f>S713*H713</f>
        <v>0</v>
      </c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R713" s="218" t="s">
        <v>251</v>
      </c>
      <c r="AT713" s="218" t="s">
        <v>140</v>
      </c>
      <c r="AU713" s="218" t="s">
        <v>82</v>
      </c>
      <c r="AY713" s="20" t="s">
        <v>138</v>
      </c>
      <c r="BE713" s="219">
        <f>IF(N713="základní",J713,0)</f>
        <v>0</v>
      </c>
      <c r="BF713" s="219">
        <f>IF(N713="snížená",J713,0)</f>
        <v>0</v>
      </c>
      <c r="BG713" s="219">
        <f>IF(N713="zákl. přenesená",J713,0)</f>
        <v>0</v>
      </c>
      <c r="BH713" s="219">
        <f>IF(N713="sníž. přenesená",J713,0)</f>
        <v>0</v>
      </c>
      <c r="BI713" s="219">
        <f>IF(N713="nulová",J713,0)</f>
        <v>0</v>
      </c>
      <c r="BJ713" s="20" t="s">
        <v>80</v>
      </c>
      <c r="BK713" s="219">
        <f>ROUND(I713*H713,2)</f>
        <v>0</v>
      </c>
      <c r="BL713" s="20" t="s">
        <v>251</v>
      </c>
      <c r="BM713" s="218" t="s">
        <v>1436</v>
      </c>
    </row>
    <row r="714" s="2" customFormat="1">
      <c r="A714" s="41"/>
      <c r="B714" s="42"/>
      <c r="C714" s="43"/>
      <c r="D714" s="220" t="s">
        <v>147</v>
      </c>
      <c r="E714" s="43"/>
      <c r="F714" s="221" t="s">
        <v>1437</v>
      </c>
      <c r="G714" s="43"/>
      <c r="H714" s="43"/>
      <c r="I714" s="222"/>
      <c r="J714" s="43"/>
      <c r="K714" s="43"/>
      <c r="L714" s="47"/>
      <c r="M714" s="223"/>
      <c r="N714" s="224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20" t="s">
        <v>147</v>
      </c>
      <c r="AU714" s="20" t="s">
        <v>82</v>
      </c>
    </row>
    <row r="715" s="14" customFormat="1">
      <c r="A715" s="14"/>
      <c r="B715" s="236"/>
      <c r="C715" s="237"/>
      <c r="D715" s="227" t="s">
        <v>166</v>
      </c>
      <c r="E715" s="238" t="s">
        <v>19</v>
      </c>
      <c r="F715" s="239" t="s">
        <v>1421</v>
      </c>
      <c r="G715" s="237"/>
      <c r="H715" s="240">
        <v>188.5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6" t="s">
        <v>166</v>
      </c>
      <c r="AU715" s="246" t="s">
        <v>82</v>
      </c>
      <c r="AV715" s="14" t="s">
        <v>82</v>
      </c>
      <c r="AW715" s="14" t="s">
        <v>33</v>
      </c>
      <c r="AX715" s="14" t="s">
        <v>80</v>
      </c>
      <c r="AY715" s="246" t="s">
        <v>138</v>
      </c>
    </row>
    <row r="716" s="2" customFormat="1" ht="16.5" customHeight="1">
      <c r="A716" s="41"/>
      <c r="B716" s="42"/>
      <c r="C716" s="262" t="s">
        <v>1438</v>
      </c>
      <c r="D716" s="262" t="s">
        <v>549</v>
      </c>
      <c r="E716" s="263" t="s">
        <v>1439</v>
      </c>
      <c r="F716" s="264" t="s">
        <v>1440</v>
      </c>
      <c r="G716" s="265" t="s">
        <v>143</v>
      </c>
      <c r="H716" s="266">
        <v>207.34999999999999</v>
      </c>
      <c r="I716" s="267"/>
      <c r="J716" s="268">
        <f>ROUND(I716*H716,2)</f>
        <v>0</v>
      </c>
      <c r="K716" s="264" t="s">
        <v>144</v>
      </c>
      <c r="L716" s="269"/>
      <c r="M716" s="270" t="s">
        <v>19</v>
      </c>
      <c r="N716" s="271" t="s">
        <v>43</v>
      </c>
      <c r="O716" s="87"/>
      <c r="P716" s="216">
        <f>O716*H716</f>
        <v>0</v>
      </c>
      <c r="Q716" s="216">
        <v>0.021999999999999999</v>
      </c>
      <c r="R716" s="216">
        <f>Q716*H716</f>
        <v>4.5616999999999992</v>
      </c>
      <c r="S716" s="216">
        <v>0</v>
      </c>
      <c r="T716" s="217">
        <f>S716*H716</f>
        <v>0</v>
      </c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R716" s="218" t="s">
        <v>573</v>
      </c>
      <c r="AT716" s="218" t="s">
        <v>549</v>
      </c>
      <c r="AU716" s="218" t="s">
        <v>82</v>
      </c>
      <c r="AY716" s="20" t="s">
        <v>138</v>
      </c>
      <c r="BE716" s="219">
        <f>IF(N716="základní",J716,0)</f>
        <v>0</v>
      </c>
      <c r="BF716" s="219">
        <f>IF(N716="snížená",J716,0)</f>
        <v>0</v>
      </c>
      <c r="BG716" s="219">
        <f>IF(N716="zákl. přenesená",J716,0)</f>
        <v>0</v>
      </c>
      <c r="BH716" s="219">
        <f>IF(N716="sníž. přenesená",J716,0)</f>
        <v>0</v>
      </c>
      <c r="BI716" s="219">
        <f>IF(N716="nulová",J716,0)</f>
        <v>0</v>
      </c>
      <c r="BJ716" s="20" t="s">
        <v>80</v>
      </c>
      <c r="BK716" s="219">
        <f>ROUND(I716*H716,2)</f>
        <v>0</v>
      </c>
      <c r="BL716" s="20" t="s">
        <v>251</v>
      </c>
      <c r="BM716" s="218" t="s">
        <v>1441</v>
      </c>
    </row>
    <row r="717" s="14" customFormat="1">
      <c r="A717" s="14"/>
      <c r="B717" s="236"/>
      <c r="C717" s="237"/>
      <c r="D717" s="227" t="s">
        <v>166</v>
      </c>
      <c r="E717" s="238" t="s">
        <v>19</v>
      </c>
      <c r="F717" s="239" t="s">
        <v>1442</v>
      </c>
      <c r="G717" s="237"/>
      <c r="H717" s="240">
        <v>207.34999999999999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6" t="s">
        <v>166</v>
      </c>
      <c r="AU717" s="246" t="s">
        <v>82</v>
      </c>
      <c r="AV717" s="14" t="s">
        <v>82</v>
      </c>
      <c r="AW717" s="14" t="s">
        <v>33</v>
      </c>
      <c r="AX717" s="14" t="s">
        <v>80</v>
      </c>
      <c r="AY717" s="246" t="s">
        <v>138</v>
      </c>
    </row>
    <row r="718" s="2" customFormat="1" ht="16.5" customHeight="1">
      <c r="A718" s="41"/>
      <c r="B718" s="42"/>
      <c r="C718" s="207" t="s">
        <v>1443</v>
      </c>
      <c r="D718" s="207" t="s">
        <v>140</v>
      </c>
      <c r="E718" s="208" t="s">
        <v>1444</v>
      </c>
      <c r="F718" s="209" t="s">
        <v>1445</v>
      </c>
      <c r="G718" s="210" t="s">
        <v>153</v>
      </c>
      <c r="H718" s="211">
        <v>20.800000000000001</v>
      </c>
      <c r="I718" s="212"/>
      <c r="J718" s="213">
        <f>ROUND(I718*H718,2)</f>
        <v>0</v>
      </c>
      <c r="K718" s="209" t="s">
        <v>144</v>
      </c>
      <c r="L718" s="47"/>
      <c r="M718" s="214" t="s">
        <v>19</v>
      </c>
      <c r="N718" s="215" t="s">
        <v>43</v>
      </c>
      <c r="O718" s="87"/>
      <c r="P718" s="216">
        <f>O718*H718</f>
        <v>0</v>
      </c>
      <c r="Q718" s="216">
        <v>0.00020000000000000001</v>
      </c>
      <c r="R718" s="216">
        <f>Q718*H718</f>
        <v>0.0041600000000000005</v>
      </c>
      <c r="S718" s="216">
        <v>0</v>
      </c>
      <c r="T718" s="217">
        <f>S718*H718</f>
        <v>0</v>
      </c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R718" s="218" t="s">
        <v>251</v>
      </c>
      <c r="AT718" s="218" t="s">
        <v>140</v>
      </c>
      <c r="AU718" s="218" t="s">
        <v>82</v>
      </c>
      <c r="AY718" s="20" t="s">
        <v>138</v>
      </c>
      <c r="BE718" s="219">
        <f>IF(N718="základní",J718,0)</f>
        <v>0</v>
      </c>
      <c r="BF718" s="219">
        <f>IF(N718="snížená",J718,0)</f>
        <v>0</v>
      </c>
      <c r="BG718" s="219">
        <f>IF(N718="zákl. přenesená",J718,0)</f>
        <v>0</v>
      </c>
      <c r="BH718" s="219">
        <f>IF(N718="sníž. přenesená",J718,0)</f>
        <v>0</v>
      </c>
      <c r="BI718" s="219">
        <f>IF(N718="nulová",J718,0)</f>
        <v>0</v>
      </c>
      <c r="BJ718" s="20" t="s">
        <v>80</v>
      </c>
      <c r="BK718" s="219">
        <f>ROUND(I718*H718,2)</f>
        <v>0</v>
      </c>
      <c r="BL718" s="20" t="s">
        <v>251</v>
      </c>
      <c r="BM718" s="218" t="s">
        <v>1446</v>
      </c>
    </row>
    <row r="719" s="2" customFormat="1">
      <c r="A719" s="41"/>
      <c r="B719" s="42"/>
      <c r="C719" s="43"/>
      <c r="D719" s="220" t="s">
        <v>147</v>
      </c>
      <c r="E719" s="43"/>
      <c r="F719" s="221" t="s">
        <v>1447</v>
      </c>
      <c r="G719" s="43"/>
      <c r="H719" s="43"/>
      <c r="I719" s="222"/>
      <c r="J719" s="43"/>
      <c r="K719" s="43"/>
      <c r="L719" s="47"/>
      <c r="M719" s="223"/>
      <c r="N719" s="224"/>
      <c r="O719" s="87"/>
      <c r="P719" s="87"/>
      <c r="Q719" s="87"/>
      <c r="R719" s="87"/>
      <c r="S719" s="87"/>
      <c r="T719" s="88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T719" s="20" t="s">
        <v>147</v>
      </c>
      <c r="AU719" s="20" t="s">
        <v>82</v>
      </c>
    </row>
    <row r="720" s="14" customFormat="1">
      <c r="A720" s="14"/>
      <c r="B720" s="236"/>
      <c r="C720" s="237"/>
      <c r="D720" s="227" t="s">
        <v>166</v>
      </c>
      <c r="E720" s="238" t="s">
        <v>19</v>
      </c>
      <c r="F720" s="239" t="s">
        <v>1448</v>
      </c>
      <c r="G720" s="237"/>
      <c r="H720" s="240">
        <v>20.800000000000001</v>
      </c>
      <c r="I720" s="241"/>
      <c r="J720" s="237"/>
      <c r="K720" s="237"/>
      <c r="L720" s="242"/>
      <c r="M720" s="243"/>
      <c r="N720" s="244"/>
      <c r="O720" s="244"/>
      <c r="P720" s="244"/>
      <c r="Q720" s="244"/>
      <c r="R720" s="244"/>
      <c r="S720" s="244"/>
      <c r="T720" s="245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6" t="s">
        <v>166</v>
      </c>
      <c r="AU720" s="246" t="s">
        <v>82</v>
      </c>
      <c r="AV720" s="14" t="s">
        <v>82</v>
      </c>
      <c r="AW720" s="14" t="s">
        <v>33</v>
      </c>
      <c r="AX720" s="14" t="s">
        <v>80</v>
      </c>
      <c r="AY720" s="246" t="s">
        <v>138</v>
      </c>
    </row>
    <row r="721" s="2" customFormat="1" ht="16.5" customHeight="1">
      <c r="A721" s="41"/>
      <c r="B721" s="42"/>
      <c r="C721" s="262" t="s">
        <v>1449</v>
      </c>
      <c r="D721" s="262" t="s">
        <v>549</v>
      </c>
      <c r="E721" s="263" t="s">
        <v>1450</v>
      </c>
      <c r="F721" s="264" t="s">
        <v>1451</v>
      </c>
      <c r="G721" s="265" t="s">
        <v>153</v>
      </c>
      <c r="H721" s="266">
        <v>21.84</v>
      </c>
      <c r="I721" s="267"/>
      <c r="J721" s="268">
        <f>ROUND(I721*H721,2)</f>
        <v>0</v>
      </c>
      <c r="K721" s="264" t="s">
        <v>144</v>
      </c>
      <c r="L721" s="269"/>
      <c r="M721" s="270" t="s">
        <v>19</v>
      </c>
      <c r="N721" s="271" t="s">
        <v>43</v>
      </c>
      <c r="O721" s="87"/>
      <c r="P721" s="216">
        <f>O721*H721</f>
        <v>0</v>
      </c>
      <c r="Q721" s="216">
        <v>0.00032000000000000003</v>
      </c>
      <c r="R721" s="216">
        <f>Q721*H721</f>
        <v>0.0069888000000000007</v>
      </c>
      <c r="S721" s="216">
        <v>0</v>
      </c>
      <c r="T721" s="217">
        <f>S721*H721</f>
        <v>0</v>
      </c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R721" s="218" t="s">
        <v>573</v>
      </c>
      <c r="AT721" s="218" t="s">
        <v>549</v>
      </c>
      <c r="AU721" s="218" t="s">
        <v>82</v>
      </c>
      <c r="AY721" s="20" t="s">
        <v>138</v>
      </c>
      <c r="BE721" s="219">
        <f>IF(N721="základní",J721,0)</f>
        <v>0</v>
      </c>
      <c r="BF721" s="219">
        <f>IF(N721="snížená",J721,0)</f>
        <v>0</v>
      </c>
      <c r="BG721" s="219">
        <f>IF(N721="zákl. přenesená",J721,0)</f>
        <v>0</v>
      </c>
      <c r="BH721" s="219">
        <f>IF(N721="sníž. přenesená",J721,0)</f>
        <v>0</v>
      </c>
      <c r="BI721" s="219">
        <f>IF(N721="nulová",J721,0)</f>
        <v>0</v>
      </c>
      <c r="BJ721" s="20" t="s">
        <v>80</v>
      </c>
      <c r="BK721" s="219">
        <f>ROUND(I721*H721,2)</f>
        <v>0</v>
      </c>
      <c r="BL721" s="20" t="s">
        <v>251</v>
      </c>
      <c r="BM721" s="218" t="s">
        <v>1452</v>
      </c>
    </row>
    <row r="722" s="14" customFormat="1">
      <c r="A722" s="14"/>
      <c r="B722" s="236"/>
      <c r="C722" s="237"/>
      <c r="D722" s="227" t="s">
        <v>166</v>
      </c>
      <c r="E722" s="238" t="s">
        <v>19</v>
      </c>
      <c r="F722" s="239" t="s">
        <v>1453</v>
      </c>
      <c r="G722" s="237"/>
      <c r="H722" s="240">
        <v>21.84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6" t="s">
        <v>166</v>
      </c>
      <c r="AU722" s="246" t="s">
        <v>82</v>
      </c>
      <c r="AV722" s="14" t="s">
        <v>82</v>
      </c>
      <c r="AW722" s="14" t="s">
        <v>33</v>
      </c>
      <c r="AX722" s="14" t="s">
        <v>80</v>
      </c>
      <c r="AY722" s="246" t="s">
        <v>138</v>
      </c>
    </row>
    <row r="723" s="2" customFormat="1" ht="16.5" customHeight="1">
      <c r="A723" s="41"/>
      <c r="B723" s="42"/>
      <c r="C723" s="207" t="s">
        <v>1454</v>
      </c>
      <c r="D723" s="207" t="s">
        <v>140</v>
      </c>
      <c r="E723" s="208" t="s">
        <v>1455</v>
      </c>
      <c r="F723" s="209" t="s">
        <v>1456</v>
      </c>
      <c r="G723" s="210" t="s">
        <v>218</v>
      </c>
      <c r="H723" s="211">
        <v>35</v>
      </c>
      <c r="I723" s="212"/>
      <c r="J723" s="213">
        <f>ROUND(I723*H723,2)</f>
        <v>0</v>
      </c>
      <c r="K723" s="209" t="s">
        <v>144</v>
      </c>
      <c r="L723" s="47"/>
      <c r="M723" s="214" t="s">
        <v>19</v>
      </c>
      <c r="N723" s="215" t="s">
        <v>43</v>
      </c>
      <c r="O723" s="87"/>
      <c r="P723" s="216">
        <f>O723*H723</f>
        <v>0</v>
      </c>
      <c r="Q723" s="216">
        <v>0</v>
      </c>
      <c r="R723" s="216">
        <f>Q723*H723</f>
        <v>0</v>
      </c>
      <c r="S723" s="216">
        <v>0</v>
      </c>
      <c r="T723" s="217">
        <f>S723*H723</f>
        <v>0</v>
      </c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R723" s="218" t="s">
        <v>251</v>
      </c>
      <c r="AT723" s="218" t="s">
        <v>140</v>
      </c>
      <c r="AU723" s="218" t="s">
        <v>82</v>
      </c>
      <c r="AY723" s="20" t="s">
        <v>138</v>
      </c>
      <c r="BE723" s="219">
        <f>IF(N723="základní",J723,0)</f>
        <v>0</v>
      </c>
      <c r="BF723" s="219">
        <f>IF(N723="snížená",J723,0)</f>
        <v>0</v>
      </c>
      <c r="BG723" s="219">
        <f>IF(N723="zákl. přenesená",J723,0)</f>
        <v>0</v>
      </c>
      <c r="BH723" s="219">
        <f>IF(N723="sníž. přenesená",J723,0)</f>
        <v>0</v>
      </c>
      <c r="BI723" s="219">
        <f>IF(N723="nulová",J723,0)</f>
        <v>0</v>
      </c>
      <c r="BJ723" s="20" t="s">
        <v>80</v>
      </c>
      <c r="BK723" s="219">
        <f>ROUND(I723*H723,2)</f>
        <v>0</v>
      </c>
      <c r="BL723" s="20" t="s">
        <v>251</v>
      </c>
      <c r="BM723" s="218" t="s">
        <v>1457</v>
      </c>
    </row>
    <row r="724" s="2" customFormat="1">
      <c r="A724" s="41"/>
      <c r="B724" s="42"/>
      <c r="C724" s="43"/>
      <c r="D724" s="220" t="s">
        <v>147</v>
      </c>
      <c r="E724" s="43"/>
      <c r="F724" s="221" t="s">
        <v>1458</v>
      </c>
      <c r="G724" s="43"/>
      <c r="H724" s="43"/>
      <c r="I724" s="222"/>
      <c r="J724" s="43"/>
      <c r="K724" s="43"/>
      <c r="L724" s="47"/>
      <c r="M724" s="223"/>
      <c r="N724" s="224"/>
      <c r="O724" s="87"/>
      <c r="P724" s="87"/>
      <c r="Q724" s="87"/>
      <c r="R724" s="87"/>
      <c r="S724" s="87"/>
      <c r="T724" s="88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T724" s="20" t="s">
        <v>147</v>
      </c>
      <c r="AU724" s="20" t="s">
        <v>82</v>
      </c>
    </row>
    <row r="725" s="2" customFormat="1" ht="16.5" customHeight="1">
      <c r="A725" s="41"/>
      <c r="B725" s="42"/>
      <c r="C725" s="207" t="s">
        <v>1459</v>
      </c>
      <c r="D725" s="207" t="s">
        <v>140</v>
      </c>
      <c r="E725" s="208" t="s">
        <v>1460</v>
      </c>
      <c r="F725" s="209" t="s">
        <v>1461</v>
      </c>
      <c r="G725" s="210" t="s">
        <v>143</v>
      </c>
      <c r="H725" s="211">
        <v>188.5</v>
      </c>
      <c r="I725" s="212"/>
      <c r="J725" s="213">
        <f>ROUND(I725*H725,2)</f>
        <v>0</v>
      </c>
      <c r="K725" s="209" t="s">
        <v>144</v>
      </c>
      <c r="L725" s="47"/>
      <c r="M725" s="214" t="s">
        <v>19</v>
      </c>
      <c r="N725" s="215" t="s">
        <v>43</v>
      </c>
      <c r="O725" s="87"/>
      <c r="P725" s="216">
        <f>O725*H725</f>
        <v>0</v>
      </c>
      <c r="Q725" s="216">
        <v>5.0000000000000002E-05</v>
      </c>
      <c r="R725" s="216">
        <f>Q725*H725</f>
        <v>0.0094250000000000011</v>
      </c>
      <c r="S725" s="216">
        <v>0</v>
      </c>
      <c r="T725" s="217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8" t="s">
        <v>251</v>
      </c>
      <c r="AT725" s="218" t="s">
        <v>140</v>
      </c>
      <c r="AU725" s="218" t="s">
        <v>82</v>
      </c>
      <c r="AY725" s="20" t="s">
        <v>138</v>
      </c>
      <c r="BE725" s="219">
        <f>IF(N725="základní",J725,0)</f>
        <v>0</v>
      </c>
      <c r="BF725" s="219">
        <f>IF(N725="snížená",J725,0)</f>
        <v>0</v>
      </c>
      <c r="BG725" s="219">
        <f>IF(N725="zákl. přenesená",J725,0)</f>
        <v>0</v>
      </c>
      <c r="BH725" s="219">
        <f>IF(N725="sníž. přenesená",J725,0)</f>
        <v>0</v>
      </c>
      <c r="BI725" s="219">
        <f>IF(N725="nulová",J725,0)</f>
        <v>0</v>
      </c>
      <c r="BJ725" s="20" t="s">
        <v>80</v>
      </c>
      <c r="BK725" s="219">
        <f>ROUND(I725*H725,2)</f>
        <v>0</v>
      </c>
      <c r="BL725" s="20" t="s">
        <v>251</v>
      </c>
      <c r="BM725" s="218" t="s">
        <v>1462</v>
      </c>
    </row>
    <row r="726" s="2" customFormat="1">
      <c r="A726" s="41"/>
      <c r="B726" s="42"/>
      <c r="C726" s="43"/>
      <c r="D726" s="220" t="s">
        <v>147</v>
      </c>
      <c r="E726" s="43"/>
      <c r="F726" s="221" t="s">
        <v>1463</v>
      </c>
      <c r="G726" s="43"/>
      <c r="H726" s="43"/>
      <c r="I726" s="222"/>
      <c r="J726" s="43"/>
      <c r="K726" s="43"/>
      <c r="L726" s="47"/>
      <c r="M726" s="223"/>
      <c r="N726" s="224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147</v>
      </c>
      <c r="AU726" s="20" t="s">
        <v>82</v>
      </c>
    </row>
    <row r="727" s="2" customFormat="1" ht="24.15" customHeight="1">
      <c r="A727" s="41"/>
      <c r="B727" s="42"/>
      <c r="C727" s="207" t="s">
        <v>1464</v>
      </c>
      <c r="D727" s="207" t="s">
        <v>140</v>
      </c>
      <c r="E727" s="208" t="s">
        <v>1465</v>
      </c>
      <c r="F727" s="209" t="s">
        <v>1466</v>
      </c>
      <c r="G727" s="210" t="s">
        <v>227</v>
      </c>
      <c r="H727" s="211">
        <v>5.8040000000000003</v>
      </c>
      <c r="I727" s="212"/>
      <c r="J727" s="213">
        <f>ROUND(I727*H727,2)</f>
        <v>0</v>
      </c>
      <c r="K727" s="209" t="s">
        <v>144</v>
      </c>
      <c r="L727" s="47"/>
      <c r="M727" s="214" t="s">
        <v>19</v>
      </c>
      <c r="N727" s="215" t="s">
        <v>43</v>
      </c>
      <c r="O727" s="87"/>
      <c r="P727" s="216">
        <f>O727*H727</f>
        <v>0</v>
      </c>
      <c r="Q727" s="216">
        <v>0</v>
      </c>
      <c r="R727" s="216">
        <f>Q727*H727</f>
        <v>0</v>
      </c>
      <c r="S727" s="216">
        <v>0</v>
      </c>
      <c r="T727" s="217">
        <f>S727*H727</f>
        <v>0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8" t="s">
        <v>251</v>
      </c>
      <c r="AT727" s="218" t="s">
        <v>140</v>
      </c>
      <c r="AU727" s="218" t="s">
        <v>82</v>
      </c>
      <c r="AY727" s="20" t="s">
        <v>138</v>
      </c>
      <c r="BE727" s="219">
        <f>IF(N727="základní",J727,0)</f>
        <v>0</v>
      </c>
      <c r="BF727" s="219">
        <f>IF(N727="snížená",J727,0)</f>
        <v>0</v>
      </c>
      <c r="BG727" s="219">
        <f>IF(N727="zákl. přenesená",J727,0)</f>
        <v>0</v>
      </c>
      <c r="BH727" s="219">
        <f>IF(N727="sníž. přenesená",J727,0)</f>
        <v>0</v>
      </c>
      <c r="BI727" s="219">
        <f>IF(N727="nulová",J727,0)</f>
        <v>0</v>
      </c>
      <c r="BJ727" s="20" t="s">
        <v>80</v>
      </c>
      <c r="BK727" s="219">
        <f>ROUND(I727*H727,2)</f>
        <v>0</v>
      </c>
      <c r="BL727" s="20" t="s">
        <v>251</v>
      </c>
      <c r="BM727" s="218" t="s">
        <v>1467</v>
      </c>
    </row>
    <row r="728" s="2" customFormat="1">
      <c r="A728" s="41"/>
      <c r="B728" s="42"/>
      <c r="C728" s="43"/>
      <c r="D728" s="220" t="s">
        <v>147</v>
      </c>
      <c r="E728" s="43"/>
      <c r="F728" s="221" t="s">
        <v>1468</v>
      </c>
      <c r="G728" s="43"/>
      <c r="H728" s="43"/>
      <c r="I728" s="222"/>
      <c r="J728" s="43"/>
      <c r="K728" s="43"/>
      <c r="L728" s="47"/>
      <c r="M728" s="223"/>
      <c r="N728" s="224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147</v>
      </c>
      <c r="AU728" s="20" t="s">
        <v>82</v>
      </c>
    </row>
    <row r="729" s="12" customFormat="1" ht="22.8" customHeight="1">
      <c r="A729" s="12"/>
      <c r="B729" s="191"/>
      <c r="C729" s="192"/>
      <c r="D729" s="193" t="s">
        <v>71</v>
      </c>
      <c r="E729" s="205" t="s">
        <v>1469</v>
      </c>
      <c r="F729" s="205" t="s">
        <v>1470</v>
      </c>
      <c r="G729" s="192"/>
      <c r="H729" s="192"/>
      <c r="I729" s="195"/>
      <c r="J729" s="206">
        <f>BK729</f>
        <v>0</v>
      </c>
      <c r="K729" s="192"/>
      <c r="L729" s="197"/>
      <c r="M729" s="198"/>
      <c r="N729" s="199"/>
      <c r="O729" s="199"/>
      <c r="P729" s="200">
        <f>SUM(P730:P732)</f>
        <v>0</v>
      </c>
      <c r="Q729" s="199"/>
      <c r="R729" s="200">
        <f>SUM(R730:R732)</f>
        <v>0.010098000000000001</v>
      </c>
      <c r="S729" s="199"/>
      <c r="T729" s="201">
        <f>SUM(T730:T732)</f>
        <v>0</v>
      </c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R729" s="202" t="s">
        <v>82</v>
      </c>
      <c r="AT729" s="203" t="s">
        <v>71</v>
      </c>
      <c r="AU729" s="203" t="s">
        <v>80</v>
      </c>
      <c r="AY729" s="202" t="s">
        <v>138</v>
      </c>
      <c r="BK729" s="204">
        <f>SUM(BK730:BK732)</f>
        <v>0</v>
      </c>
    </row>
    <row r="730" s="2" customFormat="1" ht="16.5" customHeight="1">
      <c r="A730" s="41"/>
      <c r="B730" s="42"/>
      <c r="C730" s="207" t="s">
        <v>1471</v>
      </c>
      <c r="D730" s="207" t="s">
        <v>140</v>
      </c>
      <c r="E730" s="208" t="s">
        <v>1472</v>
      </c>
      <c r="F730" s="209" t="s">
        <v>1473</v>
      </c>
      <c r="G730" s="210" t="s">
        <v>143</v>
      </c>
      <c r="H730" s="211">
        <v>30.600000000000001</v>
      </c>
      <c r="I730" s="212"/>
      <c r="J730" s="213">
        <f>ROUND(I730*H730,2)</f>
        <v>0</v>
      </c>
      <c r="K730" s="209" t="s">
        <v>19</v>
      </c>
      <c r="L730" s="47"/>
      <c r="M730" s="214" t="s">
        <v>19</v>
      </c>
      <c r="N730" s="215" t="s">
        <v>43</v>
      </c>
      <c r="O730" s="87"/>
      <c r="P730" s="216">
        <f>O730*H730</f>
        <v>0</v>
      </c>
      <c r="Q730" s="216">
        <v>0.00033</v>
      </c>
      <c r="R730" s="216">
        <f>Q730*H730</f>
        <v>0.010098000000000001</v>
      </c>
      <c r="S730" s="216">
        <v>0</v>
      </c>
      <c r="T730" s="217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8" t="s">
        <v>251</v>
      </c>
      <c r="AT730" s="218" t="s">
        <v>140</v>
      </c>
      <c r="AU730" s="218" t="s">
        <v>82</v>
      </c>
      <c r="AY730" s="20" t="s">
        <v>138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20" t="s">
        <v>80</v>
      </c>
      <c r="BK730" s="219">
        <f>ROUND(I730*H730,2)</f>
        <v>0</v>
      </c>
      <c r="BL730" s="20" t="s">
        <v>251</v>
      </c>
      <c r="BM730" s="218" t="s">
        <v>1474</v>
      </c>
    </row>
    <row r="731" s="13" customFormat="1">
      <c r="A731" s="13"/>
      <c r="B731" s="225"/>
      <c r="C731" s="226"/>
      <c r="D731" s="227" t="s">
        <v>166</v>
      </c>
      <c r="E731" s="228" t="s">
        <v>19</v>
      </c>
      <c r="F731" s="229" t="s">
        <v>774</v>
      </c>
      <c r="G731" s="226"/>
      <c r="H731" s="228" t="s">
        <v>19</v>
      </c>
      <c r="I731" s="230"/>
      <c r="J731" s="226"/>
      <c r="K731" s="226"/>
      <c r="L731" s="231"/>
      <c r="M731" s="232"/>
      <c r="N731" s="233"/>
      <c r="O731" s="233"/>
      <c r="P731" s="233"/>
      <c r="Q731" s="233"/>
      <c r="R731" s="233"/>
      <c r="S731" s="233"/>
      <c r="T731" s="23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5" t="s">
        <v>166</v>
      </c>
      <c r="AU731" s="235" t="s">
        <v>82</v>
      </c>
      <c r="AV731" s="13" t="s">
        <v>80</v>
      </c>
      <c r="AW731" s="13" t="s">
        <v>33</v>
      </c>
      <c r="AX731" s="13" t="s">
        <v>72</v>
      </c>
      <c r="AY731" s="235" t="s">
        <v>138</v>
      </c>
    </row>
    <row r="732" s="14" customFormat="1">
      <c r="A732" s="14"/>
      <c r="B732" s="236"/>
      <c r="C732" s="237"/>
      <c r="D732" s="227" t="s">
        <v>166</v>
      </c>
      <c r="E732" s="238" t="s">
        <v>19</v>
      </c>
      <c r="F732" s="239" t="s">
        <v>1475</v>
      </c>
      <c r="G732" s="237"/>
      <c r="H732" s="240">
        <v>30.600000000000001</v>
      </c>
      <c r="I732" s="241"/>
      <c r="J732" s="237"/>
      <c r="K732" s="237"/>
      <c r="L732" s="242"/>
      <c r="M732" s="243"/>
      <c r="N732" s="244"/>
      <c r="O732" s="244"/>
      <c r="P732" s="244"/>
      <c r="Q732" s="244"/>
      <c r="R732" s="244"/>
      <c r="S732" s="244"/>
      <c r="T732" s="24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6" t="s">
        <v>166</v>
      </c>
      <c r="AU732" s="246" t="s">
        <v>82</v>
      </c>
      <c r="AV732" s="14" t="s">
        <v>82</v>
      </c>
      <c r="AW732" s="14" t="s">
        <v>33</v>
      </c>
      <c r="AX732" s="14" t="s">
        <v>80</v>
      </c>
      <c r="AY732" s="246" t="s">
        <v>138</v>
      </c>
    </row>
    <row r="733" s="12" customFormat="1" ht="22.8" customHeight="1">
      <c r="A733" s="12"/>
      <c r="B733" s="191"/>
      <c r="C733" s="192"/>
      <c r="D733" s="193" t="s">
        <v>71</v>
      </c>
      <c r="E733" s="205" t="s">
        <v>1476</v>
      </c>
      <c r="F733" s="205" t="s">
        <v>1477</v>
      </c>
      <c r="G733" s="192"/>
      <c r="H733" s="192"/>
      <c r="I733" s="195"/>
      <c r="J733" s="206">
        <f>BK733</f>
        <v>0</v>
      </c>
      <c r="K733" s="192"/>
      <c r="L733" s="197"/>
      <c r="M733" s="198"/>
      <c r="N733" s="199"/>
      <c r="O733" s="199"/>
      <c r="P733" s="200">
        <f>SUM(P734:P749)</f>
        <v>0</v>
      </c>
      <c r="Q733" s="199"/>
      <c r="R733" s="200">
        <f>SUM(R734:R749)</f>
        <v>0.42405540000000003</v>
      </c>
      <c r="S733" s="199"/>
      <c r="T733" s="201">
        <f>SUM(T734:T749)</f>
        <v>0.0085176000000000002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202" t="s">
        <v>82</v>
      </c>
      <c r="AT733" s="203" t="s">
        <v>71</v>
      </c>
      <c r="AU733" s="203" t="s">
        <v>80</v>
      </c>
      <c r="AY733" s="202" t="s">
        <v>138</v>
      </c>
      <c r="BK733" s="204">
        <f>SUM(BK734:BK749)</f>
        <v>0</v>
      </c>
    </row>
    <row r="734" s="2" customFormat="1" ht="16.5" customHeight="1">
      <c r="A734" s="41"/>
      <c r="B734" s="42"/>
      <c r="C734" s="207" t="s">
        <v>1478</v>
      </c>
      <c r="D734" s="207" t="s">
        <v>140</v>
      </c>
      <c r="E734" s="208" t="s">
        <v>1479</v>
      </c>
      <c r="F734" s="209" t="s">
        <v>1480</v>
      </c>
      <c r="G734" s="210" t="s">
        <v>143</v>
      </c>
      <c r="H734" s="211">
        <v>283.92000000000002</v>
      </c>
      <c r="I734" s="212"/>
      <c r="J734" s="213">
        <f>ROUND(I734*H734,2)</f>
        <v>0</v>
      </c>
      <c r="K734" s="209" t="s">
        <v>144</v>
      </c>
      <c r="L734" s="47"/>
      <c r="M734" s="214" t="s">
        <v>19</v>
      </c>
      <c r="N734" s="215" t="s">
        <v>43</v>
      </c>
      <c r="O734" s="87"/>
      <c r="P734" s="216">
        <f>O734*H734</f>
        <v>0</v>
      </c>
      <c r="Q734" s="216">
        <v>0</v>
      </c>
      <c r="R734" s="216">
        <f>Q734*H734</f>
        <v>0</v>
      </c>
      <c r="S734" s="216">
        <v>3.0000000000000001E-05</v>
      </c>
      <c r="T734" s="217">
        <f>S734*H734</f>
        <v>0.0085176000000000002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8" t="s">
        <v>251</v>
      </c>
      <c r="AT734" s="218" t="s">
        <v>140</v>
      </c>
      <c r="AU734" s="218" t="s">
        <v>82</v>
      </c>
      <c r="AY734" s="20" t="s">
        <v>138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20" t="s">
        <v>80</v>
      </c>
      <c r="BK734" s="219">
        <f>ROUND(I734*H734,2)</f>
        <v>0</v>
      </c>
      <c r="BL734" s="20" t="s">
        <v>251</v>
      </c>
      <c r="BM734" s="218" t="s">
        <v>1481</v>
      </c>
    </row>
    <row r="735" s="2" customFormat="1">
      <c r="A735" s="41"/>
      <c r="B735" s="42"/>
      <c r="C735" s="43"/>
      <c r="D735" s="220" t="s">
        <v>147</v>
      </c>
      <c r="E735" s="43"/>
      <c r="F735" s="221" t="s">
        <v>1482</v>
      </c>
      <c r="G735" s="43"/>
      <c r="H735" s="43"/>
      <c r="I735" s="222"/>
      <c r="J735" s="43"/>
      <c r="K735" s="43"/>
      <c r="L735" s="47"/>
      <c r="M735" s="223"/>
      <c r="N735" s="224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147</v>
      </c>
      <c r="AU735" s="20" t="s">
        <v>82</v>
      </c>
    </row>
    <row r="736" s="14" customFormat="1">
      <c r="A736" s="14"/>
      <c r="B736" s="236"/>
      <c r="C736" s="237"/>
      <c r="D736" s="227" t="s">
        <v>166</v>
      </c>
      <c r="E736" s="238" t="s">
        <v>19</v>
      </c>
      <c r="F736" s="239" t="s">
        <v>855</v>
      </c>
      <c r="G736" s="237"/>
      <c r="H736" s="240">
        <v>283.92000000000002</v>
      </c>
      <c r="I736" s="241"/>
      <c r="J736" s="237"/>
      <c r="K736" s="237"/>
      <c r="L736" s="242"/>
      <c r="M736" s="243"/>
      <c r="N736" s="244"/>
      <c r="O736" s="244"/>
      <c r="P736" s="244"/>
      <c r="Q736" s="244"/>
      <c r="R736" s="244"/>
      <c r="S736" s="244"/>
      <c r="T736" s="24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6" t="s">
        <v>166</v>
      </c>
      <c r="AU736" s="246" t="s">
        <v>82</v>
      </c>
      <c r="AV736" s="14" t="s">
        <v>82</v>
      </c>
      <c r="AW736" s="14" t="s">
        <v>33</v>
      </c>
      <c r="AX736" s="14" t="s">
        <v>80</v>
      </c>
      <c r="AY736" s="246" t="s">
        <v>138</v>
      </c>
    </row>
    <row r="737" s="2" customFormat="1" ht="16.5" customHeight="1">
      <c r="A737" s="41"/>
      <c r="B737" s="42"/>
      <c r="C737" s="262" t="s">
        <v>1483</v>
      </c>
      <c r="D737" s="262" t="s">
        <v>549</v>
      </c>
      <c r="E737" s="263" t="s">
        <v>1484</v>
      </c>
      <c r="F737" s="264" t="s">
        <v>1485</v>
      </c>
      <c r="G737" s="265" t="s">
        <v>143</v>
      </c>
      <c r="H737" s="266">
        <v>298.11599999999999</v>
      </c>
      <c r="I737" s="267"/>
      <c r="J737" s="268">
        <f>ROUND(I737*H737,2)</f>
        <v>0</v>
      </c>
      <c r="K737" s="264" t="s">
        <v>144</v>
      </c>
      <c r="L737" s="269"/>
      <c r="M737" s="270" t="s">
        <v>19</v>
      </c>
      <c r="N737" s="271" t="s">
        <v>43</v>
      </c>
      <c r="O737" s="87"/>
      <c r="P737" s="216">
        <f>O737*H737</f>
        <v>0</v>
      </c>
      <c r="Q737" s="216">
        <v>1.0000000000000001E-05</v>
      </c>
      <c r="R737" s="216">
        <f>Q737*H737</f>
        <v>0.0029811600000000001</v>
      </c>
      <c r="S737" s="216">
        <v>0</v>
      </c>
      <c r="T737" s="217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8" t="s">
        <v>573</v>
      </c>
      <c r="AT737" s="218" t="s">
        <v>549</v>
      </c>
      <c r="AU737" s="218" t="s">
        <v>82</v>
      </c>
      <c r="AY737" s="20" t="s">
        <v>138</v>
      </c>
      <c r="BE737" s="219">
        <f>IF(N737="základní",J737,0)</f>
        <v>0</v>
      </c>
      <c r="BF737" s="219">
        <f>IF(N737="snížená",J737,0)</f>
        <v>0</v>
      </c>
      <c r="BG737" s="219">
        <f>IF(N737="zákl. přenesená",J737,0)</f>
        <v>0</v>
      </c>
      <c r="BH737" s="219">
        <f>IF(N737="sníž. přenesená",J737,0)</f>
        <v>0</v>
      </c>
      <c r="BI737" s="219">
        <f>IF(N737="nulová",J737,0)</f>
        <v>0</v>
      </c>
      <c r="BJ737" s="20" t="s">
        <v>80</v>
      </c>
      <c r="BK737" s="219">
        <f>ROUND(I737*H737,2)</f>
        <v>0</v>
      </c>
      <c r="BL737" s="20" t="s">
        <v>251</v>
      </c>
      <c r="BM737" s="218" t="s">
        <v>1486</v>
      </c>
    </row>
    <row r="738" s="14" customFormat="1">
      <c r="A738" s="14"/>
      <c r="B738" s="236"/>
      <c r="C738" s="237"/>
      <c r="D738" s="227" t="s">
        <v>166</v>
      </c>
      <c r="E738" s="238" t="s">
        <v>19</v>
      </c>
      <c r="F738" s="239" t="s">
        <v>996</v>
      </c>
      <c r="G738" s="237"/>
      <c r="H738" s="240">
        <v>298.11599999999999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6" t="s">
        <v>166</v>
      </c>
      <c r="AU738" s="246" t="s">
        <v>82</v>
      </c>
      <c r="AV738" s="14" t="s">
        <v>82</v>
      </c>
      <c r="AW738" s="14" t="s">
        <v>33</v>
      </c>
      <c r="AX738" s="14" t="s">
        <v>80</v>
      </c>
      <c r="AY738" s="246" t="s">
        <v>138</v>
      </c>
    </row>
    <row r="739" s="2" customFormat="1" ht="16.5" customHeight="1">
      <c r="A739" s="41"/>
      <c r="B739" s="42"/>
      <c r="C739" s="207" t="s">
        <v>1487</v>
      </c>
      <c r="D739" s="207" t="s">
        <v>140</v>
      </c>
      <c r="E739" s="208" t="s">
        <v>1488</v>
      </c>
      <c r="F739" s="209" t="s">
        <v>1489</v>
      </c>
      <c r="G739" s="210" t="s">
        <v>143</v>
      </c>
      <c r="H739" s="211">
        <v>855.20000000000005</v>
      </c>
      <c r="I739" s="212"/>
      <c r="J739" s="213">
        <f>ROUND(I739*H739,2)</f>
        <v>0</v>
      </c>
      <c r="K739" s="209" t="s">
        <v>144</v>
      </c>
      <c r="L739" s="47"/>
      <c r="M739" s="214" t="s">
        <v>19</v>
      </c>
      <c r="N739" s="215" t="s">
        <v>43</v>
      </c>
      <c r="O739" s="87"/>
      <c r="P739" s="216">
        <f>O739*H739</f>
        <v>0</v>
      </c>
      <c r="Q739" s="216">
        <v>0.00020120000000000001</v>
      </c>
      <c r="R739" s="216">
        <f>Q739*H739</f>
        <v>0.17206624000000001</v>
      </c>
      <c r="S739" s="216">
        <v>0</v>
      </c>
      <c r="T739" s="217">
        <f>S739*H739</f>
        <v>0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R739" s="218" t="s">
        <v>251</v>
      </c>
      <c r="AT739" s="218" t="s">
        <v>140</v>
      </c>
      <c r="AU739" s="218" t="s">
        <v>82</v>
      </c>
      <c r="AY739" s="20" t="s">
        <v>138</v>
      </c>
      <c r="BE739" s="219">
        <f>IF(N739="základní",J739,0)</f>
        <v>0</v>
      </c>
      <c r="BF739" s="219">
        <f>IF(N739="snížená",J739,0)</f>
        <v>0</v>
      </c>
      <c r="BG739" s="219">
        <f>IF(N739="zákl. přenesená",J739,0)</f>
        <v>0</v>
      </c>
      <c r="BH739" s="219">
        <f>IF(N739="sníž. přenesená",J739,0)</f>
        <v>0</v>
      </c>
      <c r="BI739" s="219">
        <f>IF(N739="nulová",J739,0)</f>
        <v>0</v>
      </c>
      <c r="BJ739" s="20" t="s">
        <v>80</v>
      </c>
      <c r="BK739" s="219">
        <f>ROUND(I739*H739,2)</f>
        <v>0</v>
      </c>
      <c r="BL739" s="20" t="s">
        <v>251</v>
      </c>
      <c r="BM739" s="218" t="s">
        <v>1490</v>
      </c>
    </row>
    <row r="740" s="2" customFormat="1">
      <c r="A740" s="41"/>
      <c r="B740" s="42"/>
      <c r="C740" s="43"/>
      <c r="D740" s="220" t="s">
        <v>147</v>
      </c>
      <c r="E740" s="43"/>
      <c r="F740" s="221" t="s">
        <v>1491</v>
      </c>
      <c r="G740" s="43"/>
      <c r="H740" s="43"/>
      <c r="I740" s="222"/>
      <c r="J740" s="43"/>
      <c r="K740" s="43"/>
      <c r="L740" s="47"/>
      <c r="M740" s="223"/>
      <c r="N740" s="224"/>
      <c r="O740" s="87"/>
      <c r="P740" s="87"/>
      <c r="Q740" s="87"/>
      <c r="R740" s="87"/>
      <c r="S740" s="87"/>
      <c r="T740" s="88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T740" s="20" t="s">
        <v>147</v>
      </c>
      <c r="AU740" s="20" t="s">
        <v>82</v>
      </c>
    </row>
    <row r="741" s="13" customFormat="1">
      <c r="A741" s="13"/>
      <c r="B741" s="225"/>
      <c r="C741" s="226"/>
      <c r="D741" s="227" t="s">
        <v>166</v>
      </c>
      <c r="E741" s="228" t="s">
        <v>19</v>
      </c>
      <c r="F741" s="229" t="s">
        <v>1492</v>
      </c>
      <c r="G741" s="226"/>
      <c r="H741" s="228" t="s">
        <v>19</v>
      </c>
      <c r="I741" s="230"/>
      <c r="J741" s="226"/>
      <c r="K741" s="226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166</v>
      </c>
      <c r="AU741" s="235" t="s">
        <v>82</v>
      </c>
      <c r="AV741" s="13" t="s">
        <v>80</v>
      </c>
      <c r="AW741" s="13" t="s">
        <v>33</v>
      </c>
      <c r="AX741" s="13" t="s">
        <v>72</v>
      </c>
      <c r="AY741" s="235" t="s">
        <v>138</v>
      </c>
    </row>
    <row r="742" s="14" customFormat="1">
      <c r="A742" s="14"/>
      <c r="B742" s="236"/>
      <c r="C742" s="237"/>
      <c r="D742" s="227" t="s">
        <v>166</v>
      </c>
      <c r="E742" s="238" t="s">
        <v>19</v>
      </c>
      <c r="F742" s="239" t="s">
        <v>637</v>
      </c>
      <c r="G742" s="237"/>
      <c r="H742" s="240">
        <v>855.20000000000005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6" t="s">
        <v>166</v>
      </c>
      <c r="AU742" s="246" t="s">
        <v>82</v>
      </c>
      <c r="AV742" s="14" t="s">
        <v>82</v>
      </c>
      <c r="AW742" s="14" t="s">
        <v>33</v>
      </c>
      <c r="AX742" s="14" t="s">
        <v>80</v>
      </c>
      <c r="AY742" s="246" t="s">
        <v>138</v>
      </c>
    </row>
    <row r="743" s="2" customFormat="1" ht="24.15" customHeight="1">
      <c r="A743" s="41"/>
      <c r="B743" s="42"/>
      <c r="C743" s="207" t="s">
        <v>1493</v>
      </c>
      <c r="D743" s="207" t="s">
        <v>140</v>
      </c>
      <c r="E743" s="208" t="s">
        <v>1494</v>
      </c>
      <c r="F743" s="209" t="s">
        <v>1495</v>
      </c>
      <c r="G743" s="210" t="s">
        <v>143</v>
      </c>
      <c r="H743" s="211">
        <v>100</v>
      </c>
      <c r="I743" s="212"/>
      <c r="J743" s="213">
        <f>ROUND(I743*H743,2)</f>
        <v>0</v>
      </c>
      <c r="K743" s="209" t="s">
        <v>144</v>
      </c>
      <c r="L743" s="47"/>
      <c r="M743" s="214" t="s">
        <v>19</v>
      </c>
      <c r="N743" s="215" t="s">
        <v>43</v>
      </c>
      <c r="O743" s="87"/>
      <c r="P743" s="216">
        <f>O743*H743</f>
        <v>0</v>
      </c>
      <c r="Q743" s="216">
        <v>1.0000000000000001E-05</v>
      </c>
      <c r="R743" s="216">
        <f>Q743*H743</f>
        <v>0.001</v>
      </c>
      <c r="S743" s="216">
        <v>0</v>
      </c>
      <c r="T743" s="217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8" t="s">
        <v>251</v>
      </c>
      <c r="AT743" s="218" t="s">
        <v>140</v>
      </c>
      <c r="AU743" s="218" t="s">
        <v>82</v>
      </c>
      <c r="AY743" s="20" t="s">
        <v>138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20" t="s">
        <v>80</v>
      </c>
      <c r="BK743" s="219">
        <f>ROUND(I743*H743,2)</f>
        <v>0</v>
      </c>
      <c r="BL743" s="20" t="s">
        <v>251</v>
      </c>
      <c r="BM743" s="218" t="s">
        <v>1496</v>
      </c>
    </row>
    <row r="744" s="2" customFormat="1">
      <c r="A744" s="41"/>
      <c r="B744" s="42"/>
      <c r="C744" s="43"/>
      <c r="D744" s="220" t="s">
        <v>147</v>
      </c>
      <c r="E744" s="43"/>
      <c r="F744" s="221" t="s">
        <v>1497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147</v>
      </c>
      <c r="AU744" s="20" t="s">
        <v>82</v>
      </c>
    </row>
    <row r="745" s="14" customFormat="1">
      <c r="A745" s="14"/>
      <c r="B745" s="236"/>
      <c r="C745" s="237"/>
      <c r="D745" s="227" t="s">
        <v>166</v>
      </c>
      <c r="E745" s="238" t="s">
        <v>19</v>
      </c>
      <c r="F745" s="239" t="s">
        <v>970</v>
      </c>
      <c r="G745" s="237"/>
      <c r="H745" s="240">
        <v>100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6" t="s">
        <v>166</v>
      </c>
      <c r="AU745" s="246" t="s">
        <v>82</v>
      </c>
      <c r="AV745" s="14" t="s">
        <v>82</v>
      </c>
      <c r="AW745" s="14" t="s">
        <v>33</v>
      </c>
      <c r="AX745" s="14" t="s">
        <v>80</v>
      </c>
      <c r="AY745" s="246" t="s">
        <v>138</v>
      </c>
    </row>
    <row r="746" s="2" customFormat="1" ht="24.15" customHeight="1">
      <c r="A746" s="41"/>
      <c r="B746" s="42"/>
      <c r="C746" s="207" t="s">
        <v>1498</v>
      </c>
      <c r="D746" s="207" t="s">
        <v>140</v>
      </c>
      <c r="E746" s="208" t="s">
        <v>1499</v>
      </c>
      <c r="F746" s="209" t="s">
        <v>1500</v>
      </c>
      <c r="G746" s="210" t="s">
        <v>143</v>
      </c>
      <c r="H746" s="211">
        <v>855.20000000000005</v>
      </c>
      <c r="I746" s="212"/>
      <c r="J746" s="213">
        <f>ROUND(I746*H746,2)</f>
        <v>0</v>
      </c>
      <c r="K746" s="209" t="s">
        <v>144</v>
      </c>
      <c r="L746" s="47"/>
      <c r="M746" s="214" t="s">
        <v>19</v>
      </c>
      <c r="N746" s="215" t="s">
        <v>43</v>
      </c>
      <c r="O746" s="87"/>
      <c r="P746" s="216">
        <f>O746*H746</f>
        <v>0</v>
      </c>
      <c r="Q746" s="216">
        <v>0.00029</v>
      </c>
      <c r="R746" s="216">
        <f>Q746*H746</f>
        <v>0.24800800000000001</v>
      </c>
      <c r="S746" s="216">
        <v>0</v>
      </c>
      <c r="T746" s="217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18" t="s">
        <v>251</v>
      </c>
      <c r="AT746" s="218" t="s">
        <v>140</v>
      </c>
      <c r="AU746" s="218" t="s">
        <v>82</v>
      </c>
      <c r="AY746" s="20" t="s">
        <v>138</v>
      </c>
      <c r="BE746" s="219">
        <f>IF(N746="základní",J746,0)</f>
        <v>0</v>
      </c>
      <c r="BF746" s="219">
        <f>IF(N746="snížená",J746,0)</f>
        <v>0</v>
      </c>
      <c r="BG746" s="219">
        <f>IF(N746="zákl. přenesená",J746,0)</f>
        <v>0</v>
      </c>
      <c r="BH746" s="219">
        <f>IF(N746="sníž. přenesená",J746,0)</f>
        <v>0</v>
      </c>
      <c r="BI746" s="219">
        <f>IF(N746="nulová",J746,0)</f>
        <v>0</v>
      </c>
      <c r="BJ746" s="20" t="s">
        <v>80</v>
      </c>
      <c r="BK746" s="219">
        <f>ROUND(I746*H746,2)</f>
        <v>0</v>
      </c>
      <c r="BL746" s="20" t="s">
        <v>251</v>
      </c>
      <c r="BM746" s="218" t="s">
        <v>1501</v>
      </c>
    </row>
    <row r="747" s="2" customFormat="1">
      <c r="A747" s="41"/>
      <c r="B747" s="42"/>
      <c r="C747" s="43"/>
      <c r="D747" s="220" t="s">
        <v>147</v>
      </c>
      <c r="E747" s="43"/>
      <c r="F747" s="221" t="s">
        <v>1502</v>
      </c>
      <c r="G747" s="43"/>
      <c r="H747" s="43"/>
      <c r="I747" s="222"/>
      <c r="J747" s="43"/>
      <c r="K747" s="43"/>
      <c r="L747" s="47"/>
      <c r="M747" s="223"/>
      <c r="N747" s="224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147</v>
      </c>
      <c r="AU747" s="20" t="s">
        <v>82</v>
      </c>
    </row>
    <row r="748" s="13" customFormat="1">
      <c r="A748" s="13"/>
      <c r="B748" s="225"/>
      <c r="C748" s="226"/>
      <c r="D748" s="227" t="s">
        <v>166</v>
      </c>
      <c r="E748" s="228" t="s">
        <v>19</v>
      </c>
      <c r="F748" s="229" t="s">
        <v>1503</v>
      </c>
      <c r="G748" s="226"/>
      <c r="H748" s="228" t="s">
        <v>19</v>
      </c>
      <c r="I748" s="230"/>
      <c r="J748" s="226"/>
      <c r="K748" s="226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166</v>
      </c>
      <c r="AU748" s="235" t="s">
        <v>82</v>
      </c>
      <c r="AV748" s="13" t="s">
        <v>80</v>
      </c>
      <c r="AW748" s="13" t="s">
        <v>33</v>
      </c>
      <c r="AX748" s="13" t="s">
        <v>72</v>
      </c>
      <c r="AY748" s="235" t="s">
        <v>138</v>
      </c>
    </row>
    <row r="749" s="14" customFormat="1">
      <c r="A749" s="14"/>
      <c r="B749" s="236"/>
      <c r="C749" s="237"/>
      <c r="D749" s="227" t="s">
        <v>166</v>
      </c>
      <c r="E749" s="238" t="s">
        <v>19</v>
      </c>
      <c r="F749" s="239" t="s">
        <v>637</v>
      </c>
      <c r="G749" s="237"/>
      <c r="H749" s="240">
        <v>855.20000000000005</v>
      </c>
      <c r="I749" s="241"/>
      <c r="J749" s="237"/>
      <c r="K749" s="237"/>
      <c r="L749" s="242"/>
      <c r="M749" s="258"/>
      <c r="N749" s="259"/>
      <c r="O749" s="259"/>
      <c r="P749" s="259"/>
      <c r="Q749" s="259"/>
      <c r="R749" s="259"/>
      <c r="S749" s="259"/>
      <c r="T749" s="260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6" t="s">
        <v>166</v>
      </c>
      <c r="AU749" s="246" t="s">
        <v>82</v>
      </c>
      <c r="AV749" s="14" t="s">
        <v>82</v>
      </c>
      <c r="AW749" s="14" t="s">
        <v>33</v>
      </c>
      <c r="AX749" s="14" t="s">
        <v>80</v>
      </c>
      <c r="AY749" s="246" t="s">
        <v>138</v>
      </c>
    </row>
    <row r="750" s="2" customFormat="1" ht="6.96" customHeight="1">
      <c r="A750" s="41"/>
      <c r="B750" s="62"/>
      <c r="C750" s="63"/>
      <c r="D750" s="63"/>
      <c r="E750" s="63"/>
      <c r="F750" s="63"/>
      <c r="G750" s="63"/>
      <c r="H750" s="63"/>
      <c r="I750" s="63"/>
      <c r="J750" s="63"/>
      <c r="K750" s="63"/>
      <c r="L750" s="47"/>
      <c r="M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</sheetData>
  <sheetProtection sheet="1" autoFilter="0" formatColumns="0" formatRows="0" objects="1" scenarios="1" spinCount="100000" saltValue="gMLycsyVAr01lzmsE7Ub4RQWRXkOjh2djrFuN/kqhOVX72cnUCbMwWo6f8FbRNN3XCh47+8C4D9mVJ3VH5dnaw==" hashValue="yE1gi4C6qibmYJMingFLHVSmU3bDqde2hOfKki4ZuTTl6L4/Z6EGkOXt3WZzj/KploVq+DXEyqV/jHiKgYhLzw==" algorithmName="SHA-512" password="C04E"/>
  <autoFilter ref="C101:K749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hyperlinks>
    <hyperlink ref="F106" r:id="rId1" display="https://podminky.urs.cz/item/CS_URS_2025_01/122251101"/>
    <hyperlink ref="F110" r:id="rId2" display="https://podminky.urs.cz/item/CS_URS_2025_01/132212131"/>
    <hyperlink ref="F114" r:id="rId3" display="https://podminky.urs.cz/item/CS_URS_2025_01/132251253"/>
    <hyperlink ref="F120" r:id="rId4" display="https://podminky.urs.cz/item/CS_URS_2025_01/162751117"/>
    <hyperlink ref="F130" r:id="rId5" display="https://podminky.urs.cz/item/CS_URS_2025_01/162751119"/>
    <hyperlink ref="F133" r:id="rId6" display="https://podminky.urs.cz/item/CS_URS_2025_01/167111101"/>
    <hyperlink ref="F135" r:id="rId7" display="https://podminky.urs.cz/item/CS_URS_2025_01/171201221"/>
    <hyperlink ref="F138" r:id="rId8" display="https://podminky.urs.cz/item/CS_URS_2025_01/171251201"/>
    <hyperlink ref="F141" r:id="rId9" display="https://podminky.urs.cz/item/CS_URS_2025_01/174151101"/>
    <hyperlink ref="F146" r:id="rId10" display="https://podminky.urs.cz/item/CS_URS_2025_01/271532212"/>
    <hyperlink ref="F150" r:id="rId11" display="https://podminky.urs.cz/item/CS_URS_2025_01/273321411"/>
    <hyperlink ref="F154" r:id="rId12" display="https://podminky.urs.cz/item/CS_URS_2025_01/273321511"/>
    <hyperlink ref="F158" r:id="rId13" display="https://podminky.urs.cz/item/CS_URS_2025_01/273351121"/>
    <hyperlink ref="F164" r:id="rId14" display="https://podminky.urs.cz/item/CS_URS_2025_01/273351122"/>
    <hyperlink ref="F166" r:id="rId15" display="https://podminky.urs.cz/item/CS_URS_2025_01/273361821"/>
    <hyperlink ref="F170" r:id="rId16" display="https://podminky.urs.cz/item/CS_URS_2025_01/273362021"/>
    <hyperlink ref="F175" r:id="rId17" display="https://podminky.urs.cz/item/CS_URS_2025_01/274313711"/>
    <hyperlink ref="F180" r:id="rId18" display="https://podminky.urs.cz/item/CS_URS_2025_01/311236221"/>
    <hyperlink ref="F186" r:id="rId19" display="https://podminky.urs.cz/item/CS_URS_2025_01/311236243"/>
    <hyperlink ref="F188" r:id="rId20" display="https://podminky.urs.cz/item/CS_URS_2025_01/311272030"/>
    <hyperlink ref="F195" r:id="rId21" display="https://podminky.urs.cz/item/CS_URS_2025_01/311272221"/>
    <hyperlink ref="F209" r:id="rId22" display="https://podminky.urs.cz/item/CS_URS_2025_01/311273903"/>
    <hyperlink ref="F213" r:id="rId23" display="https://podminky.urs.cz/item/CS_URS_2025_01/317142422"/>
    <hyperlink ref="F215" r:id="rId24" display="https://podminky.urs.cz/item/CS_URS_2025_01/317142442"/>
    <hyperlink ref="F217" r:id="rId25" display="https://podminky.urs.cz/item/CS_URS_2025_01/317143431"/>
    <hyperlink ref="F219" r:id="rId26" display="https://podminky.urs.cz/item/CS_URS_2025_01/317143453"/>
    <hyperlink ref="F223" r:id="rId27" display="https://podminky.urs.cz/item/CS_URS_2025_01/317168052"/>
    <hyperlink ref="F225" r:id="rId28" display="https://podminky.urs.cz/item/CS_URS_2025_01/339921133"/>
    <hyperlink ref="F230" r:id="rId29" display="https://podminky.urs.cz/item/CS_URS_2025_01/342272225"/>
    <hyperlink ref="F233" r:id="rId30" display="https://podminky.urs.cz/item/CS_URS_2025_01/342272245"/>
    <hyperlink ref="F244" r:id="rId31" display="https://podminky.urs.cz/item/CS_URS_2025_01/417321616"/>
    <hyperlink ref="F250" r:id="rId32" display="https://podminky.urs.cz/item/CS_URS_2025_01/417351115"/>
    <hyperlink ref="F256" r:id="rId33" display="https://podminky.urs.cz/item/CS_URS_2025_01/417351116"/>
    <hyperlink ref="F258" r:id="rId34" display="https://podminky.urs.cz/item/CS_URS_2025_01/417361821"/>
    <hyperlink ref="F263" r:id="rId35" display="https://podminky.urs.cz/item/CS_URS_2025_01/564861011"/>
    <hyperlink ref="F270" r:id="rId36" display="https://podminky.urs.cz/item/CS_URS_2025_01/612131102"/>
    <hyperlink ref="F274" r:id="rId37" display="https://podminky.urs.cz/item/CS_URS_2025_01/612231015"/>
    <hyperlink ref="F278" r:id="rId38" display="https://podminky.urs.cz/item/CS_URS_2025_01/612321111"/>
    <hyperlink ref="F282" r:id="rId39" display="https://podminky.urs.cz/item/CS_URS_2025_01/612321141"/>
    <hyperlink ref="F288" r:id="rId40" display="https://podminky.urs.cz/item/CS_URS_2025_01/612321191"/>
    <hyperlink ref="F291" r:id="rId41" display="https://podminky.urs.cz/item/CS_URS_2025_01/622131121"/>
    <hyperlink ref="F294" r:id="rId42" display="https://podminky.urs.cz/item/CS_URS_2025_01/622151021"/>
    <hyperlink ref="F297" r:id="rId43" display="https://podminky.urs.cz/item/CS_URS_2025_01/622151031"/>
    <hyperlink ref="F303" r:id="rId44" display="https://podminky.urs.cz/item/CS_URS_2025_01/622211031"/>
    <hyperlink ref="F308" r:id="rId45" display="https://podminky.urs.cz/item/CS_URS_2025_01/622211041"/>
    <hyperlink ref="F313" r:id="rId46" display="https://podminky.urs.cz/item/CS_URS_2025_01/622212051"/>
    <hyperlink ref="F322" r:id="rId47" display="https://podminky.urs.cz/item/CS_URS_2025_01/622251101"/>
    <hyperlink ref="F325" r:id="rId48" display="https://podminky.urs.cz/item/CS_URS_2025_01/622252001"/>
    <hyperlink ref="F330" r:id="rId49" display="https://podminky.urs.cz/item/CS_URS_2025_01/622252002"/>
    <hyperlink ref="F361" r:id="rId50" display="https://podminky.urs.cz/item/CS_URS_2025_01/622511112"/>
    <hyperlink ref="F364" r:id="rId51" display="https://podminky.urs.cz/item/CS_URS_2025_01/622531032"/>
    <hyperlink ref="F370" r:id="rId52" display="https://podminky.urs.cz/item/CS_URS_2025_01/631311115"/>
    <hyperlink ref="F375" r:id="rId53" display="https://podminky.urs.cz/item/CS_URS_2025_01/631311214"/>
    <hyperlink ref="F381" r:id="rId54" display="https://podminky.urs.cz/item/CS_URS_2025_01/631319021"/>
    <hyperlink ref="F383" r:id="rId55" display="https://podminky.urs.cz/item/CS_URS_2025_01/631319205"/>
    <hyperlink ref="F385" r:id="rId56" display="https://podminky.urs.cz/item/CS_URS_2025_01/632481213"/>
    <hyperlink ref="F388" r:id="rId57" display="https://podminky.urs.cz/item/CS_URS_2025_01/634112127"/>
    <hyperlink ref="F390" r:id="rId58" display="https://podminky.urs.cz/item/CS_URS_2025_01/637111113"/>
    <hyperlink ref="F393" r:id="rId59" display="https://podminky.urs.cz/item/CS_URS_2025_01/637311122"/>
    <hyperlink ref="F397" r:id="rId60" display="https://podminky.urs.cz/item/CS_URS_2025_01/919726122"/>
    <hyperlink ref="F401" r:id="rId61" display="https://podminky.urs.cz/item/CS_URS_2025_01/941211111"/>
    <hyperlink ref="F406" r:id="rId62" display="https://podminky.urs.cz/item/CS_URS_2025_01/941211211"/>
    <hyperlink ref="F409" r:id="rId63" display="https://podminky.urs.cz/item/CS_URS_2025_01/941211811"/>
    <hyperlink ref="F411" r:id="rId64" display="https://podminky.urs.cz/item/CS_URS_2025_01/944511111"/>
    <hyperlink ref="F413" r:id="rId65" display="https://podminky.urs.cz/item/CS_URS_2025_01/944511211"/>
    <hyperlink ref="F416" r:id="rId66" display="https://podminky.urs.cz/item/CS_URS_2025_01/944511811"/>
    <hyperlink ref="F418" r:id="rId67" display="https://podminky.urs.cz/item/CS_URS_2025_01/949101111"/>
    <hyperlink ref="F421" r:id="rId68" display="https://podminky.urs.cz/item/CS_URS_2025_01/952901111"/>
    <hyperlink ref="F424" r:id="rId69" display="https://podminky.urs.cz/item/CS_URS_2025_01/953943211"/>
    <hyperlink ref="F427" r:id="rId70" display="https://podminky.urs.cz/item/CS_URS_2025_01/985131111"/>
    <hyperlink ref="F430" r:id="rId71" display="https://podminky.urs.cz/item/CS_URS_2025_01/993111111"/>
    <hyperlink ref="F432" r:id="rId72" display="https://podminky.urs.cz/item/CS_URS_2025_01/993111119"/>
    <hyperlink ref="F437" r:id="rId73" display="https://podminky.urs.cz/item/CS_URS_2025_01/998011008"/>
    <hyperlink ref="F441" r:id="rId74" display="https://podminky.urs.cz/item/CS_URS_2025_01/711111002"/>
    <hyperlink ref="F447" r:id="rId75" display="https://podminky.urs.cz/item/CS_URS_2025_01/711112002"/>
    <hyperlink ref="F452" r:id="rId76" display="https://podminky.urs.cz/item/CS_URS_2025_01/711141559"/>
    <hyperlink ref="F458" r:id="rId77" display="https://podminky.urs.cz/item/CS_URS_2025_01/711142559"/>
    <hyperlink ref="F463" r:id="rId78" display="https://podminky.urs.cz/item/CS_URS_2025_01/711161275"/>
    <hyperlink ref="F468" r:id="rId79" display="https://podminky.urs.cz/item/CS_URS_2025_01/711491172"/>
    <hyperlink ref="F474" r:id="rId80" display="https://podminky.urs.cz/item/CS_URS_2025_01/711491272"/>
    <hyperlink ref="F479" r:id="rId81" display="https://podminky.urs.cz/item/CS_URS_2025_01/998711101"/>
    <hyperlink ref="F482" r:id="rId82" display="https://podminky.urs.cz/item/CS_URS_2025_01/713111111"/>
    <hyperlink ref="F488" r:id="rId83" display="https://podminky.urs.cz/item/CS_URS_2025_01/713121111"/>
    <hyperlink ref="F493" r:id="rId84" display="https://podminky.urs.cz/item/CS_URS_2025_01/713131341"/>
    <hyperlink ref="F498" r:id="rId85" display="https://podminky.urs.cz/item/CS_URS_2025_01/998713101"/>
    <hyperlink ref="F501" r:id="rId86" display="https://podminky.urs.cz/item/CS_URS_2025_01/762083122"/>
    <hyperlink ref="F504" r:id="rId87" display="https://podminky.urs.cz/item/CS_URS_2025_01/762341210"/>
    <hyperlink ref="F509" r:id="rId88" display="https://podminky.urs.cz/item/CS_URS_2025_01/762342214"/>
    <hyperlink ref="F512" r:id="rId89" display="https://podminky.urs.cz/item/CS_URS_2025_01/762342511"/>
    <hyperlink ref="F519" r:id="rId90" display="https://podminky.urs.cz/item/CS_URS_2025_01/762361333"/>
    <hyperlink ref="F521" r:id="rId91" display="https://podminky.urs.cz/item/CS_URS_2025_01/762395000"/>
    <hyperlink ref="F524" r:id="rId92" display="https://podminky.urs.cz/item/CS_URS_2025_01/762430026"/>
    <hyperlink ref="F531" r:id="rId93" display="https://podminky.urs.cz/item/CS_URS_2025_01/762810126"/>
    <hyperlink ref="F538" r:id="rId94" display="https://podminky.urs.cz/item/CS_URS_2025_01/998762101"/>
    <hyperlink ref="F541" r:id="rId95" display="https://podminky.urs.cz/item/CS_URS_2025_01/763131443"/>
    <hyperlink ref="F543" r:id="rId96" display="https://podminky.urs.cz/item/CS_URS_2025_01/763431001"/>
    <hyperlink ref="F552" r:id="rId97" display="https://podminky.urs.cz/item/CS_URS_2025_01/763732115"/>
    <hyperlink ref="F558" r:id="rId98" display="https://podminky.urs.cz/item/CS_URS_2025_01/998763301"/>
    <hyperlink ref="F561" r:id="rId99" display="https://podminky.urs.cz/item/CS_URS_2025_01/764111651"/>
    <hyperlink ref="F564" r:id="rId100" display="https://podminky.urs.cz/item/CS_URS_2025_01/764211605"/>
    <hyperlink ref="F566" r:id="rId101" display="https://podminky.urs.cz/item/CS_URS_2025_01/764212634"/>
    <hyperlink ref="F568" r:id="rId102" display="https://podminky.urs.cz/item/CS_URS_2025_01/764212662"/>
    <hyperlink ref="F570" r:id="rId103" display="https://podminky.urs.cz/item/CS_URS_2025_01/764212663"/>
    <hyperlink ref="F572" r:id="rId104" display="https://podminky.urs.cz/item/CS_URS_2025_01/764215605"/>
    <hyperlink ref="F574" r:id="rId105" display="https://podminky.urs.cz/item/CS_URS_2025_01/764216604"/>
    <hyperlink ref="F579" r:id="rId106" display="https://podminky.urs.cz/item/CS_URS_2025_01/764311604"/>
    <hyperlink ref="F581" r:id="rId107" display="https://podminky.urs.cz/item/CS_URS_2025_01/764511602"/>
    <hyperlink ref="F584" r:id="rId108" display="https://podminky.urs.cz/item/CS_URS_2025_01/764511642"/>
    <hyperlink ref="F586" r:id="rId109" display="https://podminky.urs.cz/item/CS_URS_2025_01/764518622"/>
    <hyperlink ref="F588" r:id="rId110" display="https://podminky.urs.cz/item/CS_URS_2025_01/998764101"/>
    <hyperlink ref="F591" r:id="rId111" display="https://podminky.urs.cz/item/CS_URS_2025_01/765191001"/>
    <hyperlink ref="F596" r:id="rId112" display="https://podminky.urs.cz/item/CS_URS_2025_01/998765111"/>
    <hyperlink ref="F610" r:id="rId113" display="https://podminky.urs.cz/item/CS_URS_2025_01/766694116"/>
    <hyperlink ref="F624" r:id="rId114" display="https://podminky.urs.cz/item/CS_URS_2025_01/998766111"/>
    <hyperlink ref="F627" r:id="rId115" display="https://podminky.urs.cz/item/CS_URS_2025_01/767163122"/>
    <hyperlink ref="F631" r:id="rId116" display="https://podminky.urs.cz/item/CS_URS_2025_01/767893125"/>
    <hyperlink ref="F636" r:id="rId117" display="https://podminky.urs.cz/item/CS_URS_2025_01/998767101"/>
    <hyperlink ref="F639" r:id="rId118" display="https://podminky.urs.cz/item/CS_URS_2025_01/771111011"/>
    <hyperlink ref="F642" r:id="rId119" display="https://podminky.urs.cz/item/CS_URS_2025_01/771121011"/>
    <hyperlink ref="F645" r:id="rId120" display="https://podminky.urs.cz/item/CS_URS_2025_01/771121022"/>
    <hyperlink ref="F648" r:id="rId121" display="https://podminky.urs.cz/item/CS_URS_2025_01/771151014"/>
    <hyperlink ref="F651" r:id="rId122" display="https://podminky.urs.cz/item/CS_URS_2025_01/771474112"/>
    <hyperlink ref="F656" r:id="rId123" display="https://podminky.urs.cz/item/CS_URS_2025_01/771574416"/>
    <hyperlink ref="F661" r:id="rId124" display="https://podminky.urs.cz/item/CS_URS_2025_01/771591112"/>
    <hyperlink ref="F665" r:id="rId125" display="https://podminky.urs.cz/item/CS_URS_2025_01/771591115"/>
    <hyperlink ref="F667" r:id="rId126" display="https://podminky.urs.cz/item/CS_URS_2025_01/771591264"/>
    <hyperlink ref="F671" r:id="rId127" display="https://podminky.urs.cz/item/CS_URS_2025_01/771592011"/>
    <hyperlink ref="F674" r:id="rId128" display="https://podminky.urs.cz/item/CS_URS_2025_01/998771101"/>
    <hyperlink ref="F677" r:id="rId129" display="https://podminky.urs.cz/item/CS_URS_2025_01/776111112"/>
    <hyperlink ref="F680" r:id="rId130" display="https://podminky.urs.cz/item/CS_URS_2025_01/776111311"/>
    <hyperlink ref="F683" r:id="rId131" display="https://podminky.urs.cz/item/CS_URS_2025_01/776121112"/>
    <hyperlink ref="F686" r:id="rId132" display="https://podminky.urs.cz/item/CS_URS_2025_01/776141114"/>
    <hyperlink ref="F689" r:id="rId133" display="https://podminky.urs.cz/item/CS_URS_2025_01/776221111"/>
    <hyperlink ref="F694" r:id="rId134" display="https://podminky.urs.cz/item/CS_URS_2025_01/776411212"/>
    <hyperlink ref="F702" r:id="rId135" display="https://podminky.urs.cz/item/CS_URS_2025_01/998776101"/>
    <hyperlink ref="F705" r:id="rId136" display="https://podminky.urs.cz/item/CS_URS_2025_01/781121011"/>
    <hyperlink ref="F708" r:id="rId137" display="https://podminky.urs.cz/item/CS_URS_2025_01/781131112"/>
    <hyperlink ref="F711" r:id="rId138" display="https://podminky.urs.cz/item/CS_URS_2025_01/781131232"/>
    <hyperlink ref="F714" r:id="rId139" display="https://podminky.urs.cz/item/CS_URS_2025_01/781472216"/>
    <hyperlink ref="F719" r:id="rId140" display="https://podminky.urs.cz/item/CS_URS_2025_01/781492211"/>
    <hyperlink ref="F724" r:id="rId141" display="https://podminky.urs.cz/item/CS_URS_2025_01/781495142"/>
    <hyperlink ref="F726" r:id="rId142" display="https://podminky.urs.cz/item/CS_URS_2025_01/781495211"/>
    <hyperlink ref="F728" r:id="rId143" display="https://podminky.urs.cz/item/CS_URS_2025_01/998781101"/>
    <hyperlink ref="F735" r:id="rId144" display="https://podminky.urs.cz/item/CS_URS_2025_01/784171101"/>
    <hyperlink ref="F740" r:id="rId145" display="https://podminky.urs.cz/item/CS_URS_2025_01/784181101"/>
    <hyperlink ref="F744" r:id="rId146" display="https://podminky.urs.cz/item/CS_URS_2025_01/784191001"/>
    <hyperlink ref="F747" r:id="rId147" display="https://podminky.urs.cz/item/CS_URS_2025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1504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ROUND((SUM(BE90:BE296)),  2)</f>
        <v>0</v>
      </c>
      <c r="G33" s="41"/>
      <c r="H33" s="41"/>
      <c r="I33" s="151">
        <v>0.20999999999999999</v>
      </c>
      <c r="J33" s="150">
        <f>ROUND(((SUM(BE90:BE296))*I33),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ROUND((SUM(BF90:BF296)),  2)</f>
        <v>0</v>
      </c>
      <c r="G34" s="41"/>
      <c r="H34" s="41"/>
      <c r="I34" s="151">
        <v>0.12</v>
      </c>
      <c r="J34" s="150">
        <f>ROUND(((SUM(BF90:BF296))*I34),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ROUND((SUM(BG90:BG296)),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ROUND((SUM(BH90:BH296)),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ROUND((SUM(BI90:BI296)),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03 - ZTI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378</v>
      </c>
      <c r="E62" s="177"/>
      <c r="F62" s="177"/>
      <c r="G62" s="177"/>
      <c r="H62" s="177"/>
      <c r="I62" s="177"/>
      <c r="J62" s="178">
        <f>J150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1505</v>
      </c>
      <c r="E63" s="177"/>
      <c r="F63" s="177"/>
      <c r="G63" s="177"/>
      <c r="H63" s="177"/>
      <c r="I63" s="177"/>
      <c r="J63" s="178">
        <f>J161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1506</v>
      </c>
      <c r="E64" s="177"/>
      <c r="F64" s="177"/>
      <c r="G64" s="177"/>
      <c r="H64" s="177"/>
      <c r="I64" s="177"/>
      <c r="J64" s="178">
        <f>J181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114</v>
      </c>
      <c r="E65" s="177"/>
      <c r="F65" s="177"/>
      <c r="G65" s="177"/>
      <c r="H65" s="177"/>
      <c r="I65" s="177"/>
      <c r="J65" s="178">
        <f>J200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381</v>
      </c>
      <c r="E66" s="177"/>
      <c r="F66" s="177"/>
      <c r="G66" s="177"/>
      <c r="H66" s="177"/>
      <c r="I66" s="177"/>
      <c r="J66" s="178">
        <f>J202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116</v>
      </c>
      <c r="E67" s="171"/>
      <c r="F67" s="171"/>
      <c r="G67" s="171"/>
      <c r="H67" s="171"/>
      <c r="I67" s="171"/>
      <c r="J67" s="172">
        <f>J204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1507</v>
      </c>
      <c r="E68" s="177"/>
      <c r="F68" s="177"/>
      <c r="G68" s="177"/>
      <c r="H68" s="177"/>
      <c r="I68" s="177"/>
      <c r="J68" s="178">
        <f>J205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1508</v>
      </c>
      <c r="E69" s="177"/>
      <c r="F69" s="177"/>
      <c r="G69" s="177"/>
      <c r="H69" s="177"/>
      <c r="I69" s="177"/>
      <c r="J69" s="178">
        <f>J231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1509</v>
      </c>
      <c r="E70" s="177"/>
      <c r="F70" s="177"/>
      <c r="G70" s="177"/>
      <c r="H70" s="177"/>
      <c r="I70" s="177"/>
      <c r="J70" s="178">
        <f>J256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123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CENTRUM SLUŽEB PRO S PAS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03 - ZTI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Most</v>
      </c>
      <c r="G84" s="43"/>
      <c r="H84" s="43"/>
      <c r="I84" s="35" t="s">
        <v>23</v>
      </c>
      <c r="J84" s="75" t="str">
        <f>IF(J12="","",J12)</f>
        <v>6. 2. 2025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MOSŤÁČEK.CZ Z.S.</v>
      </c>
      <c r="G86" s="43"/>
      <c r="H86" s="43"/>
      <c r="I86" s="35" t="s">
        <v>31</v>
      </c>
      <c r="J86" s="39" t="str">
        <f>E21</f>
        <v>ISONOE INVEST a.s.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34</v>
      </c>
      <c r="J87" s="39" t="str">
        <f>E24</f>
        <v>Lukáš Novák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124</v>
      </c>
      <c r="D89" s="183" t="s">
        <v>57</v>
      </c>
      <c r="E89" s="183" t="s">
        <v>53</v>
      </c>
      <c r="F89" s="183" t="s">
        <v>54</v>
      </c>
      <c r="G89" s="183" t="s">
        <v>125</v>
      </c>
      <c r="H89" s="183" t="s">
        <v>126</v>
      </c>
      <c r="I89" s="183" t="s">
        <v>127</v>
      </c>
      <c r="J89" s="183" t="s">
        <v>110</v>
      </c>
      <c r="K89" s="184" t="s">
        <v>128</v>
      </c>
      <c r="L89" s="185"/>
      <c r="M89" s="95" t="s">
        <v>19</v>
      </c>
      <c r="N89" s="96" t="s">
        <v>42</v>
      </c>
      <c r="O89" s="96" t="s">
        <v>129</v>
      </c>
      <c r="P89" s="96" t="s">
        <v>130</v>
      </c>
      <c r="Q89" s="96" t="s">
        <v>131</v>
      </c>
      <c r="R89" s="96" t="s">
        <v>132</v>
      </c>
      <c r="S89" s="96" t="s">
        <v>133</v>
      </c>
      <c r="T89" s="97" t="s">
        <v>134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135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P91+P204</f>
        <v>0</v>
      </c>
      <c r="Q90" s="99"/>
      <c r="R90" s="188">
        <f>R91+R204</f>
        <v>177.83512823000001</v>
      </c>
      <c r="S90" s="99"/>
      <c r="T90" s="189">
        <f>T91+T204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111</v>
      </c>
      <c r="BK90" s="190">
        <f>BK91+BK204</f>
        <v>0</v>
      </c>
    </row>
    <row r="91" s="12" customFormat="1" ht="25.92" customHeight="1">
      <c r="A91" s="12"/>
      <c r="B91" s="191"/>
      <c r="C91" s="192"/>
      <c r="D91" s="193" t="s">
        <v>71</v>
      </c>
      <c r="E91" s="194" t="s">
        <v>136</v>
      </c>
      <c r="F91" s="194" t="s">
        <v>137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P92+P150+P161+P181+P200+P202</f>
        <v>0</v>
      </c>
      <c r="Q91" s="199"/>
      <c r="R91" s="200">
        <f>R92+R150+R161+R181+R200+R202</f>
        <v>176.81704600000001</v>
      </c>
      <c r="S91" s="199"/>
      <c r="T91" s="201">
        <f>T92+T150+T161+T181+T200+T202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71</v>
      </c>
      <c r="AU91" s="203" t="s">
        <v>72</v>
      </c>
      <c r="AY91" s="202" t="s">
        <v>138</v>
      </c>
      <c r="BK91" s="204">
        <f>BK92+BK150+BK161+BK181+BK200+BK202</f>
        <v>0</v>
      </c>
    </row>
    <row r="92" s="12" customFormat="1" ht="22.8" customHeight="1">
      <c r="A92" s="12"/>
      <c r="B92" s="191"/>
      <c r="C92" s="192"/>
      <c r="D92" s="193" t="s">
        <v>71</v>
      </c>
      <c r="E92" s="205" t="s">
        <v>80</v>
      </c>
      <c r="F92" s="205" t="s">
        <v>139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SUM(P93:P149)</f>
        <v>0</v>
      </c>
      <c r="Q92" s="199"/>
      <c r="R92" s="200">
        <f>SUM(R93:R149)</f>
        <v>124.22620000000001</v>
      </c>
      <c r="S92" s="199"/>
      <c r="T92" s="201">
        <f>SUM(T93:T149)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71</v>
      </c>
      <c r="AU92" s="203" t="s">
        <v>80</v>
      </c>
      <c r="AY92" s="202" t="s">
        <v>138</v>
      </c>
      <c r="BK92" s="204">
        <f>SUM(BK93:BK149)</f>
        <v>0</v>
      </c>
    </row>
    <row r="93" s="2" customFormat="1" ht="24.15" customHeight="1">
      <c r="A93" s="41"/>
      <c r="B93" s="42"/>
      <c r="C93" s="207" t="s">
        <v>80</v>
      </c>
      <c r="D93" s="207" t="s">
        <v>140</v>
      </c>
      <c r="E93" s="208" t="s">
        <v>1510</v>
      </c>
      <c r="F93" s="209" t="s">
        <v>1511</v>
      </c>
      <c r="G93" s="210" t="s">
        <v>163</v>
      </c>
      <c r="H93" s="211">
        <v>9</v>
      </c>
      <c r="I93" s="212"/>
      <c r="J93" s="213">
        <f>ROUND(I93*H93,2)</f>
        <v>0</v>
      </c>
      <c r="K93" s="209" t="s">
        <v>144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145</v>
      </c>
      <c r="AT93" s="218" t="s">
        <v>140</v>
      </c>
      <c r="AU93" s="218" t="s">
        <v>82</v>
      </c>
      <c r="AY93" s="20" t="s">
        <v>138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145</v>
      </c>
      <c r="BM93" s="218" t="s">
        <v>1512</v>
      </c>
    </row>
    <row r="94" s="2" customFormat="1">
      <c r="A94" s="41"/>
      <c r="B94" s="42"/>
      <c r="C94" s="43"/>
      <c r="D94" s="220" t="s">
        <v>147</v>
      </c>
      <c r="E94" s="43"/>
      <c r="F94" s="221" t="s">
        <v>1513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147</v>
      </c>
      <c r="AU94" s="20" t="s">
        <v>82</v>
      </c>
    </row>
    <row r="95" s="13" customFormat="1">
      <c r="A95" s="13"/>
      <c r="B95" s="225"/>
      <c r="C95" s="226"/>
      <c r="D95" s="227" t="s">
        <v>166</v>
      </c>
      <c r="E95" s="228" t="s">
        <v>19</v>
      </c>
      <c r="F95" s="229" t="s">
        <v>1514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166</v>
      </c>
      <c r="AU95" s="235" t="s">
        <v>82</v>
      </c>
      <c r="AV95" s="13" t="s">
        <v>80</v>
      </c>
      <c r="AW95" s="13" t="s">
        <v>33</v>
      </c>
      <c r="AX95" s="13" t="s">
        <v>72</v>
      </c>
      <c r="AY95" s="235" t="s">
        <v>138</v>
      </c>
    </row>
    <row r="96" s="14" customFormat="1">
      <c r="A96" s="14"/>
      <c r="B96" s="236"/>
      <c r="C96" s="237"/>
      <c r="D96" s="227" t="s">
        <v>166</v>
      </c>
      <c r="E96" s="238" t="s">
        <v>19</v>
      </c>
      <c r="F96" s="239" t="s">
        <v>1515</v>
      </c>
      <c r="G96" s="237"/>
      <c r="H96" s="240">
        <v>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166</v>
      </c>
      <c r="AU96" s="246" t="s">
        <v>82</v>
      </c>
      <c r="AV96" s="14" t="s">
        <v>82</v>
      </c>
      <c r="AW96" s="14" t="s">
        <v>33</v>
      </c>
      <c r="AX96" s="14" t="s">
        <v>80</v>
      </c>
      <c r="AY96" s="246" t="s">
        <v>138</v>
      </c>
    </row>
    <row r="97" s="2" customFormat="1" ht="24.15" customHeight="1">
      <c r="A97" s="41"/>
      <c r="B97" s="42"/>
      <c r="C97" s="207" t="s">
        <v>82</v>
      </c>
      <c r="D97" s="207" t="s">
        <v>140</v>
      </c>
      <c r="E97" s="208" t="s">
        <v>396</v>
      </c>
      <c r="F97" s="209" t="s">
        <v>397</v>
      </c>
      <c r="G97" s="210" t="s">
        <v>163</v>
      </c>
      <c r="H97" s="211">
        <v>20</v>
      </c>
      <c r="I97" s="212"/>
      <c r="J97" s="213">
        <f>ROUND(I97*H97,2)</f>
        <v>0</v>
      </c>
      <c r="K97" s="209" t="s">
        <v>144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145</v>
      </c>
      <c r="AT97" s="218" t="s">
        <v>140</v>
      </c>
      <c r="AU97" s="218" t="s">
        <v>82</v>
      </c>
      <c r="AY97" s="20" t="s">
        <v>138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145</v>
      </c>
      <c r="BM97" s="218" t="s">
        <v>1516</v>
      </c>
    </row>
    <row r="98" s="2" customFormat="1">
      <c r="A98" s="41"/>
      <c r="B98" s="42"/>
      <c r="C98" s="43"/>
      <c r="D98" s="220" t="s">
        <v>147</v>
      </c>
      <c r="E98" s="43"/>
      <c r="F98" s="221" t="s">
        <v>399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147</v>
      </c>
      <c r="AU98" s="20" t="s">
        <v>82</v>
      </c>
    </row>
    <row r="99" s="13" customFormat="1">
      <c r="A99" s="13"/>
      <c r="B99" s="225"/>
      <c r="C99" s="226"/>
      <c r="D99" s="227" t="s">
        <v>166</v>
      </c>
      <c r="E99" s="228" t="s">
        <v>19</v>
      </c>
      <c r="F99" s="229" t="s">
        <v>1517</v>
      </c>
      <c r="G99" s="226"/>
      <c r="H99" s="228" t="s">
        <v>19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166</v>
      </c>
      <c r="AU99" s="235" t="s">
        <v>82</v>
      </c>
      <c r="AV99" s="13" t="s">
        <v>80</v>
      </c>
      <c r="AW99" s="13" t="s">
        <v>33</v>
      </c>
      <c r="AX99" s="13" t="s">
        <v>72</v>
      </c>
      <c r="AY99" s="235" t="s">
        <v>138</v>
      </c>
    </row>
    <row r="100" s="14" customFormat="1">
      <c r="A100" s="14"/>
      <c r="B100" s="236"/>
      <c r="C100" s="237"/>
      <c r="D100" s="227" t="s">
        <v>166</v>
      </c>
      <c r="E100" s="238" t="s">
        <v>19</v>
      </c>
      <c r="F100" s="239" t="s">
        <v>1518</v>
      </c>
      <c r="G100" s="237"/>
      <c r="H100" s="240">
        <v>20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166</v>
      </c>
      <c r="AU100" s="246" t="s">
        <v>82</v>
      </c>
      <c r="AV100" s="14" t="s">
        <v>82</v>
      </c>
      <c r="AW100" s="14" t="s">
        <v>33</v>
      </c>
      <c r="AX100" s="14" t="s">
        <v>80</v>
      </c>
      <c r="AY100" s="246" t="s">
        <v>138</v>
      </c>
    </row>
    <row r="101" s="2" customFormat="1" ht="24.15" customHeight="1">
      <c r="A101" s="41"/>
      <c r="B101" s="42"/>
      <c r="C101" s="207" t="s">
        <v>156</v>
      </c>
      <c r="D101" s="207" t="s">
        <v>140</v>
      </c>
      <c r="E101" s="208" t="s">
        <v>1519</v>
      </c>
      <c r="F101" s="209" t="s">
        <v>1520</v>
      </c>
      <c r="G101" s="210" t="s">
        <v>163</v>
      </c>
      <c r="H101" s="211">
        <v>195</v>
      </c>
      <c r="I101" s="212"/>
      <c r="J101" s="213">
        <f>ROUND(I101*H101,2)</f>
        <v>0</v>
      </c>
      <c r="K101" s="209" t="s">
        <v>144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82</v>
      </c>
      <c r="AY101" s="20" t="s">
        <v>138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145</v>
      </c>
      <c r="BM101" s="218" t="s">
        <v>1521</v>
      </c>
    </row>
    <row r="102" s="2" customFormat="1">
      <c r="A102" s="41"/>
      <c r="B102" s="42"/>
      <c r="C102" s="43"/>
      <c r="D102" s="220" t="s">
        <v>147</v>
      </c>
      <c r="E102" s="43"/>
      <c r="F102" s="221" t="s">
        <v>1522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147</v>
      </c>
      <c r="AU102" s="20" t="s">
        <v>82</v>
      </c>
    </row>
    <row r="103" s="13" customFormat="1">
      <c r="A103" s="13"/>
      <c r="B103" s="225"/>
      <c r="C103" s="226"/>
      <c r="D103" s="227" t="s">
        <v>166</v>
      </c>
      <c r="E103" s="228" t="s">
        <v>19</v>
      </c>
      <c r="F103" s="229" t="s">
        <v>1523</v>
      </c>
      <c r="G103" s="226"/>
      <c r="H103" s="228" t="s">
        <v>19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166</v>
      </c>
      <c r="AU103" s="235" t="s">
        <v>82</v>
      </c>
      <c r="AV103" s="13" t="s">
        <v>80</v>
      </c>
      <c r="AW103" s="13" t="s">
        <v>33</v>
      </c>
      <c r="AX103" s="13" t="s">
        <v>72</v>
      </c>
      <c r="AY103" s="235" t="s">
        <v>138</v>
      </c>
    </row>
    <row r="104" s="14" customFormat="1">
      <c r="A104" s="14"/>
      <c r="B104" s="236"/>
      <c r="C104" s="237"/>
      <c r="D104" s="227" t="s">
        <v>166</v>
      </c>
      <c r="E104" s="238" t="s">
        <v>19</v>
      </c>
      <c r="F104" s="239" t="s">
        <v>1524</v>
      </c>
      <c r="G104" s="237"/>
      <c r="H104" s="240">
        <v>60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166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138</v>
      </c>
    </row>
    <row r="105" s="13" customFormat="1">
      <c r="A105" s="13"/>
      <c r="B105" s="225"/>
      <c r="C105" s="226"/>
      <c r="D105" s="227" t="s">
        <v>166</v>
      </c>
      <c r="E105" s="228" t="s">
        <v>19</v>
      </c>
      <c r="F105" s="229" t="s">
        <v>1525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166</v>
      </c>
      <c r="AU105" s="235" t="s">
        <v>82</v>
      </c>
      <c r="AV105" s="13" t="s">
        <v>80</v>
      </c>
      <c r="AW105" s="13" t="s">
        <v>33</v>
      </c>
      <c r="AX105" s="13" t="s">
        <v>72</v>
      </c>
      <c r="AY105" s="235" t="s">
        <v>138</v>
      </c>
    </row>
    <row r="106" s="14" customFormat="1">
      <c r="A106" s="14"/>
      <c r="B106" s="236"/>
      <c r="C106" s="237"/>
      <c r="D106" s="227" t="s">
        <v>166</v>
      </c>
      <c r="E106" s="238" t="s">
        <v>19</v>
      </c>
      <c r="F106" s="239" t="s">
        <v>1526</v>
      </c>
      <c r="G106" s="237"/>
      <c r="H106" s="240">
        <v>75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166</v>
      </c>
      <c r="AU106" s="246" t="s">
        <v>82</v>
      </c>
      <c r="AV106" s="14" t="s">
        <v>82</v>
      </c>
      <c r="AW106" s="14" t="s">
        <v>33</v>
      </c>
      <c r="AX106" s="14" t="s">
        <v>72</v>
      </c>
      <c r="AY106" s="246" t="s">
        <v>138</v>
      </c>
    </row>
    <row r="107" s="13" customFormat="1">
      <c r="A107" s="13"/>
      <c r="B107" s="225"/>
      <c r="C107" s="226"/>
      <c r="D107" s="227" t="s">
        <v>166</v>
      </c>
      <c r="E107" s="228" t="s">
        <v>19</v>
      </c>
      <c r="F107" s="229" t="s">
        <v>1527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166</v>
      </c>
      <c r="AU107" s="235" t="s">
        <v>82</v>
      </c>
      <c r="AV107" s="13" t="s">
        <v>80</v>
      </c>
      <c r="AW107" s="13" t="s">
        <v>33</v>
      </c>
      <c r="AX107" s="13" t="s">
        <v>72</v>
      </c>
      <c r="AY107" s="235" t="s">
        <v>138</v>
      </c>
    </row>
    <row r="108" s="14" customFormat="1">
      <c r="A108" s="14"/>
      <c r="B108" s="236"/>
      <c r="C108" s="237"/>
      <c r="D108" s="227" t="s">
        <v>166</v>
      </c>
      <c r="E108" s="238" t="s">
        <v>19</v>
      </c>
      <c r="F108" s="239" t="s">
        <v>1524</v>
      </c>
      <c r="G108" s="237"/>
      <c r="H108" s="240">
        <v>60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166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138</v>
      </c>
    </row>
    <row r="109" s="15" customFormat="1">
      <c r="A109" s="15"/>
      <c r="B109" s="247"/>
      <c r="C109" s="248"/>
      <c r="D109" s="227" t="s">
        <v>166</v>
      </c>
      <c r="E109" s="249" t="s">
        <v>19</v>
      </c>
      <c r="F109" s="250" t="s">
        <v>176</v>
      </c>
      <c r="G109" s="248"/>
      <c r="H109" s="251">
        <v>195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166</v>
      </c>
      <c r="AU109" s="257" t="s">
        <v>82</v>
      </c>
      <c r="AV109" s="15" t="s">
        <v>145</v>
      </c>
      <c r="AW109" s="15" t="s">
        <v>33</v>
      </c>
      <c r="AX109" s="15" t="s">
        <v>80</v>
      </c>
      <c r="AY109" s="257" t="s">
        <v>138</v>
      </c>
    </row>
    <row r="110" s="2" customFormat="1" ht="24.15" customHeight="1">
      <c r="A110" s="41"/>
      <c r="B110" s="42"/>
      <c r="C110" s="207" t="s">
        <v>145</v>
      </c>
      <c r="D110" s="207" t="s">
        <v>140</v>
      </c>
      <c r="E110" s="208" t="s">
        <v>1528</v>
      </c>
      <c r="F110" s="209" t="s">
        <v>1529</v>
      </c>
      <c r="G110" s="210" t="s">
        <v>143</v>
      </c>
      <c r="H110" s="211">
        <v>390</v>
      </c>
      <c r="I110" s="212"/>
      <c r="J110" s="213">
        <f>ROUND(I110*H110,2)</f>
        <v>0</v>
      </c>
      <c r="K110" s="209" t="s">
        <v>144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0.00058</v>
      </c>
      <c r="R110" s="216">
        <f>Q110*H110</f>
        <v>0.22620000000000001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145</v>
      </c>
      <c r="AT110" s="218" t="s">
        <v>140</v>
      </c>
      <c r="AU110" s="218" t="s">
        <v>82</v>
      </c>
      <c r="AY110" s="20" t="s">
        <v>138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145</v>
      </c>
      <c r="BM110" s="218" t="s">
        <v>1530</v>
      </c>
    </row>
    <row r="111" s="2" customFormat="1">
      <c r="A111" s="41"/>
      <c r="B111" s="42"/>
      <c r="C111" s="43"/>
      <c r="D111" s="220" t="s">
        <v>147</v>
      </c>
      <c r="E111" s="43"/>
      <c r="F111" s="221" t="s">
        <v>1531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147</v>
      </c>
      <c r="AU111" s="20" t="s">
        <v>82</v>
      </c>
    </row>
    <row r="112" s="13" customFormat="1">
      <c r="A112" s="13"/>
      <c r="B112" s="225"/>
      <c r="C112" s="226"/>
      <c r="D112" s="227" t="s">
        <v>166</v>
      </c>
      <c r="E112" s="228" t="s">
        <v>19</v>
      </c>
      <c r="F112" s="229" t="s">
        <v>1523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166</v>
      </c>
      <c r="AU112" s="235" t="s">
        <v>82</v>
      </c>
      <c r="AV112" s="13" t="s">
        <v>80</v>
      </c>
      <c r="AW112" s="13" t="s">
        <v>33</v>
      </c>
      <c r="AX112" s="13" t="s">
        <v>72</v>
      </c>
      <c r="AY112" s="235" t="s">
        <v>138</v>
      </c>
    </row>
    <row r="113" s="14" customFormat="1">
      <c r="A113" s="14"/>
      <c r="B113" s="236"/>
      <c r="C113" s="237"/>
      <c r="D113" s="227" t="s">
        <v>166</v>
      </c>
      <c r="E113" s="238" t="s">
        <v>19</v>
      </c>
      <c r="F113" s="239" t="s">
        <v>1532</v>
      </c>
      <c r="G113" s="237"/>
      <c r="H113" s="240">
        <v>120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166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138</v>
      </c>
    </row>
    <row r="114" s="13" customFormat="1">
      <c r="A114" s="13"/>
      <c r="B114" s="225"/>
      <c r="C114" s="226"/>
      <c r="D114" s="227" t="s">
        <v>166</v>
      </c>
      <c r="E114" s="228" t="s">
        <v>19</v>
      </c>
      <c r="F114" s="229" t="s">
        <v>1525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166</v>
      </c>
      <c r="AU114" s="235" t="s">
        <v>82</v>
      </c>
      <c r="AV114" s="13" t="s">
        <v>80</v>
      </c>
      <c r="AW114" s="13" t="s">
        <v>33</v>
      </c>
      <c r="AX114" s="13" t="s">
        <v>72</v>
      </c>
      <c r="AY114" s="235" t="s">
        <v>138</v>
      </c>
    </row>
    <row r="115" s="14" customFormat="1">
      <c r="A115" s="14"/>
      <c r="B115" s="236"/>
      <c r="C115" s="237"/>
      <c r="D115" s="227" t="s">
        <v>166</v>
      </c>
      <c r="E115" s="238" t="s">
        <v>19</v>
      </c>
      <c r="F115" s="239" t="s">
        <v>1533</v>
      </c>
      <c r="G115" s="237"/>
      <c r="H115" s="240">
        <v>150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166</v>
      </c>
      <c r="AU115" s="246" t="s">
        <v>82</v>
      </c>
      <c r="AV115" s="14" t="s">
        <v>82</v>
      </c>
      <c r="AW115" s="14" t="s">
        <v>33</v>
      </c>
      <c r="AX115" s="14" t="s">
        <v>72</v>
      </c>
      <c r="AY115" s="246" t="s">
        <v>138</v>
      </c>
    </row>
    <row r="116" s="13" customFormat="1">
      <c r="A116" s="13"/>
      <c r="B116" s="225"/>
      <c r="C116" s="226"/>
      <c r="D116" s="227" t="s">
        <v>166</v>
      </c>
      <c r="E116" s="228" t="s">
        <v>19</v>
      </c>
      <c r="F116" s="229" t="s">
        <v>1527</v>
      </c>
      <c r="G116" s="226"/>
      <c r="H116" s="228" t="s">
        <v>19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166</v>
      </c>
      <c r="AU116" s="235" t="s">
        <v>82</v>
      </c>
      <c r="AV116" s="13" t="s">
        <v>80</v>
      </c>
      <c r="AW116" s="13" t="s">
        <v>33</v>
      </c>
      <c r="AX116" s="13" t="s">
        <v>72</v>
      </c>
      <c r="AY116" s="235" t="s">
        <v>138</v>
      </c>
    </row>
    <row r="117" s="14" customFormat="1">
      <c r="A117" s="14"/>
      <c r="B117" s="236"/>
      <c r="C117" s="237"/>
      <c r="D117" s="227" t="s">
        <v>166</v>
      </c>
      <c r="E117" s="238" t="s">
        <v>19</v>
      </c>
      <c r="F117" s="239" t="s">
        <v>1532</v>
      </c>
      <c r="G117" s="237"/>
      <c r="H117" s="240">
        <v>120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166</v>
      </c>
      <c r="AU117" s="246" t="s">
        <v>82</v>
      </c>
      <c r="AV117" s="14" t="s">
        <v>82</v>
      </c>
      <c r="AW117" s="14" t="s">
        <v>33</v>
      </c>
      <c r="AX117" s="14" t="s">
        <v>72</v>
      </c>
      <c r="AY117" s="246" t="s">
        <v>138</v>
      </c>
    </row>
    <row r="118" s="15" customFormat="1">
      <c r="A118" s="15"/>
      <c r="B118" s="247"/>
      <c r="C118" s="248"/>
      <c r="D118" s="227" t="s">
        <v>166</v>
      </c>
      <c r="E118" s="249" t="s">
        <v>19</v>
      </c>
      <c r="F118" s="250" t="s">
        <v>176</v>
      </c>
      <c r="G118" s="248"/>
      <c r="H118" s="251">
        <v>390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166</v>
      </c>
      <c r="AU118" s="257" t="s">
        <v>82</v>
      </c>
      <c r="AV118" s="15" t="s">
        <v>145</v>
      </c>
      <c r="AW118" s="15" t="s">
        <v>33</v>
      </c>
      <c r="AX118" s="15" t="s">
        <v>80</v>
      </c>
      <c r="AY118" s="257" t="s">
        <v>138</v>
      </c>
    </row>
    <row r="119" s="2" customFormat="1" ht="24.15" customHeight="1">
      <c r="A119" s="41"/>
      <c r="B119" s="42"/>
      <c r="C119" s="207" t="s">
        <v>177</v>
      </c>
      <c r="D119" s="207" t="s">
        <v>140</v>
      </c>
      <c r="E119" s="208" t="s">
        <v>1534</v>
      </c>
      <c r="F119" s="209" t="s">
        <v>1535</v>
      </c>
      <c r="G119" s="210" t="s">
        <v>143</v>
      </c>
      <c r="H119" s="211">
        <v>390</v>
      </c>
      <c r="I119" s="212"/>
      <c r="J119" s="213">
        <f>ROUND(I119*H119,2)</f>
        <v>0</v>
      </c>
      <c r="K119" s="209" t="s">
        <v>144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145</v>
      </c>
      <c r="AT119" s="218" t="s">
        <v>140</v>
      </c>
      <c r="AU119" s="218" t="s">
        <v>82</v>
      </c>
      <c r="AY119" s="20" t="s">
        <v>138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145</v>
      </c>
      <c r="BM119" s="218" t="s">
        <v>1536</v>
      </c>
    </row>
    <row r="120" s="2" customFormat="1">
      <c r="A120" s="41"/>
      <c r="B120" s="42"/>
      <c r="C120" s="43"/>
      <c r="D120" s="220" t="s">
        <v>147</v>
      </c>
      <c r="E120" s="43"/>
      <c r="F120" s="221" t="s">
        <v>1537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82</v>
      </c>
    </row>
    <row r="121" s="2" customFormat="1" ht="37.8" customHeight="1">
      <c r="A121" s="41"/>
      <c r="B121" s="42"/>
      <c r="C121" s="207" t="s">
        <v>185</v>
      </c>
      <c r="D121" s="207" t="s">
        <v>140</v>
      </c>
      <c r="E121" s="208" t="s">
        <v>409</v>
      </c>
      <c r="F121" s="209" t="s">
        <v>410</v>
      </c>
      <c r="G121" s="210" t="s">
        <v>163</v>
      </c>
      <c r="H121" s="211">
        <v>94.25</v>
      </c>
      <c r="I121" s="212"/>
      <c r="J121" s="213">
        <f>ROUND(I121*H121,2)</f>
        <v>0</v>
      </c>
      <c r="K121" s="209" t="s">
        <v>144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145</v>
      </c>
      <c r="AT121" s="218" t="s">
        <v>140</v>
      </c>
      <c r="AU121" s="218" t="s">
        <v>82</v>
      </c>
      <c r="AY121" s="20" t="s">
        <v>138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145</v>
      </c>
      <c r="BM121" s="218" t="s">
        <v>1538</v>
      </c>
    </row>
    <row r="122" s="2" customFormat="1">
      <c r="A122" s="41"/>
      <c r="B122" s="42"/>
      <c r="C122" s="43"/>
      <c r="D122" s="220" t="s">
        <v>147</v>
      </c>
      <c r="E122" s="43"/>
      <c r="F122" s="221" t="s">
        <v>412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147</v>
      </c>
      <c r="AU122" s="20" t="s">
        <v>82</v>
      </c>
    </row>
    <row r="123" s="14" customFormat="1">
      <c r="A123" s="14"/>
      <c r="B123" s="236"/>
      <c r="C123" s="237"/>
      <c r="D123" s="227" t="s">
        <v>166</v>
      </c>
      <c r="E123" s="238" t="s">
        <v>19</v>
      </c>
      <c r="F123" s="239" t="s">
        <v>1539</v>
      </c>
      <c r="G123" s="237"/>
      <c r="H123" s="240">
        <v>94.25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166</v>
      </c>
      <c r="AU123" s="246" t="s">
        <v>82</v>
      </c>
      <c r="AV123" s="14" t="s">
        <v>82</v>
      </c>
      <c r="AW123" s="14" t="s">
        <v>33</v>
      </c>
      <c r="AX123" s="14" t="s">
        <v>80</v>
      </c>
      <c r="AY123" s="246" t="s">
        <v>138</v>
      </c>
    </row>
    <row r="124" s="2" customFormat="1" ht="37.8" customHeight="1">
      <c r="A124" s="41"/>
      <c r="B124" s="42"/>
      <c r="C124" s="207" t="s">
        <v>192</v>
      </c>
      <c r="D124" s="207" t="s">
        <v>140</v>
      </c>
      <c r="E124" s="208" t="s">
        <v>420</v>
      </c>
      <c r="F124" s="209" t="s">
        <v>1540</v>
      </c>
      <c r="G124" s="210" t="s">
        <v>163</v>
      </c>
      <c r="H124" s="211">
        <v>471.25</v>
      </c>
      <c r="I124" s="212"/>
      <c r="J124" s="213">
        <f>ROUND(I124*H124,2)</f>
        <v>0</v>
      </c>
      <c r="K124" s="209" t="s">
        <v>144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145</v>
      </c>
      <c r="AT124" s="218" t="s">
        <v>140</v>
      </c>
      <c r="AU124" s="218" t="s">
        <v>82</v>
      </c>
      <c r="AY124" s="20" t="s">
        <v>138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145</v>
      </c>
      <c r="BM124" s="218" t="s">
        <v>1541</v>
      </c>
    </row>
    <row r="125" s="2" customFormat="1">
      <c r="A125" s="41"/>
      <c r="B125" s="42"/>
      <c r="C125" s="43"/>
      <c r="D125" s="220" t="s">
        <v>147</v>
      </c>
      <c r="E125" s="43"/>
      <c r="F125" s="221" t="s">
        <v>423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147</v>
      </c>
      <c r="AU125" s="20" t="s">
        <v>82</v>
      </c>
    </row>
    <row r="126" s="14" customFormat="1">
      <c r="A126" s="14"/>
      <c r="B126" s="236"/>
      <c r="C126" s="237"/>
      <c r="D126" s="227" t="s">
        <v>166</v>
      </c>
      <c r="E126" s="238" t="s">
        <v>19</v>
      </c>
      <c r="F126" s="239" t="s">
        <v>1542</v>
      </c>
      <c r="G126" s="237"/>
      <c r="H126" s="240">
        <v>471.25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166</v>
      </c>
      <c r="AU126" s="246" t="s">
        <v>82</v>
      </c>
      <c r="AV126" s="14" t="s">
        <v>82</v>
      </c>
      <c r="AW126" s="14" t="s">
        <v>33</v>
      </c>
      <c r="AX126" s="14" t="s">
        <v>80</v>
      </c>
      <c r="AY126" s="246" t="s">
        <v>138</v>
      </c>
    </row>
    <row r="127" s="2" customFormat="1" ht="24.15" customHeight="1">
      <c r="A127" s="41"/>
      <c r="B127" s="42"/>
      <c r="C127" s="207" t="s">
        <v>199</v>
      </c>
      <c r="D127" s="207" t="s">
        <v>140</v>
      </c>
      <c r="E127" s="208" t="s">
        <v>429</v>
      </c>
      <c r="F127" s="209" t="s">
        <v>430</v>
      </c>
      <c r="G127" s="210" t="s">
        <v>227</v>
      </c>
      <c r="H127" s="211">
        <v>169.65000000000001</v>
      </c>
      <c r="I127" s="212"/>
      <c r="J127" s="213">
        <f>ROUND(I127*H127,2)</f>
        <v>0</v>
      </c>
      <c r="K127" s="209" t="s">
        <v>144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145</v>
      </c>
      <c r="AT127" s="218" t="s">
        <v>140</v>
      </c>
      <c r="AU127" s="218" t="s">
        <v>82</v>
      </c>
      <c r="AY127" s="20" t="s">
        <v>138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145</v>
      </c>
      <c r="BM127" s="218" t="s">
        <v>1543</v>
      </c>
    </row>
    <row r="128" s="2" customFormat="1">
      <c r="A128" s="41"/>
      <c r="B128" s="42"/>
      <c r="C128" s="43"/>
      <c r="D128" s="220" t="s">
        <v>147</v>
      </c>
      <c r="E128" s="43"/>
      <c r="F128" s="221" t="s">
        <v>432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147</v>
      </c>
      <c r="AU128" s="20" t="s">
        <v>82</v>
      </c>
    </row>
    <row r="129" s="14" customFormat="1">
      <c r="A129" s="14"/>
      <c r="B129" s="236"/>
      <c r="C129" s="237"/>
      <c r="D129" s="227" t="s">
        <v>166</v>
      </c>
      <c r="E129" s="238" t="s">
        <v>19</v>
      </c>
      <c r="F129" s="239" t="s">
        <v>1544</v>
      </c>
      <c r="G129" s="237"/>
      <c r="H129" s="240">
        <v>169.65000000000001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166</v>
      </c>
      <c r="AU129" s="246" t="s">
        <v>82</v>
      </c>
      <c r="AV129" s="14" t="s">
        <v>82</v>
      </c>
      <c r="AW129" s="14" t="s">
        <v>33</v>
      </c>
      <c r="AX129" s="14" t="s">
        <v>80</v>
      </c>
      <c r="AY129" s="246" t="s">
        <v>138</v>
      </c>
    </row>
    <row r="130" s="2" customFormat="1" ht="24.15" customHeight="1">
      <c r="A130" s="41"/>
      <c r="B130" s="42"/>
      <c r="C130" s="207" t="s">
        <v>149</v>
      </c>
      <c r="D130" s="207" t="s">
        <v>140</v>
      </c>
      <c r="E130" s="208" t="s">
        <v>434</v>
      </c>
      <c r="F130" s="209" t="s">
        <v>435</v>
      </c>
      <c r="G130" s="210" t="s">
        <v>163</v>
      </c>
      <c r="H130" s="211">
        <v>94.25</v>
      </c>
      <c r="I130" s="212"/>
      <c r="J130" s="213">
        <f>ROUND(I130*H130,2)</f>
        <v>0</v>
      </c>
      <c r="K130" s="209" t="s">
        <v>144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145</v>
      </c>
      <c r="AT130" s="218" t="s">
        <v>140</v>
      </c>
      <c r="AU130" s="218" t="s">
        <v>82</v>
      </c>
      <c r="AY130" s="20" t="s">
        <v>138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145</v>
      </c>
      <c r="BM130" s="218" t="s">
        <v>1545</v>
      </c>
    </row>
    <row r="131" s="2" customFormat="1">
      <c r="A131" s="41"/>
      <c r="B131" s="42"/>
      <c r="C131" s="43"/>
      <c r="D131" s="220" t="s">
        <v>147</v>
      </c>
      <c r="E131" s="43"/>
      <c r="F131" s="221" t="s">
        <v>437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147</v>
      </c>
      <c r="AU131" s="20" t="s">
        <v>82</v>
      </c>
    </row>
    <row r="132" s="2" customFormat="1" ht="24.15" customHeight="1">
      <c r="A132" s="41"/>
      <c r="B132" s="42"/>
      <c r="C132" s="207" t="s">
        <v>210</v>
      </c>
      <c r="D132" s="207" t="s">
        <v>140</v>
      </c>
      <c r="E132" s="208" t="s">
        <v>1546</v>
      </c>
      <c r="F132" s="209" t="s">
        <v>440</v>
      </c>
      <c r="G132" s="210" t="s">
        <v>163</v>
      </c>
      <c r="H132" s="211">
        <v>129.75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145</v>
      </c>
      <c r="AT132" s="218" t="s">
        <v>140</v>
      </c>
      <c r="AU132" s="218" t="s">
        <v>82</v>
      </c>
      <c r="AY132" s="20" t="s">
        <v>138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145</v>
      </c>
      <c r="BM132" s="218" t="s">
        <v>1547</v>
      </c>
    </row>
    <row r="133" s="14" customFormat="1">
      <c r="A133" s="14"/>
      <c r="B133" s="236"/>
      <c r="C133" s="237"/>
      <c r="D133" s="227" t="s">
        <v>166</v>
      </c>
      <c r="E133" s="238" t="s">
        <v>19</v>
      </c>
      <c r="F133" s="239" t="s">
        <v>277</v>
      </c>
      <c r="G133" s="237"/>
      <c r="H133" s="240">
        <v>20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166</v>
      </c>
      <c r="AU133" s="246" t="s">
        <v>82</v>
      </c>
      <c r="AV133" s="14" t="s">
        <v>82</v>
      </c>
      <c r="AW133" s="14" t="s">
        <v>33</v>
      </c>
      <c r="AX133" s="14" t="s">
        <v>72</v>
      </c>
      <c r="AY133" s="246" t="s">
        <v>138</v>
      </c>
    </row>
    <row r="134" s="14" customFormat="1">
      <c r="A134" s="14"/>
      <c r="B134" s="236"/>
      <c r="C134" s="237"/>
      <c r="D134" s="227" t="s">
        <v>166</v>
      </c>
      <c r="E134" s="238" t="s">
        <v>19</v>
      </c>
      <c r="F134" s="239" t="s">
        <v>1449</v>
      </c>
      <c r="G134" s="237"/>
      <c r="H134" s="240">
        <v>195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166</v>
      </c>
      <c r="AU134" s="246" t="s">
        <v>82</v>
      </c>
      <c r="AV134" s="14" t="s">
        <v>82</v>
      </c>
      <c r="AW134" s="14" t="s">
        <v>33</v>
      </c>
      <c r="AX134" s="14" t="s">
        <v>72</v>
      </c>
      <c r="AY134" s="246" t="s">
        <v>138</v>
      </c>
    </row>
    <row r="135" s="14" customFormat="1">
      <c r="A135" s="14"/>
      <c r="B135" s="236"/>
      <c r="C135" s="237"/>
      <c r="D135" s="227" t="s">
        <v>166</v>
      </c>
      <c r="E135" s="238" t="s">
        <v>19</v>
      </c>
      <c r="F135" s="239" t="s">
        <v>1548</v>
      </c>
      <c r="G135" s="237"/>
      <c r="H135" s="240">
        <v>-62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166</v>
      </c>
      <c r="AU135" s="246" t="s">
        <v>82</v>
      </c>
      <c r="AV135" s="14" t="s">
        <v>82</v>
      </c>
      <c r="AW135" s="14" t="s">
        <v>33</v>
      </c>
      <c r="AX135" s="14" t="s">
        <v>72</v>
      </c>
      <c r="AY135" s="246" t="s">
        <v>138</v>
      </c>
    </row>
    <row r="136" s="14" customFormat="1">
      <c r="A136" s="14"/>
      <c r="B136" s="236"/>
      <c r="C136" s="237"/>
      <c r="D136" s="227" t="s">
        <v>166</v>
      </c>
      <c r="E136" s="238" t="s">
        <v>19</v>
      </c>
      <c r="F136" s="239" t="s">
        <v>1549</v>
      </c>
      <c r="G136" s="237"/>
      <c r="H136" s="240">
        <v>-23.25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166</v>
      </c>
      <c r="AU136" s="246" t="s">
        <v>82</v>
      </c>
      <c r="AV136" s="14" t="s">
        <v>82</v>
      </c>
      <c r="AW136" s="14" t="s">
        <v>33</v>
      </c>
      <c r="AX136" s="14" t="s">
        <v>72</v>
      </c>
      <c r="AY136" s="246" t="s">
        <v>138</v>
      </c>
    </row>
    <row r="137" s="15" customFormat="1">
      <c r="A137" s="15"/>
      <c r="B137" s="247"/>
      <c r="C137" s="248"/>
      <c r="D137" s="227" t="s">
        <v>166</v>
      </c>
      <c r="E137" s="249" t="s">
        <v>19</v>
      </c>
      <c r="F137" s="250" t="s">
        <v>176</v>
      </c>
      <c r="G137" s="248"/>
      <c r="H137" s="251">
        <v>129.75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7" t="s">
        <v>166</v>
      </c>
      <c r="AU137" s="257" t="s">
        <v>82</v>
      </c>
      <c r="AV137" s="15" t="s">
        <v>145</v>
      </c>
      <c r="AW137" s="15" t="s">
        <v>33</v>
      </c>
      <c r="AX137" s="15" t="s">
        <v>80</v>
      </c>
      <c r="AY137" s="257" t="s">
        <v>138</v>
      </c>
    </row>
    <row r="138" s="2" customFormat="1" ht="37.8" customHeight="1">
      <c r="A138" s="41"/>
      <c r="B138" s="42"/>
      <c r="C138" s="207" t="s">
        <v>215</v>
      </c>
      <c r="D138" s="207" t="s">
        <v>140</v>
      </c>
      <c r="E138" s="208" t="s">
        <v>1550</v>
      </c>
      <c r="F138" s="209" t="s">
        <v>1551</v>
      </c>
      <c r="G138" s="210" t="s">
        <v>163</v>
      </c>
      <c r="H138" s="211">
        <v>62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145</v>
      </c>
      <c r="AT138" s="218" t="s">
        <v>140</v>
      </c>
      <c r="AU138" s="218" t="s">
        <v>82</v>
      </c>
      <c r="AY138" s="20" t="s">
        <v>138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145</v>
      </c>
      <c r="BM138" s="218" t="s">
        <v>1552</v>
      </c>
    </row>
    <row r="139" s="13" customFormat="1">
      <c r="A139" s="13"/>
      <c r="B139" s="225"/>
      <c r="C139" s="226"/>
      <c r="D139" s="227" t="s">
        <v>166</v>
      </c>
      <c r="E139" s="228" t="s">
        <v>19</v>
      </c>
      <c r="F139" s="229" t="s">
        <v>1523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166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138</v>
      </c>
    </row>
    <row r="140" s="14" customFormat="1">
      <c r="A140" s="14"/>
      <c r="B140" s="236"/>
      <c r="C140" s="237"/>
      <c r="D140" s="227" t="s">
        <v>166</v>
      </c>
      <c r="E140" s="238" t="s">
        <v>19</v>
      </c>
      <c r="F140" s="239" t="s">
        <v>1553</v>
      </c>
      <c r="G140" s="237"/>
      <c r="H140" s="240">
        <v>12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166</v>
      </c>
      <c r="AU140" s="246" t="s">
        <v>82</v>
      </c>
      <c r="AV140" s="14" t="s">
        <v>82</v>
      </c>
      <c r="AW140" s="14" t="s">
        <v>33</v>
      </c>
      <c r="AX140" s="14" t="s">
        <v>72</v>
      </c>
      <c r="AY140" s="246" t="s">
        <v>138</v>
      </c>
    </row>
    <row r="141" s="13" customFormat="1">
      <c r="A141" s="13"/>
      <c r="B141" s="225"/>
      <c r="C141" s="226"/>
      <c r="D141" s="227" t="s">
        <v>166</v>
      </c>
      <c r="E141" s="228" t="s">
        <v>19</v>
      </c>
      <c r="F141" s="229" t="s">
        <v>1525</v>
      </c>
      <c r="G141" s="226"/>
      <c r="H141" s="228" t="s">
        <v>19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166</v>
      </c>
      <c r="AU141" s="235" t="s">
        <v>82</v>
      </c>
      <c r="AV141" s="13" t="s">
        <v>80</v>
      </c>
      <c r="AW141" s="13" t="s">
        <v>33</v>
      </c>
      <c r="AX141" s="13" t="s">
        <v>72</v>
      </c>
      <c r="AY141" s="235" t="s">
        <v>138</v>
      </c>
    </row>
    <row r="142" s="14" customFormat="1">
      <c r="A142" s="14"/>
      <c r="B142" s="236"/>
      <c r="C142" s="237"/>
      <c r="D142" s="227" t="s">
        <v>166</v>
      </c>
      <c r="E142" s="238" t="s">
        <v>19</v>
      </c>
      <c r="F142" s="239" t="s">
        <v>1554</v>
      </c>
      <c r="G142" s="237"/>
      <c r="H142" s="240">
        <v>30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166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138</v>
      </c>
    </row>
    <row r="143" s="13" customFormat="1">
      <c r="A143" s="13"/>
      <c r="B143" s="225"/>
      <c r="C143" s="226"/>
      <c r="D143" s="227" t="s">
        <v>166</v>
      </c>
      <c r="E143" s="228" t="s">
        <v>19</v>
      </c>
      <c r="F143" s="229" t="s">
        <v>1527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166</v>
      </c>
      <c r="AU143" s="235" t="s">
        <v>82</v>
      </c>
      <c r="AV143" s="13" t="s">
        <v>80</v>
      </c>
      <c r="AW143" s="13" t="s">
        <v>33</v>
      </c>
      <c r="AX143" s="13" t="s">
        <v>72</v>
      </c>
      <c r="AY143" s="235" t="s">
        <v>138</v>
      </c>
    </row>
    <row r="144" s="14" customFormat="1">
      <c r="A144" s="14"/>
      <c r="B144" s="236"/>
      <c r="C144" s="237"/>
      <c r="D144" s="227" t="s">
        <v>166</v>
      </c>
      <c r="E144" s="238" t="s">
        <v>19</v>
      </c>
      <c r="F144" s="239" t="s">
        <v>1553</v>
      </c>
      <c r="G144" s="237"/>
      <c r="H144" s="240">
        <v>12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166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138</v>
      </c>
    </row>
    <row r="145" s="13" customFormat="1">
      <c r="A145" s="13"/>
      <c r="B145" s="225"/>
      <c r="C145" s="226"/>
      <c r="D145" s="227" t="s">
        <v>166</v>
      </c>
      <c r="E145" s="228" t="s">
        <v>19</v>
      </c>
      <c r="F145" s="229" t="s">
        <v>1517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166</v>
      </c>
      <c r="AU145" s="235" t="s">
        <v>82</v>
      </c>
      <c r="AV145" s="13" t="s">
        <v>80</v>
      </c>
      <c r="AW145" s="13" t="s">
        <v>33</v>
      </c>
      <c r="AX145" s="13" t="s">
        <v>72</v>
      </c>
      <c r="AY145" s="235" t="s">
        <v>138</v>
      </c>
    </row>
    <row r="146" s="14" customFormat="1">
      <c r="A146" s="14"/>
      <c r="B146" s="236"/>
      <c r="C146" s="237"/>
      <c r="D146" s="227" t="s">
        <v>166</v>
      </c>
      <c r="E146" s="238" t="s">
        <v>19</v>
      </c>
      <c r="F146" s="239" t="s">
        <v>1555</v>
      </c>
      <c r="G146" s="237"/>
      <c r="H146" s="240">
        <v>8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166</v>
      </c>
      <c r="AU146" s="246" t="s">
        <v>82</v>
      </c>
      <c r="AV146" s="14" t="s">
        <v>82</v>
      </c>
      <c r="AW146" s="14" t="s">
        <v>33</v>
      </c>
      <c r="AX146" s="14" t="s">
        <v>72</v>
      </c>
      <c r="AY146" s="246" t="s">
        <v>138</v>
      </c>
    </row>
    <row r="147" s="15" customFormat="1">
      <c r="A147" s="15"/>
      <c r="B147" s="247"/>
      <c r="C147" s="248"/>
      <c r="D147" s="227" t="s">
        <v>166</v>
      </c>
      <c r="E147" s="249" t="s">
        <v>19</v>
      </c>
      <c r="F147" s="250" t="s">
        <v>176</v>
      </c>
      <c r="G147" s="248"/>
      <c r="H147" s="251">
        <v>62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166</v>
      </c>
      <c r="AU147" s="257" t="s">
        <v>82</v>
      </c>
      <c r="AV147" s="15" t="s">
        <v>145</v>
      </c>
      <c r="AW147" s="15" t="s">
        <v>33</v>
      </c>
      <c r="AX147" s="15" t="s">
        <v>80</v>
      </c>
      <c r="AY147" s="257" t="s">
        <v>138</v>
      </c>
    </row>
    <row r="148" s="2" customFormat="1" ht="16.5" customHeight="1">
      <c r="A148" s="41"/>
      <c r="B148" s="42"/>
      <c r="C148" s="262" t="s">
        <v>8</v>
      </c>
      <c r="D148" s="262" t="s">
        <v>549</v>
      </c>
      <c r="E148" s="263" t="s">
        <v>1556</v>
      </c>
      <c r="F148" s="264" t="s">
        <v>1557</v>
      </c>
      <c r="G148" s="265" t="s">
        <v>227</v>
      </c>
      <c r="H148" s="266">
        <v>124</v>
      </c>
      <c r="I148" s="267"/>
      <c r="J148" s="268">
        <f>ROUND(I148*H148,2)</f>
        <v>0</v>
      </c>
      <c r="K148" s="264" t="s">
        <v>19</v>
      </c>
      <c r="L148" s="269"/>
      <c r="M148" s="270" t="s">
        <v>19</v>
      </c>
      <c r="N148" s="271" t="s">
        <v>43</v>
      </c>
      <c r="O148" s="87"/>
      <c r="P148" s="216">
        <f>O148*H148</f>
        <v>0</v>
      </c>
      <c r="Q148" s="216">
        <v>1</v>
      </c>
      <c r="R148" s="216">
        <f>Q148*H148</f>
        <v>124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199</v>
      </c>
      <c r="AT148" s="218" t="s">
        <v>549</v>
      </c>
      <c r="AU148" s="218" t="s">
        <v>82</v>
      </c>
      <c r="AY148" s="20" t="s">
        <v>138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145</v>
      </c>
      <c r="BM148" s="218" t="s">
        <v>1558</v>
      </c>
    </row>
    <row r="149" s="14" customFormat="1">
      <c r="A149" s="14"/>
      <c r="B149" s="236"/>
      <c r="C149" s="237"/>
      <c r="D149" s="227" t="s">
        <v>166</v>
      </c>
      <c r="E149" s="238" t="s">
        <v>19</v>
      </c>
      <c r="F149" s="239" t="s">
        <v>1559</v>
      </c>
      <c r="G149" s="237"/>
      <c r="H149" s="240">
        <v>124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166</v>
      </c>
      <c r="AU149" s="246" t="s">
        <v>82</v>
      </c>
      <c r="AV149" s="14" t="s">
        <v>82</v>
      </c>
      <c r="AW149" s="14" t="s">
        <v>33</v>
      </c>
      <c r="AX149" s="14" t="s">
        <v>80</v>
      </c>
      <c r="AY149" s="246" t="s">
        <v>138</v>
      </c>
    </row>
    <row r="150" s="12" customFormat="1" ht="22.8" customHeight="1">
      <c r="A150" s="12"/>
      <c r="B150" s="191"/>
      <c r="C150" s="192"/>
      <c r="D150" s="193" t="s">
        <v>71</v>
      </c>
      <c r="E150" s="205" t="s">
        <v>145</v>
      </c>
      <c r="F150" s="205" t="s">
        <v>572</v>
      </c>
      <c r="G150" s="192"/>
      <c r="H150" s="192"/>
      <c r="I150" s="195"/>
      <c r="J150" s="206">
        <f>BK150</f>
        <v>0</v>
      </c>
      <c r="K150" s="192"/>
      <c r="L150" s="197"/>
      <c r="M150" s="198"/>
      <c r="N150" s="199"/>
      <c r="O150" s="199"/>
      <c r="P150" s="200">
        <f>SUM(P151:P160)</f>
        <v>0</v>
      </c>
      <c r="Q150" s="199"/>
      <c r="R150" s="200">
        <f>SUM(R151:R160)</f>
        <v>43.960402500000001</v>
      </c>
      <c r="S150" s="199"/>
      <c r="T150" s="201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2" t="s">
        <v>80</v>
      </c>
      <c r="AT150" s="203" t="s">
        <v>71</v>
      </c>
      <c r="AU150" s="203" t="s">
        <v>80</v>
      </c>
      <c r="AY150" s="202" t="s">
        <v>138</v>
      </c>
      <c r="BK150" s="204">
        <f>SUM(BK151:BK160)</f>
        <v>0</v>
      </c>
    </row>
    <row r="151" s="2" customFormat="1" ht="21.75" customHeight="1">
      <c r="A151" s="41"/>
      <c r="B151" s="42"/>
      <c r="C151" s="207" t="s">
        <v>234</v>
      </c>
      <c r="D151" s="207" t="s">
        <v>140</v>
      </c>
      <c r="E151" s="208" t="s">
        <v>1560</v>
      </c>
      <c r="F151" s="209" t="s">
        <v>1561</v>
      </c>
      <c r="G151" s="210" t="s">
        <v>163</v>
      </c>
      <c r="H151" s="211">
        <v>23.25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1.8907700000000001</v>
      </c>
      <c r="R151" s="216">
        <f>Q151*H151</f>
        <v>43.960402500000001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145</v>
      </c>
      <c r="AT151" s="218" t="s">
        <v>140</v>
      </c>
      <c r="AU151" s="218" t="s">
        <v>82</v>
      </c>
      <c r="AY151" s="20" t="s">
        <v>138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145</v>
      </c>
      <c r="BM151" s="218" t="s">
        <v>1562</v>
      </c>
    </row>
    <row r="152" s="13" customFormat="1">
      <c r="A152" s="13"/>
      <c r="B152" s="225"/>
      <c r="C152" s="226"/>
      <c r="D152" s="227" t="s">
        <v>166</v>
      </c>
      <c r="E152" s="228" t="s">
        <v>19</v>
      </c>
      <c r="F152" s="229" t="s">
        <v>1523</v>
      </c>
      <c r="G152" s="226"/>
      <c r="H152" s="228" t="s">
        <v>19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166</v>
      </c>
      <c r="AU152" s="235" t="s">
        <v>82</v>
      </c>
      <c r="AV152" s="13" t="s">
        <v>80</v>
      </c>
      <c r="AW152" s="13" t="s">
        <v>33</v>
      </c>
      <c r="AX152" s="13" t="s">
        <v>72</v>
      </c>
      <c r="AY152" s="235" t="s">
        <v>138</v>
      </c>
    </row>
    <row r="153" s="14" customFormat="1">
      <c r="A153" s="14"/>
      <c r="B153" s="236"/>
      <c r="C153" s="237"/>
      <c r="D153" s="227" t="s">
        <v>166</v>
      </c>
      <c r="E153" s="238" t="s">
        <v>19</v>
      </c>
      <c r="F153" s="239" t="s">
        <v>1563</v>
      </c>
      <c r="G153" s="237"/>
      <c r="H153" s="240">
        <v>4.5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166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138</v>
      </c>
    </row>
    <row r="154" s="13" customFormat="1">
      <c r="A154" s="13"/>
      <c r="B154" s="225"/>
      <c r="C154" s="226"/>
      <c r="D154" s="227" t="s">
        <v>166</v>
      </c>
      <c r="E154" s="228" t="s">
        <v>19</v>
      </c>
      <c r="F154" s="229" t="s">
        <v>1525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166</v>
      </c>
      <c r="AU154" s="235" t="s">
        <v>82</v>
      </c>
      <c r="AV154" s="13" t="s">
        <v>80</v>
      </c>
      <c r="AW154" s="13" t="s">
        <v>33</v>
      </c>
      <c r="AX154" s="13" t="s">
        <v>72</v>
      </c>
      <c r="AY154" s="235" t="s">
        <v>138</v>
      </c>
    </row>
    <row r="155" s="14" customFormat="1">
      <c r="A155" s="14"/>
      <c r="B155" s="236"/>
      <c r="C155" s="237"/>
      <c r="D155" s="227" t="s">
        <v>166</v>
      </c>
      <c r="E155" s="238" t="s">
        <v>19</v>
      </c>
      <c r="F155" s="239" t="s">
        <v>1564</v>
      </c>
      <c r="G155" s="237"/>
      <c r="H155" s="240">
        <v>11.25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166</v>
      </c>
      <c r="AU155" s="246" t="s">
        <v>82</v>
      </c>
      <c r="AV155" s="14" t="s">
        <v>82</v>
      </c>
      <c r="AW155" s="14" t="s">
        <v>33</v>
      </c>
      <c r="AX155" s="14" t="s">
        <v>72</v>
      </c>
      <c r="AY155" s="246" t="s">
        <v>138</v>
      </c>
    </row>
    <row r="156" s="13" customFormat="1">
      <c r="A156" s="13"/>
      <c r="B156" s="225"/>
      <c r="C156" s="226"/>
      <c r="D156" s="227" t="s">
        <v>166</v>
      </c>
      <c r="E156" s="228" t="s">
        <v>19</v>
      </c>
      <c r="F156" s="229" t="s">
        <v>1527</v>
      </c>
      <c r="G156" s="226"/>
      <c r="H156" s="228" t="s">
        <v>19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166</v>
      </c>
      <c r="AU156" s="235" t="s">
        <v>82</v>
      </c>
      <c r="AV156" s="13" t="s">
        <v>80</v>
      </c>
      <c r="AW156" s="13" t="s">
        <v>33</v>
      </c>
      <c r="AX156" s="13" t="s">
        <v>72</v>
      </c>
      <c r="AY156" s="235" t="s">
        <v>138</v>
      </c>
    </row>
    <row r="157" s="14" customFormat="1">
      <c r="A157" s="14"/>
      <c r="B157" s="236"/>
      <c r="C157" s="237"/>
      <c r="D157" s="227" t="s">
        <v>166</v>
      </c>
      <c r="E157" s="238" t="s">
        <v>19</v>
      </c>
      <c r="F157" s="239" t="s">
        <v>1563</v>
      </c>
      <c r="G157" s="237"/>
      <c r="H157" s="240">
        <v>4.5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166</v>
      </c>
      <c r="AU157" s="246" t="s">
        <v>82</v>
      </c>
      <c r="AV157" s="14" t="s">
        <v>82</v>
      </c>
      <c r="AW157" s="14" t="s">
        <v>33</v>
      </c>
      <c r="AX157" s="14" t="s">
        <v>72</v>
      </c>
      <c r="AY157" s="246" t="s">
        <v>138</v>
      </c>
    </row>
    <row r="158" s="13" customFormat="1">
      <c r="A158" s="13"/>
      <c r="B158" s="225"/>
      <c r="C158" s="226"/>
      <c r="D158" s="227" t="s">
        <v>166</v>
      </c>
      <c r="E158" s="228" t="s">
        <v>19</v>
      </c>
      <c r="F158" s="229" t="s">
        <v>1517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166</v>
      </c>
      <c r="AU158" s="235" t="s">
        <v>82</v>
      </c>
      <c r="AV158" s="13" t="s">
        <v>80</v>
      </c>
      <c r="AW158" s="13" t="s">
        <v>33</v>
      </c>
      <c r="AX158" s="13" t="s">
        <v>72</v>
      </c>
      <c r="AY158" s="235" t="s">
        <v>138</v>
      </c>
    </row>
    <row r="159" s="14" customFormat="1">
      <c r="A159" s="14"/>
      <c r="B159" s="236"/>
      <c r="C159" s="237"/>
      <c r="D159" s="227" t="s">
        <v>166</v>
      </c>
      <c r="E159" s="238" t="s">
        <v>19</v>
      </c>
      <c r="F159" s="239" t="s">
        <v>1565</v>
      </c>
      <c r="G159" s="237"/>
      <c r="H159" s="240">
        <v>3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166</v>
      </c>
      <c r="AU159" s="246" t="s">
        <v>82</v>
      </c>
      <c r="AV159" s="14" t="s">
        <v>82</v>
      </c>
      <c r="AW159" s="14" t="s">
        <v>33</v>
      </c>
      <c r="AX159" s="14" t="s">
        <v>72</v>
      </c>
      <c r="AY159" s="246" t="s">
        <v>138</v>
      </c>
    </row>
    <row r="160" s="15" customFormat="1">
      <c r="A160" s="15"/>
      <c r="B160" s="247"/>
      <c r="C160" s="248"/>
      <c r="D160" s="227" t="s">
        <v>166</v>
      </c>
      <c r="E160" s="249" t="s">
        <v>19</v>
      </c>
      <c r="F160" s="250" t="s">
        <v>176</v>
      </c>
      <c r="G160" s="248"/>
      <c r="H160" s="251">
        <v>23.25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7" t="s">
        <v>166</v>
      </c>
      <c r="AU160" s="257" t="s">
        <v>82</v>
      </c>
      <c r="AV160" s="15" t="s">
        <v>145</v>
      </c>
      <c r="AW160" s="15" t="s">
        <v>33</v>
      </c>
      <c r="AX160" s="15" t="s">
        <v>80</v>
      </c>
      <c r="AY160" s="257" t="s">
        <v>138</v>
      </c>
    </row>
    <row r="161" s="12" customFormat="1" ht="22.8" customHeight="1">
      <c r="A161" s="12"/>
      <c r="B161" s="191"/>
      <c r="C161" s="192"/>
      <c r="D161" s="193" t="s">
        <v>71</v>
      </c>
      <c r="E161" s="205" t="s">
        <v>199</v>
      </c>
      <c r="F161" s="205" t="s">
        <v>1566</v>
      </c>
      <c r="G161" s="192"/>
      <c r="H161" s="192"/>
      <c r="I161" s="195"/>
      <c r="J161" s="206">
        <f>BK161</f>
        <v>0</v>
      </c>
      <c r="K161" s="192"/>
      <c r="L161" s="197"/>
      <c r="M161" s="198"/>
      <c r="N161" s="199"/>
      <c r="O161" s="199"/>
      <c r="P161" s="200">
        <f>SUM(P162:P180)</f>
        <v>0</v>
      </c>
      <c r="Q161" s="199"/>
      <c r="R161" s="200">
        <f>SUM(R162:R180)</f>
        <v>0.16581349999999998</v>
      </c>
      <c r="S161" s="199"/>
      <c r="T161" s="201">
        <f>SUM(T162:T180)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80</v>
      </c>
      <c r="AT161" s="203" t="s">
        <v>71</v>
      </c>
      <c r="AU161" s="203" t="s">
        <v>80</v>
      </c>
      <c r="AY161" s="202" t="s">
        <v>138</v>
      </c>
      <c r="BK161" s="204">
        <f>SUM(BK162:BK180)</f>
        <v>0</v>
      </c>
    </row>
    <row r="162" s="2" customFormat="1" ht="24.15" customHeight="1">
      <c r="A162" s="41"/>
      <c r="B162" s="42"/>
      <c r="C162" s="207" t="s">
        <v>239</v>
      </c>
      <c r="D162" s="207" t="s">
        <v>140</v>
      </c>
      <c r="E162" s="208" t="s">
        <v>1567</v>
      </c>
      <c r="F162" s="209" t="s">
        <v>1568</v>
      </c>
      <c r="G162" s="210" t="s">
        <v>153</v>
      </c>
      <c r="H162" s="211">
        <v>30</v>
      </c>
      <c r="I162" s="212"/>
      <c r="J162" s="213">
        <f>ROUND(I162*H162,2)</f>
        <v>0</v>
      </c>
      <c r="K162" s="209" t="s">
        <v>144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145</v>
      </c>
      <c r="AT162" s="218" t="s">
        <v>140</v>
      </c>
      <c r="AU162" s="218" t="s">
        <v>82</v>
      </c>
      <c r="AY162" s="20" t="s">
        <v>138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145</v>
      </c>
      <c r="BM162" s="218" t="s">
        <v>1569</v>
      </c>
    </row>
    <row r="163" s="2" customFormat="1">
      <c r="A163" s="41"/>
      <c r="B163" s="42"/>
      <c r="C163" s="43"/>
      <c r="D163" s="220" t="s">
        <v>147</v>
      </c>
      <c r="E163" s="43"/>
      <c r="F163" s="221" t="s">
        <v>1570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147</v>
      </c>
      <c r="AU163" s="20" t="s">
        <v>82</v>
      </c>
    </row>
    <row r="164" s="2" customFormat="1" ht="16.5" customHeight="1">
      <c r="A164" s="41"/>
      <c r="B164" s="42"/>
      <c r="C164" s="262" t="s">
        <v>245</v>
      </c>
      <c r="D164" s="262" t="s">
        <v>549</v>
      </c>
      <c r="E164" s="263" t="s">
        <v>1571</v>
      </c>
      <c r="F164" s="264" t="s">
        <v>1572</v>
      </c>
      <c r="G164" s="265" t="s">
        <v>153</v>
      </c>
      <c r="H164" s="266">
        <v>30.449999999999999</v>
      </c>
      <c r="I164" s="267"/>
      <c r="J164" s="268">
        <f>ROUND(I164*H164,2)</f>
        <v>0</v>
      </c>
      <c r="K164" s="264" t="s">
        <v>144</v>
      </c>
      <c r="L164" s="269"/>
      <c r="M164" s="270" t="s">
        <v>19</v>
      </c>
      <c r="N164" s="271" t="s">
        <v>43</v>
      </c>
      <c r="O164" s="87"/>
      <c r="P164" s="216">
        <f>O164*H164</f>
        <v>0</v>
      </c>
      <c r="Q164" s="216">
        <v>0.00042999999999999999</v>
      </c>
      <c r="R164" s="216">
        <f>Q164*H164</f>
        <v>0.013093499999999999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199</v>
      </c>
      <c r="AT164" s="218" t="s">
        <v>549</v>
      </c>
      <c r="AU164" s="218" t="s">
        <v>82</v>
      </c>
      <c r="AY164" s="20" t="s">
        <v>138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145</v>
      </c>
      <c r="BM164" s="218" t="s">
        <v>1573</v>
      </c>
    </row>
    <row r="165" s="14" customFormat="1">
      <c r="A165" s="14"/>
      <c r="B165" s="236"/>
      <c r="C165" s="237"/>
      <c r="D165" s="227" t="s">
        <v>166</v>
      </c>
      <c r="E165" s="238" t="s">
        <v>19</v>
      </c>
      <c r="F165" s="239" t="s">
        <v>1574</v>
      </c>
      <c r="G165" s="237"/>
      <c r="H165" s="240">
        <v>30.449999999999999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166</v>
      </c>
      <c r="AU165" s="246" t="s">
        <v>82</v>
      </c>
      <c r="AV165" s="14" t="s">
        <v>82</v>
      </c>
      <c r="AW165" s="14" t="s">
        <v>33</v>
      </c>
      <c r="AX165" s="14" t="s">
        <v>80</v>
      </c>
      <c r="AY165" s="246" t="s">
        <v>138</v>
      </c>
    </row>
    <row r="166" s="2" customFormat="1" ht="16.5" customHeight="1">
      <c r="A166" s="41"/>
      <c r="B166" s="42"/>
      <c r="C166" s="207" t="s">
        <v>251</v>
      </c>
      <c r="D166" s="207" t="s">
        <v>140</v>
      </c>
      <c r="E166" s="208" t="s">
        <v>1575</v>
      </c>
      <c r="F166" s="209" t="s">
        <v>1576</v>
      </c>
      <c r="G166" s="210" t="s">
        <v>153</v>
      </c>
      <c r="H166" s="211">
        <v>30</v>
      </c>
      <c r="I166" s="212"/>
      <c r="J166" s="213">
        <f>ROUND(I166*H166,2)</f>
        <v>0</v>
      </c>
      <c r="K166" s="209" t="s">
        <v>144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1.0000000000000001E-05</v>
      </c>
      <c r="R166" s="216">
        <f>Q166*H166</f>
        <v>0.00030000000000000003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145</v>
      </c>
      <c r="AT166" s="218" t="s">
        <v>140</v>
      </c>
      <c r="AU166" s="218" t="s">
        <v>82</v>
      </c>
      <c r="AY166" s="20" t="s">
        <v>138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145</v>
      </c>
      <c r="BM166" s="218" t="s">
        <v>1577</v>
      </c>
    </row>
    <row r="167" s="2" customFormat="1">
      <c r="A167" s="41"/>
      <c r="B167" s="42"/>
      <c r="C167" s="43"/>
      <c r="D167" s="220" t="s">
        <v>147</v>
      </c>
      <c r="E167" s="43"/>
      <c r="F167" s="221" t="s">
        <v>1578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147</v>
      </c>
      <c r="AU167" s="20" t="s">
        <v>82</v>
      </c>
    </row>
    <row r="168" s="13" customFormat="1">
      <c r="A168" s="13"/>
      <c r="B168" s="225"/>
      <c r="C168" s="226"/>
      <c r="D168" s="227" t="s">
        <v>166</v>
      </c>
      <c r="E168" s="228" t="s">
        <v>19</v>
      </c>
      <c r="F168" s="229" t="s">
        <v>1579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166</v>
      </c>
      <c r="AU168" s="235" t="s">
        <v>82</v>
      </c>
      <c r="AV168" s="13" t="s">
        <v>80</v>
      </c>
      <c r="AW168" s="13" t="s">
        <v>33</v>
      </c>
      <c r="AX168" s="13" t="s">
        <v>72</v>
      </c>
      <c r="AY168" s="235" t="s">
        <v>138</v>
      </c>
    </row>
    <row r="169" s="14" customFormat="1">
      <c r="A169" s="14"/>
      <c r="B169" s="236"/>
      <c r="C169" s="237"/>
      <c r="D169" s="227" t="s">
        <v>166</v>
      </c>
      <c r="E169" s="238" t="s">
        <v>19</v>
      </c>
      <c r="F169" s="239" t="s">
        <v>554</v>
      </c>
      <c r="G169" s="237"/>
      <c r="H169" s="240">
        <v>30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166</v>
      </c>
      <c r="AU169" s="246" t="s">
        <v>82</v>
      </c>
      <c r="AV169" s="14" t="s">
        <v>82</v>
      </c>
      <c r="AW169" s="14" t="s">
        <v>33</v>
      </c>
      <c r="AX169" s="14" t="s">
        <v>80</v>
      </c>
      <c r="AY169" s="246" t="s">
        <v>138</v>
      </c>
    </row>
    <row r="170" s="2" customFormat="1" ht="16.5" customHeight="1">
      <c r="A170" s="41"/>
      <c r="B170" s="42"/>
      <c r="C170" s="262" t="s">
        <v>256</v>
      </c>
      <c r="D170" s="262" t="s">
        <v>549</v>
      </c>
      <c r="E170" s="263" t="s">
        <v>1580</v>
      </c>
      <c r="F170" s="264" t="s">
        <v>1581</v>
      </c>
      <c r="G170" s="265" t="s">
        <v>153</v>
      </c>
      <c r="H170" s="266">
        <v>30.449999999999999</v>
      </c>
      <c r="I170" s="267"/>
      <c r="J170" s="268">
        <f>ROUND(I170*H170,2)</f>
        <v>0</v>
      </c>
      <c r="K170" s="264" t="s">
        <v>144</v>
      </c>
      <c r="L170" s="269"/>
      <c r="M170" s="270" t="s">
        <v>19</v>
      </c>
      <c r="N170" s="271" t="s">
        <v>43</v>
      </c>
      <c r="O170" s="87"/>
      <c r="P170" s="216">
        <f>O170*H170</f>
        <v>0</v>
      </c>
      <c r="Q170" s="216">
        <v>0.0035999999999999999</v>
      </c>
      <c r="R170" s="216">
        <f>Q170*H170</f>
        <v>0.10962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199</v>
      </c>
      <c r="AT170" s="218" t="s">
        <v>549</v>
      </c>
      <c r="AU170" s="218" t="s">
        <v>82</v>
      </c>
      <c r="AY170" s="20" t="s">
        <v>138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145</v>
      </c>
      <c r="BM170" s="218" t="s">
        <v>1582</v>
      </c>
    </row>
    <row r="171" s="14" customFormat="1">
      <c r="A171" s="14"/>
      <c r="B171" s="236"/>
      <c r="C171" s="237"/>
      <c r="D171" s="227" t="s">
        <v>166</v>
      </c>
      <c r="E171" s="238" t="s">
        <v>19</v>
      </c>
      <c r="F171" s="239" t="s">
        <v>1574</v>
      </c>
      <c r="G171" s="237"/>
      <c r="H171" s="240">
        <v>30.449999999999999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166</v>
      </c>
      <c r="AU171" s="246" t="s">
        <v>82</v>
      </c>
      <c r="AV171" s="14" t="s">
        <v>82</v>
      </c>
      <c r="AW171" s="14" t="s">
        <v>33</v>
      </c>
      <c r="AX171" s="14" t="s">
        <v>80</v>
      </c>
      <c r="AY171" s="246" t="s">
        <v>138</v>
      </c>
    </row>
    <row r="172" s="2" customFormat="1" ht="16.5" customHeight="1">
      <c r="A172" s="41"/>
      <c r="B172" s="42"/>
      <c r="C172" s="207" t="s">
        <v>262</v>
      </c>
      <c r="D172" s="207" t="s">
        <v>140</v>
      </c>
      <c r="E172" s="208" t="s">
        <v>1583</v>
      </c>
      <c r="F172" s="209" t="s">
        <v>1584</v>
      </c>
      <c r="G172" s="210" t="s">
        <v>153</v>
      </c>
      <c r="H172" s="211">
        <v>30</v>
      </c>
      <c r="I172" s="212"/>
      <c r="J172" s="213">
        <f>ROUND(I172*H172,2)</f>
        <v>0</v>
      </c>
      <c r="K172" s="209" t="s">
        <v>144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145</v>
      </c>
      <c r="AT172" s="218" t="s">
        <v>140</v>
      </c>
      <c r="AU172" s="218" t="s">
        <v>82</v>
      </c>
      <c r="AY172" s="20" t="s">
        <v>138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145</v>
      </c>
      <c r="BM172" s="218" t="s">
        <v>1585</v>
      </c>
    </row>
    <row r="173" s="2" customFormat="1">
      <c r="A173" s="41"/>
      <c r="B173" s="42"/>
      <c r="C173" s="43"/>
      <c r="D173" s="220" t="s">
        <v>147</v>
      </c>
      <c r="E173" s="43"/>
      <c r="F173" s="221" t="s">
        <v>1586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147</v>
      </c>
      <c r="AU173" s="20" t="s">
        <v>82</v>
      </c>
    </row>
    <row r="174" s="2" customFormat="1" ht="16.5" customHeight="1">
      <c r="A174" s="41"/>
      <c r="B174" s="42"/>
      <c r="C174" s="207" t="s">
        <v>267</v>
      </c>
      <c r="D174" s="207" t="s">
        <v>140</v>
      </c>
      <c r="E174" s="208" t="s">
        <v>1587</v>
      </c>
      <c r="F174" s="209" t="s">
        <v>1588</v>
      </c>
      <c r="G174" s="210" t="s">
        <v>153</v>
      </c>
      <c r="H174" s="211">
        <v>30</v>
      </c>
      <c r="I174" s="212"/>
      <c r="J174" s="213">
        <f>ROUND(I174*H174,2)</f>
        <v>0</v>
      </c>
      <c r="K174" s="209" t="s">
        <v>144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145</v>
      </c>
      <c r="AT174" s="218" t="s">
        <v>140</v>
      </c>
      <c r="AU174" s="218" t="s">
        <v>82</v>
      </c>
      <c r="AY174" s="20" t="s">
        <v>138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145</v>
      </c>
      <c r="BM174" s="218" t="s">
        <v>1589</v>
      </c>
    </row>
    <row r="175" s="2" customFormat="1">
      <c r="A175" s="41"/>
      <c r="B175" s="42"/>
      <c r="C175" s="43"/>
      <c r="D175" s="220" t="s">
        <v>147</v>
      </c>
      <c r="E175" s="43"/>
      <c r="F175" s="221" t="s">
        <v>1590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82</v>
      </c>
    </row>
    <row r="176" s="2" customFormat="1" ht="16.5" customHeight="1">
      <c r="A176" s="41"/>
      <c r="B176" s="42"/>
      <c r="C176" s="207" t="s">
        <v>277</v>
      </c>
      <c r="D176" s="207" t="s">
        <v>140</v>
      </c>
      <c r="E176" s="208" t="s">
        <v>1591</v>
      </c>
      <c r="F176" s="209" t="s">
        <v>1592</v>
      </c>
      <c r="G176" s="210" t="s">
        <v>153</v>
      </c>
      <c r="H176" s="211">
        <v>60</v>
      </c>
      <c r="I176" s="212"/>
      <c r="J176" s="213">
        <f>ROUND(I176*H176,2)</f>
        <v>0</v>
      </c>
      <c r="K176" s="209" t="s">
        <v>19</v>
      </c>
      <c r="L176" s="47"/>
      <c r="M176" s="214" t="s">
        <v>19</v>
      </c>
      <c r="N176" s="215" t="s">
        <v>43</v>
      </c>
      <c r="O176" s="87"/>
      <c r="P176" s="216">
        <f>O176*H176</f>
        <v>0</v>
      </c>
      <c r="Q176" s="216">
        <v>0.000126</v>
      </c>
      <c r="R176" s="216">
        <f>Q176*H176</f>
        <v>0.0075599999999999999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145</v>
      </c>
      <c r="AT176" s="218" t="s">
        <v>140</v>
      </c>
      <c r="AU176" s="218" t="s">
        <v>82</v>
      </c>
      <c r="AY176" s="20" t="s">
        <v>138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145</v>
      </c>
      <c r="BM176" s="218" t="s">
        <v>1593</v>
      </c>
    </row>
    <row r="177" s="14" customFormat="1">
      <c r="A177" s="14"/>
      <c r="B177" s="236"/>
      <c r="C177" s="237"/>
      <c r="D177" s="227" t="s">
        <v>166</v>
      </c>
      <c r="E177" s="238" t="s">
        <v>19</v>
      </c>
      <c r="F177" s="239" t="s">
        <v>1594</v>
      </c>
      <c r="G177" s="237"/>
      <c r="H177" s="240">
        <v>60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166</v>
      </c>
      <c r="AU177" s="246" t="s">
        <v>82</v>
      </c>
      <c r="AV177" s="14" t="s">
        <v>82</v>
      </c>
      <c r="AW177" s="14" t="s">
        <v>33</v>
      </c>
      <c r="AX177" s="14" t="s">
        <v>80</v>
      </c>
      <c r="AY177" s="246" t="s">
        <v>138</v>
      </c>
    </row>
    <row r="178" s="2" customFormat="1" ht="16.5" customHeight="1">
      <c r="A178" s="41"/>
      <c r="B178" s="42"/>
      <c r="C178" s="207" t="s">
        <v>7</v>
      </c>
      <c r="D178" s="207" t="s">
        <v>140</v>
      </c>
      <c r="E178" s="208" t="s">
        <v>1595</v>
      </c>
      <c r="F178" s="209" t="s">
        <v>1596</v>
      </c>
      <c r="G178" s="210" t="s">
        <v>153</v>
      </c>
      <c r="H178" s="211">
        <v>2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0.00046999999999999999</v>
      </c>
      <c r="R178" s="216">
        <f>Q178*H178</f>
        <v>0.00093999999999999997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145</v>
      </c>
      <c r="AT178" s="218" t="s">
        <v>140</v>
      </c>
      <c r="AU178" s="218" t="s">
        <v>82</v>
      </c>
      <c r="AY178" s="20" t="s">
        <v>138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145</v>
      </c>
      <c r="BM178" s="218" t="s">
        <v>1597</v>
      </c>
    </row>
    <row r="179" s="2" customFormat="1" ht="16.5" customHeight="1">
      <c r="A179" s="41"/>
      <c r="B179" s="42"/>
      <c r="C179" s="262" t="s">
        <v>291</v>
      </c>
      <c r="D179" s="262" t="s">
        <v>549</v>
      </c>
      <c r="E179" s="263" t="s">
        <v>1598</v>
      </c>
      <c r="F179" s="264" t="s">
        <v>1599</v>
      </c>
      <c r="G179" s="265" t="s">
        <v>153</v>
      </c>
      <c r="H179" s="266">
        <v>2</v>
      </c>
      <c r="I179" s="267"/>
      <c r="J179" s="268">
        <f>ROUND(I179*H179,2)</f>
        <v>0</v>
      </c>
      <c r="K179" s="264" t="s">
        <v>144</v>
      </c>
      <c r="L179" s="269"/>
      <c r="M179" s="270" t="s">
        <v>19</v>
      </c>
      <c r="N179" s="271" t="s">
        <v>43</v>
      </c>
      <c r="O179" s="87"/>
      <c r="P179" s="216">
        <f>O179*H179</f>
        <v>0</v>
      </c>
      <c r="Q179" s="216">
        <v>0.017149999999999999</v>
      </c>
      <c r="R179" s="216">
        <f>Q179*H179</f>
        <v>0.034299999999999997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199</v>
      </c>
      <c r="AT179" s="218" t="s">
        <v>549</v>
      </c>
      <c r="AU179" s="218" t="s">
        <v>82</v>
      </c>
      <c r="AY179" s="20" t="s">
        <v>138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145</v>
      </c>
      <c r="BM179" s="218" t="s">
        <v>1600</v>
      </c>
    </row>
    <row r="180" s="2" customFormat="1" ht="16.5" customHeight="1">
      <c r="A180" s="41"/>
      <c r="B180" s="42"/>
      <c r="C180" s="207" t="s">
        <v>300</v>
      </c>
      <c r="D180" s="207" t="s">
        <v>140</v>
      </c>
      <c r="E180" s="208" t="s">
        <v>1601</v>
      </c>
      <c r="F180" s="209" t="s">
        <v>1602</v>
      </c>
      <c r="G180" s="210" t="s">
        <v>890</v>
      </c>
      <c r="H180" s="211">
        <v>1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145</v>
      </c>
      <c r="AT180" s="218" t="s">
        <v>140</v>
      </c>
      <c r="AU180" s="218" t="s">
        <v>82</v>
      </c>
      <c r="AY180" s="20" t="s">
        <v>138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145</v>
      </c>
      <c r="BM180" s="218" t="s">
        <v>1603</v>
      </c>
    </row>
    <row r="181" s="12" customFormat="1" ht="22.8" customHeight="1">
      <c r="A181" s="12"/>
      <c r="B181" s="191"/>
      <c r="C181" s="192"/>
      <c r="D181" s="193" t="s">
        <v>71</v>
      </c>
      <c r="E181" s="205" t="s">
        <v>1604</v>
      </c>
      <c r="F181" s="205" t="s">
        <v>1605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SUM(P182:P199)</f>
        <v>0</v>
      </c>
      <c r="Q181" s="199"/>
      <c r="R181" s="200">
        <f>SUM(R182:R199)</f>
        <v>8.4646299999999997</v>
      </c>
      <c r="S181" s="199"/>
      <c r="T181" s="201">
        <f>SUM(T182:T199)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80</v>
      </c>
      <c r="AT181" s="203" t="s">
        <v>71</v>
      </c>
      <c r="AU181" s="203" t="s">
        <v>80</v>
      </c>
      <c r="AY181" s="202" t="s">
        <v>138</v>
      </c>
      <c r="BK181" s="204">
        <f>SUM(BK182:BK199)</f>
        <v>0</v>
      </c>
    </row>
    <row r="182" s="2" customFormat="1" ht="16.5" customHeight="1">
      <c r="A182" s="41"/>
      <c r="B182" s="42"/>
      <c r="C182" s="207" t="s">
        <v>308</v>
      </c>
      <c r="D182" s="207" t="s">
        <v>140</v>
      </c>
      <c r="E182" s="208" t="s">
        <v>1606</v>
      </c>
      <c r="F182" s="209" t="s">
        <v>1607</v>
      </c>
      <c r="G182" s="210" t="s">
        <v>218</v>
      </c>
      <c r="H182" s="211">
        <v>1</v>
      </c>
      <c r="I182" s="212"/>
      <c r="J182" s="213">
        <f>ROUND(I182*H182,2)</f>
        <v>0</v>
      </c>
      <c r="K182" s="209" t="s">
        <v>144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0.087419999999999998</v>
      </c>
      <c r="R182" s="216">
        <f>Q182*H182</f>
        <v>0.087419999999999998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145</v>
      </c>
      <c r="AT182" s="218" t="s">
        <v>140</v>
      </c>
      <c r="AU182" s="218" t="s">
        <v>82</v>
      </c>
      <c r="AY182" s="20" t="s">
        <v>138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145</v>
      </c>
      <c r="BM182" s="218" t="s">
        <v>1608</v>
      </c>
    </row>
    <row r="183" s="2" customFormat="1">
      <c r="A183" s="41"/>
      <c r="B183" s="42"/>
      <c r="C183" s="43"/>
      <c r="D183" s="220" t="s">
        <v>147</v>
      </c>
      <c r="E183" s="43"/>
      <c r="F183" s="221" t="s">
        <v>1609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147</v>
      </c>
      <c r="AU183" s="20" t="s">
        <v>82</v>
      </c>
    </row>
    <row r="184" s="2" customFormat="1" ht="16.5" customHeight="1">
      <c r="A184" s="41"/>
      <c r="B184" s="42"/>
      <c r="C184" s="262" t="s">
        <v>317</v>
      </c>
      <c r="D184" s="262" t="s">
        <v>549</v>
      </c>
      <c r="E184" s="263" t="s">
        <v>1610</v>
      </c>
      <c r="F184" s="264" t="s">
        <v>1611</v>
      </c>
      <c r="G184" s="265" t="s">
        <v>218</v>
      </c>
      <c r="H184" s="266">
        <v>1</v>
      </c>
      <c r="I184" s="267"/>
      <c r="J184" s="268">
        <f>ROUND(I184*H184,2)</f>
        <v>0</v>
      </c>
      <c r="K184" s="264" t="s">
        <v>144</v>
      </c>
      <c r="L184" s="269"/>
      <c r="M184" s="270" t="s">
        <v>19</v>
      </c>
      <c r="N184" s="271" t="s">
        <v>43</v>
      </c>
      <c r="O184" s="87"/>
      <c r="P184" s="216">
        <f>O184*H184</f>
        <v>0</v>
      </c>
      <c r="Q184" s="216">
        <v>0.032000000000000001</v>
      </c>
      <c r="R184" s="216">
        <f>Q184*H184</f>
        <v>0.032000000000000001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199</v>
      </c>
      <c r="AT184" s="218" t="s">
        <v>549</v>
      </c>
      <c r="AU184" s="218" t="s">
        <v>82</v>
      </c>
      <c r="AY184" s="20" t="s">
        <v>138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145</v>
      </c>
      <c r="BM184" s="218" t="s">
        <v>1612</v>
      </c>
    </row>
    <row r="185" s="2" customFormat="1" ht="16.5" customHeight="1">
      <c r="A185" s="41"/>
      <c r="B185" s="42"/>
      <c r="C185" s="207" t="s">
        <v>322</v>
      </c>
      <c r="D185" s="207" t="s">
        <v>140</v>
      </c>
      <c r="E185" s="208" t="s">
        <v>1613</v>
      </c>
      <c r="F185" s="209" t="s">
        <v>1614</v>
      </c>
      <c r="G185" s="210" t="s">
        <v>218</v>
      </c>
      <c r="H185" s="211">
        <v>1</v>
      </c>
      <c r="I185" s="212"/>
      <c r="J185" s="213">
        <f>ROUND(I185*H185,2)</f>
        <v>0</v>
      </c>
      <c r="K185" s="209" t="s">
        <v>144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0.010189999999999999</v>
      </c>
      <c r="R185" s="216">
        <f>Q185*H185</f>
        <v>0.010189999999999999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145</v>
      </c>
      <c r="AT185" s="218" t="s">
        <v>140</v>
      </c>
      <c r="AU185" s="218" t="s">
        <v>82</v>
      </c>
      <c r="AY185" s="20" t="s">
        <v>138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145</v>
      </c>
      <c r="BM185" s="218" t="s">
        <v>1615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1616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147</v>
      </c>
      <c r="AU186" s="20" t="s">
        <v>82</v>
      </c>
    </row>
    <row r="187" s="14" customFormat="1">
      <c r="A187" s="14"/>
      <c r="B187" s="236"/>
      <c r="C187" s="237"/>
      <c r="D187" s="227" t="s">
        <v>166</v>
      </c>
      <c r="E187" s="238" t="s">
        <v>19</v>
      </c>
      <c r="F187" s="239" t="s">
        <v>80</v>
      </c>
      <c r="G187" s="237"/>
      <c r="H187" s="240">
        <v>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166</v>
      </c>
      <c r="AU187" s="246" t="s">
        <v>82</v>
      </c>
      <c r="AV187" s="14" t="s">
        <v>82</v>
      </c>
      <c r="AW187" s="14" t="s">
        <v>33</v>
      </c>
      <c r="AX187" s="14" t="s">
        <v>80</v>
      </c>
      <c r="AY187" s="246" t="s">
        <v>138</v>
      </c>
    </row>
    <row r="188" s="2" customFormat="1" ht="16.5" customHeight="1">
      <c r="A188" s="41"/>
      <c r="B188" s="42"/>
      <c r="C188" s="262" t="s">
        <v>328</v>
      </c>
      <c r="D188" s="262" t="s">
        <v>549</v>
      </c>
      <c r="E188" s="263" t="s">
        <v>1617</v>
      </c>
      <c r="F188" s="264" t="s">
        <v>1618</v>
      </c>
      <c r="G188" s="265" t="s">
        <v>218</v>
      </c>
      <c r="H188" s="266">
        <v>1</v>
      </c>
      <c r="I188" s="267"/>
      <c r="J188" s="268">
        <f>ROUND(I188*H188,2)</f>
        <v>0</v>
      </c>
      <c r="K188" s="264" t="s">
        <v>19</v>
      </c>
      <c r="L188" s="269"/>
      <c r="M188" s="270" t="s">
        <v>19</v>
      </c>
      <c r="N188" s="271" t="s">
        <v>43</v>
      </c>
      <c r="O188" s="87"/>
      <c r="P188" s="216">
        <f>O188*H188</f>
        <v>0</v>
      </c>
      <c r="Q188" s="216">
        <v>0.85999999999999999</v>
      </c>
      <c r="R188" s="216">
        <f>Q188*H188</f>
        <v>0.85999999999999999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199</v>
      </c>
      <c r="AT188" s="218" t="s">
        <v>549</v>
      </c>
      <c r="AU188" s="218" t="s">
        <v>82</v>
      </c>
      <c r="AY188" s="20" t="s">
        <v>138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145</v>
      </c>
      <c r="BM188" s="218" t="s">
        <v>1619</v>
      </c>
    </row>
    <row r="189" s="2" customFormat="1" ht="16.5" customHeight="1">
      <c r="A189" s="41"/>
      <c r="B189" s="42"/>
      <c r="C189" s="207" t="s">
        <v>327</v>
      </c>
      <c r="D189" s="207" t="s">
        <v>140</v>
      </c>
      <c r="E189" s="208" t="s">
        <v>1620</v>
      </c>
      <c r="F189" s="209" t="s">
        <v>1621</v>
      </c>
      <c r="G189" s="210" t="s">
        <v>218</v>
      </c>
      <c r="H189" s="211">
        <v>1</v>
      </c>
      <c r="I189" s="212"/>
      <c r="J189" s="213">
        <f>ROUND(I189*H189,2)</f>
        <v>0</v>
      </c>
      <c r="K189" s="209" t="s">
        <v>144</v>
      </c>
      <c r="L189" s="47"/>
      <c r="M189" s="214" t="s">
        <v>19</v>
      </c>
      <c r="N189" s="215" t="s">
        <v>43</v>
      </c>
      <c r="O189" s="87"/>
      <c r="P189" s="216">
        <f>O189*H189</f>
        <v>0</v>
      </c>
      <c r="Q189" s="216">
        <v>0.01248</v>
      </c>
      <c r="R189" s="216">
        <f>Q189*H189</f>
        <v>0.01248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145</v>
      </c>
      <c r="AT189" s="218" t="s">
        <v>140</v>
      </c>
      <c r="AU189" s="218" t="s">
        <v>82</v>
      </c>
      <c r="AY189" s="20" t="s">
        <v>138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145</v>
      </c>
      <c r="BM189" s="218" t="s">
        <v>1622</v>
      </c>
    </row>
    <row r="190" s="2" customFormat="1">
      <c r="A190" s="41"/>
      <c r="B190" s="42"/>
      <c r="C190" s="43"/>
      <c r="D190" s="220" t="s">
        <v>147</v>
      </c>
      <c r="E190" s="43"/>
      <c r="F190" s="221" t="s">
        <v>1623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147</v>
      </c>
      <c r="AU190" s="20" t="s">
        <v>82</v>
      </c>
    </row>
    <row r="191" s="2" customFormat="1" ht="16.5" customHeight="1">
      <c r="A191" s="41"/>
      <c r="B191" s="42"/>
      <c r="C191" s="262" t="s">
        <v>338</v>
      </c>
      <c r="D191" s="262" t="s">
        <v>549</v>
      </c>
      <c r="E191" s="263" t="s">
        <v>1624</v>
      </c>
      <c r="F191" s="264" t="s">
        <v>1625</v>
      </c>
      <c r="G191" s="265" t="s">
        <v>218</v>
      </c>
      <c r="H191" s="266">
        <v>1</v>
      </c>
      <c r="I191" s="267"/>
      <c r="J191" s="268">
        <f>ROUND(I191*H191,2)</f>
        <v>0</v>
      </c>
      <c r="K191" s="264" t="s">
        <v>144</v>
      </c>
      <c r="L191" s="269"/>
      <c r="M191" s="270" t="s">
        <v>19</v>
      </c>
      <c r="N191" s="271" t="s">
        <v>43</v>
      </c>
      <c r="O191" s="87"/>
      <c r="P191" s="216">
        <f>O191*H191</f>
        <v>0</v>
      </c>
      <c r="Q191" s="216">
        <v>0.54800000000000004</v>
      </c>
      <c r="R191" s="216">
        <f>Q191*H191</f>
        <v>0.54800000000000004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199</v>
      </c>
      <c r="AT191" s="218" t="s">
        <v>549</v>
      </c>
      <c r="AU191" s="218" t="s">
        <v>82</v>
      </c>
      <c r="AY191" s="20" t="s">
        <v>138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145</v>
      </c>
      <c r="BM191" s="218" t="s">
        <v>1626</v>
      </c>
    </row>
    <row r="192" s="2" customFormat="1" ht="16.5" customHeight="1">
      <c r="A192" s="41"/>
      <c r="B192" s="42"/>
      <c r="C192" s="207" t="s">
        <v>554</v>
      </c>
      <c r="D192" s="207" t="s">
        <v>140</v>
      </c>
      <c r="E192" s="208" t="s">
        <v>1627</v>
      </c>
      <c r="F192" s="209" t="s">
        <v>1628</v>
      </c>
      <c r="G192" s="210" t="s">
        <v>218</v>
      </c>
      <c r="H192" s="211">
        <v>1</v>
      </c>
      <c r="I192" s="212"/>
      <c r="J192" s="213">
        <f>ROUND(I192*H192,2)</f>
        <v>0</v>
      </c>
      <c r="K192" s="209" t="s">
        <v>144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0.028539999999999999</v>
      </c>
      <c r="R192" s="216">
        <f>Q192*H192</f>
        <v>0.028539999999999999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145</v>
      </c>
      <c r="AT192" s="218" t="s">
        <v>140</v>
      </c>
      <c r="AU192" s="218" t="s">
        <v>82</v>
      </c>
      <c r="AY192" s="20" t="s">
        <v>138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145</v>
      </c>
      <c r="BM192" s="218" t="s">
        <v>1629</v>
      </c>
    </row>
    <row r="193" s="2" customFormat="1">
      <c r="A193" s="41"/>
      <c r="B193" s="42"/>
      <c r="C193" s="43"/>
      <c r="D193" s="220" t="s">
        <v>147</v>
      </c>
      <c r="E193" s="43"/>
      <c r="F193" s="221" t="s">
        <v>1630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147</v>
      </c>
      <c r="AU193" s="20" t="s">
        <v>82</v>
      </c>
    </row>
    <row r="194" s="2" customFormat="1" ht="16.5" customHeight="1">
      <c r="A194" s="41"/>
      <c r="B194" s="42"/>
      <c r="C194" s="262" t="s">
        <v>560</v>
      </c>
      <c r="D194" s="262" t="s">
        <v>549</v>
      </c>
      <c r="E194" s="263" t="s">
        <v>1631</v>
      </c>
      <c r="F194" s="264" t="s">
        <v>1632</v>
      </c>
      <c r="G194" s="265" t="s">
        <v>218</v>
      </c>
      <c r="H194" s="266">
        <v>1</v>
      </c>
      <c r="I194" s="267"/>
      <c r="J194" s="268">
        <f>ROUND(I194*H194,2)</f>
        <v>0</v>
      </c>
      <c r="K194" s="264" t="s">
        <v>19</v>
      </c>
      <c r="L194" s="269"/>
      <c r="M194" s="270" t="s">
        <v>19</v>
      </c>
      <c r="N194" s="271" t="s">
        <v>43</v>
      </c>
      <c r="O194" s="87"/>
      <c r="P194" s="216">
        <f>O194*H194</f>
        <v>0</v>
      </c>
      <c r="Q194" s="216">
        <v>6.5999999999999996</v>
      </c>
      <c r="R194" s="216">
        <f>Q194*H194</f>
        <v>6.5999999999999996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199</v>
      </c>
      <c r="AT194" s="218" t="s">
        <v>549</v>
      </c>
      <c r="AU194" s="218" t="s">
        <v>82</v>
      </c>
      <c r="AY194" s="20" t="s">
        <v>138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145</v>
      </c>
      <c r="BM194" s="218" t="s">
        <v>1633</v>
      </c>
    </row>
    <row r="195" s="2" customFormat="1" ht="24.15" customHeight="1">
      <c r="A195" s="41"/>
      <c r="B195" s="42"/>
      <c r="C195" s="207" t="s">
        <v>573</v>
      </c>
      <c r="D195" s="207" t="s">
        <v>140</v>
      </c>
      <c r="E195" s="208" t="s">
        <v>1634</v>
      </c>
      <c r="F195" s="209" t="s">
        <v>1635</v>
      </c>
      <c r="G195" s="210" t="s">
        <v>218</v>
      </c>
      <c r="H195" s="211">
        <v>1</v>
      </c>
      <c r="I195" s="212"/>
      <c r="J195" s="213">
        <f>ROUND(I195*H195,2)</f>
        <v>0</v>
      </c>
      <c r="K195" s="209" t="s">
        <v>144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0.089999999999999997</v>
      </c>
      <c r="R195" s="216">
        <f>Q195*H195</f>
        <v>0.089999999999999997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145</v>
      </c>
      <c r="AT195" s="218" t="s">
        <v>140</v>
      </c>
      <c r="AU195" s="218" t="s">
        <v>82</v>
      </c>
      <c r="AY195" s="20" t="s">
        <v>138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145</v>
      </c>
      <c r="BM195" s="218" t="s">
        <v>1636</v>
      </c>
    </row>
    <row r="196" s="2" customFormat="1">
      <c r="A196" s="41"/>
      <c r="B196" s="42"/>
      <c r="C196" s="43"/>
      <c r="D196" s="220" t="s">
        <v>147</v>
      </c>
      <c r="E196" s="43"/>
      <c r="F196" s="221" t="s">
        <v>1637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147</v>
      </c>
      <c r="AU196" s="20" t="s">
        <v>82</v>
      </c>
    </row>
    <row r="197" s="2" customFormat="1" ht="16.5" customHeight="1">
      <c r="A197" s="41"/>
      <c r="B197" s="42"/>
      <c r="C197" s="262" t="s">
        <v>581</v>
      </c>
      <c r="D197" s="262" t="s">
        <v>549</v>
      </c>
      <c r="E197" s="263" t="s">
        <v>1638</v>
      </c>
      <c r="F197" s="264" t="s">
        <v>1639</v>
      </c>
      <c r="G197" s="265" t="s">
        <v>218</v>
      </c>
      <c r="H197" s="266">
        <v>1</v>
      </c>
      <c r="I197" s="267"/>
      <c r="J197" s="268">
        <f>ROUND(I197*H197,2)</f>
        <v>0</v>
      </c>
      <c r="K197" s="264" t="s">
        <v>144</v>
      </c>
      <c r="L197" s="269"/>
      <c r="M197" s="270" t="s">
        <v>19</v>
      </c>
      <c r="N197" s="271" t="s">
        <v>43</v>
      </c>
      <c r="O197" s="87"/>
      <c r="P197" s="216">
        <f>O197*H197</f>
        <v>0</v>
      </c>
      <c r="Q197" s="216">
        <v>0.19600000000000001</v>
      </c>
      <c r="R197" s="216">
        <f>Q197*H197</f>
        <v>0.19600000000000001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199</v>
      </c>
      <c r="AT197" s="218" t="s">
        <v>549</v>
      </c>
      <c r="AU197" s="218" t="s">
        <v>82</v>
      </c>
      <c r="AY197" s="20" t="s">
        <v>138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145</v>
      </c>
      <c r="BM197" s="218" t="s">
        <v>1640</v>
      </c>
    </row>
    <row r="198" s="2" customFormat="1" ht="16.5" customHeight="1">
      <c r="A198" s="41"/>
      <c r="B198" s="42"/>
      <c r="C198" s="207" t="s">
        <v>346</v>
      </c>
      <c r="D198" s="207" t="s">
        <v>140</v>
      </c>
      <c r="E198" s="208" t="s">
        <v>1641</v>
      </c>
      <c r="F198" s="209" t="s">
        <v>1642</v>
      </c>
      <c r="G198" s="210" t="s">
        <v>163</v>
      </c>
      <c r="H198" s="211">
        <v>0.67500000000000004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145</v>
      </c>
      <c r="AT198" s="218" t="s">
        <v>140</v>
      </c>
      <c r="AU198" s="218" t="s">
        <v>82</v>
      </c>
      <c r="AY198" s="20" t="s">
        <v>138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145</v>
      </c>
      <c r="BM198" s="218" t="s">
        <v>1643</v>
      </c>
    </row>
    <row r="199" s="14" customFormat="1">
      <c r="A199" s="14"/>
      <c r="B199" s="236"/>
      <c r="C199" s="237"/>
      <c r="D199" s="227" t="s">
        <v>166</v>
      </c>
      <c r="E199" s="238" t="s">
        <v>19</v>
      </c>
      <c r="F199" s="239" t="s">
        <v>1644</v>
      </c>
      <c r="G199" s="237"/>
      <c r="H199" s="240">
        <v>0.67500000000000004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166</v>
      </c>
      <c r="AU199" s="246" t="s">
        <v>82</v>
      </c>
      <c r="AV199" s="14" t="s">
        <v>82</v>
      </c>
      <c r="AW199" s="14" t="s">
        <v>33</v>
      </c>
      <c r="AX199" s="14" t="s">
        <v>80</v>
      </c>
      <c r="AY199" s="246" t="s">
        <v>138</v>
      </c>
    </row>
    <row r="200" s="12" customFormat="1" ht="22.8" customHeight="1">
      <c r="A200" s="12"/>
      <c r="B200" s="191"/>
      <c r="C200" s="192"/>
      <c r="D200" s="193" t="s">
        <v>71</v>
      </c>
      <c r="E200" s="205" t="s">
        <v>149</v>
      </c>
      <c r="F200" s="205" t="s">
        <v>150</v>
      </c>
      <c r="G200" s="192"/>
      <c r="H200" s="192"/>
      <c r="I200" s="195"/>
      <c r="J200" s="206">
        <f>BK200</f>
        <v>0</v>
      </c>
      <c r="K200" s="192"/>
      <c r="L200" s="197"/>
      <c r="M200" s="198"/>
      <c r="N200" s="199"/>
      <c r="O200" s="199"/>
      <c r="P200" s="200">
        <f>P201</f>
        <v>0</v>
      </c>
      <c r="Q200" s="199"/>
      <c r="R200" s="200">
        <f>R201</f>
        <v>0</v>
      </c>
      <c r="S200" s="199"/>
      <c r="T200" s="201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2" t="s">
        <v>80</v>
      </c>
      <c r="AT200" s="203" t="s">
        <v>71</v>
      </c>
      <c r="AU200" s="203" t="s">
        <v>80</v>
      </c>
      <c r="AY200" s="202" t="s">
        <v>138</v>
      </c>
      <c r="BK200" s="204">
        <f>BK201</f>
        <v>0</v>
      </c>
    </row>
    <row r="201" s="2" customFormat="1" ht="24.15" customHeight="1">
      <c r="A201" s="41"/>
      <c r="B201" s="42"/>
      <c r="C201" s="207" t="s">
        <v>593</v>
      </c>
      <c r="D201" s="207" t="s">
        <v>140</v>
      </c>
      <c r="E201" s="208" t="s">
        <v>1645</v>
      </c>
      <c r="F201" s="209" t="s">
        <v>1646</v>
      </c>
      <c r="G201" s="210" t="s">
        <v>143</v>
      </c>
      <c r="H201" s="211">
        <v>20</v>
      </c>
      <c r="I201" s="212"/>
      <c r="J201" s="213">
        <f>ROUND(I201*H201,2)</f>
        <v>0</v>
      </c>
      <c r="K201" s="209" t="s">
        <v>19</v>
      </c>
      <c r="L201" s="47"/>
      <c r="M201" s="214" t="s">
        <v>19</v>
      </c>
      <c r="N201" s="215" t="s">
        <v>43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145</v>
      </c>
      <c r="AT201" s="218" t="s">
        <v>140</v>
      </c>
      <c r="AU201" s="218" t="s">
        <v>82</v>
      </c>
      <c r="AY201" s="20" t="s">
        <v>138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145</v>
      </c>
      <c r="BM201" s="218" t="s">
        <v>1647</v>
      </c>
    </row>
    <row r="202" s="12" customFormat="1" ht="22.8" customHeight="1">
      <c r="A202" s="12"/>
      <c r="B202" s="191"/>
      <c r="C202" s="192"/>
      <c r="D202" s="193" t="s">
        <v>71</v>
      </c>
      <c r="E202" s="205" t="s">
        <v>892</v>
      </c>
      <c r="F202" s="205" t="s">
        <v>893</v>
      </c>
      <c r="G202" s="192"/>
      <c r="H202" s="192"/>
      <c r="I202" s="195"/>
      <c r="J202" s="206">
        <f>BK202</f>
        <v>0</v>
      </c>
      <c r="K202" s="192"/>
      <c r="L202" s="197"/>
      <c r="M202" s="198"/>
      <c r="N202" s="199"/>
      <c r="O202" s="199"/>
      <c r="P202" s="200">
        <f>P203</f>
        <v>0</v>
      </c>
      <c r="Q202" s="199"/>
      <c r="R202" s="200">
        <f>R203</f>
        <v>0</v>
      </c>
      <c r="S202" s="199"/>
      <c r="T202" s="201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80</v>
      </c>
      <c r="AT202" s="203" t="s">
        <v>71</v>
      </c>
      <c r="AU202" s="203" t="s">
        <v>80</v>
      </c>
      <c r="AY202" s="202" t="s">
        <v>138</v>
      </c>
      <c r="BK202" s="204">
        <f>BK203</f>
        <v>0</v>
      </c>
    </row>
    <row r="203" s="2" customFormat="1" ht="24.15" customHeight="1">
      <c r="A203" s="41"/>
      <c r="B203" s="42"/>
      <c r="C203" s="207" t="s">
        <v>601</v>
      </c>
      <c r="D203" s="207" t="s">
        <v>140</v>
      </c>
      <c r="E203" s="208" t="s">
        <v>1648</v>
      </c>
      <c r="F203" s="209" t="s">
        <v>1649</v>
      </c>
      <c r="G203" s="210" t="s">
        <v>227</v>
      </c>
      <c r="H203" s="211">
        <v>176.81899999999999</v>
      </c>
      <c r="I203" s="212"/>
      <c r="J203" s="213">
        <f>ROUND(I203*H203,2)</f>
        <v>0</v>
      </c>
      <c r="K203" s="209" t="s">
        <v>19</v>
      </c>
      <c r="L203" s="47"/>
      <c r="M203" s="214" t="s">
        <v>19</v>
      </c>
      <c r="N203" s="215" t="s">
        <v>43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145</v>
      </c>
      <c r="AT203" s="218" t="s">
        <v>140</v>
      </c>
      <c r="AU203" s="218" t="s">
        <v>82</v>
      </c>
      <c r="AY203" s="20" t="s">
        <v>138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145</v>
      </c>
      <c r="BM203" s="218" t="s">
        <v>1650</v>
      </c>
    </row>
    <row r="204" s="12" customFormat="1" ht="25.92" customHeight="1">
      <c r="A204" s="12"/>
      <c r="B204" s="191"/>
      <c r="C204" s="192"/>
      <c r="D204" s="193" t="s">
        <v>71</v>
      </c>
      <c r="E204" s="194" t="s">
        <v>273</v>
      </c>
      <c r="F204" s="194" t="s">
        <v>274</v>
      </c>
      <c r="G204" s="192"/>
      <c r="H204" s="192"/>
      <c r="I204" s="195"/>
      <c r="J204" s="196">
        <f>BK204</f>
        <v>0</v>
      </c>
      <c r="K204" s="192"/>
      <c r="L204" s="197"/>
      <c r="M204" s="198"/>
      <c r="N204" s="199"/>
      <c r="O204" s="199"/>
      <c r="P204" s="200">
        <f>P205+P231+P256</f>
        <v>0</v>
      </c>
      <c r="Q204" s="199"/>
      <c r="R204" s="200">
        <f>R205+R231+R256</f>
        <v>1.0180822300000001</v>
      </c>
      <c r="S204" s="199"/>
      <c r="T204" s="201">
        <f>T205+T231+T256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2" t="s">
        <v>82</v>
      </c>
      <c r="AT204" s="203" t="s">
        <v>71</v>
      </c>
      <c r="AU204" s="203" t="s">
        <v>72</v>
      </c>
      <c r="AY204" s="202" t="s">
        <v>138</v>
      </c>
      <c r="BK204" s="204">
        <f>BK205+BK231+BK256</f>
        <v>0</v>
      </c>
    </row>
    <row r="205" s="12" customFormat="1" ht="22.8" customHeight="1">
      <c r="A205" s="12"/>
      <c r="B205" s="191"/>
      <c r="C205" s="192"/>
      <c r="D205" s="193" t="s">
        <v>71</v>
      </c>
      <c r="E205" s="205" t="s">
        <v>1651</v>
      </c>
      <c r="F205" s="205" t="s">
        <v>1652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SUM(P206:P230)</f>
        <v>0</v>
      </c>
      <c r="Q205" s="199"/>
      <c r="R205" s="200">
        <f>SUM(R206:R230)</f>
        <v>0.28380325000000001</v>
      </c>
      <c r="S205" s="199"/>
      <c r="T205" s="201">
        <f>SUM(T206:T230)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82</v>
      </c>
      <c r="AT205" s="203" t="s">
        <v>71</v>
      </c>
      <c r="AU205" s="203" t="s">
        <v>80</v>
      </c>
      <c r="AY205" s="202" t="s">
        <v>138</v>
      </c>
      <c r="BK205" s="204">
        <f>SUM(BK206:BK230)</f>
        <v>0</v>
      </c>
    </row>
    <row r="206" s="2" customFormat="1" ht="16.5" customHeight="1">
      <c r="A206" s="41"/>
      <c r="B206" s="42"/>
      <c r="C206" s="207" t="s">
        <v>609</v>
      </c>
      <c r="D206" s="207" t="s">
        <v>140</v>
      </c>
      <c r="E206" s="208" t="s">
        <v>1653</v>
      </c>
      <c r="F206" s="209" t="s">
        <v>1654</v>
      </c>
      <c r="G206" s="210" t="s">
        <v>153</v>
      </c>
      <c r="H206" s="211">
        <v>75</v>
      </c>
      <c r="I206" s="212"/>
      <c r="J206" s="213">
        <f>ROUND(I206*H206,2)</f>
        <v>0</v>
      </c>
      <c r="K206" s="209" t="s">
        <v>144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0.0016800000000000001</v>
      </c>
      <c r="R206" s="216">
        <f>Q206*H206</f>
        <v>0.126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251</v>
      </c>
      <c r="AT206" s="218" t="s">
        <v>140</v>
      </c>
      <c r="AU206" s="218" t="s">
        <v>82</v>
      </c>
      <c r="AY206" s="20" t="s">
        <v>138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251</v>
      </c>
      <c r="BM206" s="218" t="s">
        <v>1655</v>
      </c>
    </row>
    <row r="207" s="2" customFormat="1">
      <c r="A207" s="41"/>
      <c r="B207" s="42"/>
      <c r="C207" s="43"/>
      <c r="D207" s="220" t="s">
        <v>147</v>
      </c>
      <c r="E207" s="43"/>
      <c r="F207" s="221" t="s">
        <v>1656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147</v>
      </c>
      <c r="AU207" s="20" t="s">
        <v>82</v>
      </c>
    </row>
    <row r="208" s="2" customFormat="1" ht="16.5" customHeight="1">
      <c r="A208" s="41"/>
      <c r="B208" s="42"/>
      <c r="C208" s="207" t="s">
        <v>615</v>
      </c>
      <c r="D208" s="207" t="s">
        <v>140</v>
      </c>
      <c r="E208" s="208" t="s">
        <v>1657</v>
      </c>
      <c r="F208" s="209" t="s">
        <v>1658</v>
      </c>
      <c r="G208" s="210" t="s">
        <v>153</v>
      </c>
      <c r="H208" s="211">
        <v>35</v>
      </c>
      <c r="I208" s="212"/>
      <c r="J208" s="213">
        <f>ROUND(I208*H208,2)</f>
        <v>0</v>
      </c>
      <c r="K208" s="209" t="s">
        <v>144</v>
      </c>
      <c r="L208" s="47"/>
      <c r="M208" s="214" t="s">
        <v>19</v>
      </c>
      <c r="N208" s="215" t="s">
        <v>43</v>
      </c>
      <c r="O208" s="87"/>
      <c r="P208" s="216">
        <f>O208*H208</f>
        <v>0</v>
      </c>
      <c r="Q208" s="216">
        <v>0.0014215499999999999</v>
      </c>
      <c r="R208" s="216">
        <f>Q208*H208</f>
        <v>0.04975425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251</v>
      </c>
      <c r="AT208" s="218" t="s">
        <v>140</v>
      </c>
      <c r="AU208" s="218" t="s">
        <v>82</v>
      </c>
      <c r="AY208" s="20" t="s">
        <v>138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251</v>
      </c>
      <c r="BM208" s="218" t="s">
        <v>1659</v>
      </c>
    </row>
    <row r="209" s="2" customFormat="1">
      <c r="A209" s="41"/>
      <c r="B209" s="42"/>
      <c r="C209" s="43"/>
      <c r="D209" s="220" t="s">
        <v>147</v>
      </c>
      <c r="E209" s="43"/>
      <c r="F209" s="221" t="s">
        <v>1660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147</v>
      </c>
      <c r="AU209" s="20" t="s">
        <v>82</v>
      </c>
    </row>
    <row r="210" s="2" customFormat="1" ht="16.5" customHeight="1">
      <c r="A210" s="41"/>
      <c r="B210" s="42"/>
      <c r="C210" s="207" t="s">
        <v>620</v>
      </c>
      <c r="D210" s="207" t="s">
        <v>140</v>
      </c>
      <c r="E210" s="208" t="s">
        <v>1661</v>
      </c>
      <c r="F210" s="209" t="s">
        <v>1662</v>
      </c>
      <c r="G210" s="210" t="s">
        <v>153</v>
      </c>
      <c r="H210" s="211">
        <v>5</v>
      </c>
      <c r="I210" s="212"/>
      <c r="J210" s="213">
        <f>ROUND(I210*H210,2)</f>
        <v>0</v>
      </c>
      <c r="K210" s="209" t="s">
        <v>144</v>
      </c>
      <c r="L210" s="47"/>
      <c r="M210" s="214" t="s">
        <v>19</v>
      </c>
      <c r="N210" s="215" t="s">
        <v>43</v>
      </c>
      <c r="O210" s="87"/>
      <c r="P210" s="216">
        <f>O210*H210</f>
        <v>0</v>
      </c>
      <c r="Q210" s="216">
        <v>0.0019729999999999999</v>
      </c>
      <c r="R210" s="216">
        <f>Q210*H210</f>
        <v>0.0098649999999999988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251</v>
      </c>
      <c r="AT210" s="218" t="s">
        <v>140</v>
      </c>
      <c r="AU210" s="218" t="s">
        <v>82</v>
      </c>
      <c r="AY210" s="20" t="s">
        <v>138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251</v>
      </c>
      <c r="BM210" s="218" t="s">
        <v>1663</v>
      </c>
    </row>
    <row r="211" s="2" customFormat="1">
      <c r="A211" s="41"/>
      <c r="B211" s="42"/>
      <c r="C211" s="43"/>
      <c r="D211" s="220" t="s">
        <v>147</v>
      </c>
      <c r="E211" s="43"/>
      <c r="F211" s="221" t="s">
        <v>1664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147</v>
      </c>
      <c r="AU211" s="20" t="s">
        <v>82</v>
      </c>
    </row>
    <row r="212" s="14" customFormat="1">
      <c r="A212" s="14"/>
      <c r="B212" s="236"/>
      <c r="C212" s="237"/>
      <c r="D212" s="227" t="s">
        <v>166</v>
      </c>
      <c r="E212" s="238" t="s">
        <v>19</v>
      </c>
      <c r="F212" s="239" t="s">
        <v>177</v>
      </c>
      <c r="G212" s="237"/>
      <c r="H212" s="240">
        <v>5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166</v>
      </c>
      <c r="AU212" s="246" t="s">
        <v>82</v>
      </c>
      <c r="AV212" s="14" t="s">
        <v>82</v>
      </c>
      <c r="AW212" s="14" t="s">
        <v>33</v>
      </c>
      <c r="AX212" s="14" t="s">
        <v>80</v>
      </c>
      <c r="AY212" s="246" t="s">
        <v>138</v>
      </c>
    </row>
    <row r="213" s="2" customFormat="1" ht="16.5" customHeight="1">
      <c r="A213" s="41"/>
      <c r="B213" s="42"/>
      <c r="C213" s="207" t="s">
        <v>625</v>
      </c>
      <c r="D213" s="207" t="s">
        <v>140</v>
      </c>
      <c r="E213" s="208" t="s">
        <v>1665</v>
      </c>
      <c r="F213" s="209" t="s">
        <v>1666</v>
      </c>
      <c r="G213" s="210" t="s">
        <v>153</v>
      </c>
      <c r="H213" s="211">
        <v>20</v>
      </c>
      <c r="I213" s="212"/>
      <c r="J213" s="213">
        <f>ROUND(I213*H213,2)</f>
        <v>0</v>
      </c>
      <c r="K213" s="209" t="s">
        <v>144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0.00055975000000000003</v>
      </c>
      <c r="R213" s="216">
        <f>Q213*H213</f>
        <v>0.011195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251</v>
      </c>
      <c r="AT213" s="218" t="s">
        <v>140</v>
      </c>
      <c r="AU213" s="218" t="s">
        <v>82</v>
      </c>
      <c r="AY213" s="20" t="s">
        <v>138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251</v>
      </c>
      <c r="BM213" s="218" t="s">
        <v>1667</v>
      </c>
    </row>
    <row r="214" s="2" customFormat="1">
      <c r="A214" s="41"/>
      <c r="B214" s="42"/>
      <c r="C214" s="43"/>
      <c r="D214" s="220" t="s">
        <v>147</v>
      </c>
      <c r="E214" s="43"/>
      <c r="F214" s="221" t="s">
        <v>1668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147</v>
      </c>
      <c r="AU214" s="20" t="s">
        <v>82</v>
      </c>
    </row>
    <row r="215" s="2" customFormat="1" ht="16.5" customHeight="1">
      <c r="A215" s="41"/>
      <c r="B215" s="42"/>
      <c r="C215" s="207" t="s">
        <v>632</v>
      </c>
      <c r="D215" s="207" t="s">
        <v>140</v>
      </c>
      <c r="E215" s="208" t="s">
        <v>1669</v>
      </c>
      <c r="F215" s="209" t="s">
        <v>1670</v>
      </c>
      <c r="G215" s="210" t="s">
        <v>153</v>
      </c>
      <c r="H215" s="211">
        <v>15</v>
      </c>
      <c r="I215" s="212"/>
      <c r="J215" s="213">
        <f>ROUND(I215*H215,2)</f>
        <v>0</v>
      </c>
      <c r="K215" s="209" t="s">
        <v>144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0.0019383499999999999</v>
      </c>
      <c r="R215" s="216">
        <f>Q215*H215</f>
        <v>0.02907525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251</v>
      </c>
      <c r="AT215" s="218" t="s">
        <v>140</v>
      </c>
      <c r="AU215" s="218" t="s">
        <v>82</v>
      </c>
      <c r="AY215" s="20" t="s">
        <v>138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251</v>
      </c>
      <c r="BM215" s="218" t="s">
        <v>1671</v>
      </c>
    </row>
    <row r="216" s="2" customFormat="1">
      <c r="A216" s="41"/>
      <c r="B216" s="42"/>
      <c r="C216" s="43"/>
      <c r="D216" s="220" t="s">
        <v>147</v>
      </c>
      <c r="E216" s="43"/>
      <c r="F216" s="221" t="s">
        <v>1672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147</v>
      </c>
      <c r="AU216" s="20" t="s">
        <v>82</v>
      </c>
    </row>
    <row r="217" s="2" customFormat="1" ht="16.5" customHeight="1">
      <c r="A217" s="41"/>
      <c r="B217" s="42"/>
      <c r="C217" s="207" t="s">
        <v>640</v>
      </c>
      <c r="D217" s="207" t="s">
        <v>140</v>
      </c>
      <c r="E217" s="208" t="s">
        <v>1673</v>
      </c>
      <c r="F217" s="209" t="s">
        <v>1674</v>
      </c>
      <c r="G217" s="210" t="s">
        <v>153</v>
      </c>
      <c r="H217" s="211">
        <v>25</v>
      </c>
      <c r="I217" s="212"/>
      <c r="J217" s="213">
        <f>ROUND(I217*H217,2)</f>
        <v>0</v>
      </c>
      <c r="K217" s="209" t="s">
        <v>144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0.0018433499999999999</v>
      </c>
      <c r="R217" s="216">
        <f>Q217*H217</f>
        <v>0.04608375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251</v>
      </c>
      <c r="AT217" s="218" t="s">
        <v>140</v>
      </c>
      <c r="AU217" s="218" t="s">
        <v>82</v>
      </c>
      <c r="AY217" s="20" t="s">
        <v>138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251</v>
      </c>
      <c r="BM217" s="218" t="s">
        <v>1675</v>
      </c>
    </row>
    <row r="218" s="2" customFormat="1">
      <c r="A218" s="41"/>
      <c r="B218" s="42"/>
      <c r="C218" s="43"/>
      <c r="D218" s="220" t="s">
        <v>147</v>
      </c>
      <c r="E218" s="43"/>
      <c r="F218" s="221" t="s">
        <v>1676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147</v>
      </c>
      <c r="AU218" s="20" t="s">
        <v>82</v>
      </c>
    </row>
    <row r="219" s="2" customFormat="1" ht="24.15" customHeight="1">
      <c r="A219" s="41"/>
      <c r="B219" s="42"/>
      <c r="C219" s="207" t="s">
        <v>645</v>
      </c>
      <c r="D219" s="207" t="s">
        <v>140</v>
      </c>
      <c r="E219" s="208" t="s">
        <v>1677</v>
      </c>
      <c r="F219" s="209" t="s">
        <v>1678</v>
      </c>
      <c r="G219" s="210" t="s">
        <v>218</v>
      </c>
      <c r="H219" s="211">
        <v>1</v>
      </c>
      <c r="I219" s="212"/>
      <c r="J219" s="213">
        <f>ROUND(I219*H219,2)</f>
        <v>0</v>
      </c>
      <c r="K219" s="209" t="s">
        <v>144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0.0011199999999999999</v>
      </c>
      <c r="R219" s="216">
        <f>Q219*H219</f>
        <v>0.0011199999999999999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251</v>
      </c>
      <c r="AT219" s="218" t="s">
        <v>140</v>
      </c>
      <c r="AU219" s="218" t="s">
        <v>82</v>
      </c>
      <c r="AY219" s="20" t="s">
        <v>138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251</v>
      </c>
      <c r="BM219" s="218" t="s">
        <v>1679</v>
      </c>
    </row>
    <row r="220" s="2" customFormat="1">
      <c r="A220" s="41"/>
      <c r="B220" s="42"/>
      <c r="C220" s="43"/>
      <c r="D220" s="220" t="s">
        <v>147</v>
      </c>
      <c r="E220" s="43"/>
      <c r="F220" s="221" t="s">
        <v>1680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147</v>
      </c>
      <c r="AU220" s="20" t="s">
        <v>82</v>
      </c>
    </row>
    <row r="221" s="2" customFormat="1" ht="16.5" customHeight="1">
      <c r="A221" s="41"/>
      <c r="B221" s="42"/>
      <c r="C221" s="207" t="s">
        <v>650</v>
      </c>
      <c r="D221" s="207" t="s">
        <v>140</v>
      </c>
      <c r="E221" s="208" t="s">
        <v>1681</v>
      </c>
      <c r="F221" s="209" t="s">
        <v>1682</v>
      </c>
      <c r="G221" s="210" t="s">
        <v>218</v>
      </c>
      <c r="H221" s="211">
        <v>6</v>
      </c>
      <c r="I221" s="212"/>
      <c r="J221" s="213">
        <f>ROUND(I221*H221,2)</f>
        <v>0</v>
      </c>
      <c r="K221" s="209" t="s">
        <v>144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0.0015</v>
      </c>
      <c r="R221" s="216">
        <f>Q221*H221</f>
        <v>0.0090000000000000011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251</v>
      </c>
      <c r="AT221" s="218" t="s">
        <v>140</v>
      </c>
      <c r="AU221" s="218" t="s">
        <v>82</v>
      </c>
      <c r="AY221" s="20" t="s">
        <v>138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251</v>
      </c>
      <c r="BM221" s="218" t="s">
        <v>1683</v>
      </c>
    </row>
    <row r="222" s="2" customFormat="1">
      <c r="A222" s="41"/>
      <c r="B222" s="42"/>
      <c r="C222" s="43"/>
      <c r="D222" s="220" t="s">
        <v>147</v>
      </c>
      <c r="E222" s="43"/>
      <c r="F222" s="221" t="s">
        <v>1684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147</v>
      </c>
      <c r="AU222" s="20" t="s">
        <v>82</v>
      </c>
    </row>
    <row r="223" s="2" customFormat="1" ht="16.5" customHeight="1">
      <c r="A223" s="41"/>
      <c r="B223" s="42"/>
      <c r="C223" s="207" t="s">
        <v>655</v>
      </c>
      <c r="D223" s="207" t="s">
        <v>140</v>
      </c>
      <c r="E223" s="208" t="s">
        <v>1685</v>
      </c>
      <c r="F223" s="209" t="s">
        <v>1686</v>
      </c>
      <c r="G223" s="210" t="s">
        <v>218</v>
      </c>
      <c r="H223" s="211">
        <v>6</v>
      </c>
      <c r="I223" s="212"/>
      <c r="J223" s="213">
        <f>ROUND(I223*H223,2)</f>
        <v>0</v>
      </c>
      <c r="K223" s="209" t="s">
        <v>144</v>
      </c>
      <c r="L223" s="47"/>
      <c r="M223" s="214" t="s">
        <v>19</v>
      </c>
      <c r="N223" s="215" t="s">
        <v>43</v>
      </c>
      <c r="O223" s="87"/>
      <c r="P223" s="216">
        <f>O223*H223</f>
        <v>0</v>
      </c>
      <c r="Q223" s="216">
        <v>0.00028499999999999999</v>
      </c>
      <c r="R223" s="216">
        <f>Q223*H223</f>
        <v>0.0017099999999999999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251</v>
      </c>
      <c r="AT223" s="218" t="s">
        <v>140</v>
      </c>
      <c r="AU223" s="218" t="s">
        <v>82</v>
      </c>
      <c r="AY223" s="20" t="s">
        <v>138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251</v>
      </c>
      <c r="BM223" s="218" t="s">
        <v>1687</v>
      </c>
    </row>
    <row r="224" s="2" customFormat="1">
      <c r="A224" s="41"/>
      <c r="B224" s="42"/>
      <c r="C224" s="43"/>
      <c r="D224" s="220" t="s">
        <v>147</v>
      </c>
      <c r="E224" s="43"/>
      <c r="F224" s="221" t="s">
        <v>1688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147</v>
      </c>
      <c r="AU224" s="20" t="s">
        <v>82</v>
      </c>
    </row>
    <row r="225" s="2" customFormat="1" ht="16.5" customHeight="1">
      <c r="A225" s="41"/>
      <c r="B225" s="42"/>
      <c r="C225" s="207" t="s">
        <v>662</v>
      </c>
      <c r="D225" s="207" t="s">
        <v>140</v>
      </c>
      <c r="E225" s="208" t="s">
        <v>1689</v>
      </c>
      <c r="F225" s="209" t="s">
        <v>1690</v>
      </c>
      <c r="G225" s="210" t="s">
        <v>153</v>
      </c>
      <c r="H225" s="211">
        <v>175</v>
      </c>
      <c r="I225" s="212"/>
      <c r="J225" s="213">
        <f>ROUND(I225*H225,2)</f>
        <v>0</v>
      </c>
      <c r="K225" s="209" t="s">
        <v>19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251</v>
      </c>
      <c r="AT225" s="218" t="s">
        <v>140</v>
      </c>
      <c r="AU225" s="218" t="s">
        <v>82</v>
      </c>
      <c r="AY225" s="20" t="s">
        <v>138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251</v>
      </c>
      <c r="BM225" s="218" t="s">
        <v>1691</v>
      </c>
    </row>
    <row r="226" s="14" customFormat="1">
      <c r="A226" s="14"/>
      <c r="B226" s="236"/>
      <c r="C226" s="237"/>
      <c r="D226" s="227" t="s">
        <v>166</v>
      </c>
      <c r="E226" s="238" t="s">
        <v>19</v>
      </c>
      <c r="F226" s="239" t="s">
        <v>1692</v>
      </c>
      <c r="G226" s="237"/>
      <c r="H226" s="240">
        <v>175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166</v>
      </c>
      <c r="AU226" s="246" t="s">
        <v>82</v>
      </c>
      <c r="AV226" s="14" t="s">
        <v>82</v>
      </c>
      <c r="AW226" s="14" t="s">
        <v>33</v>
      </c>
      <c r="AX226" s="14" t="s">
        <v>80</v>
      </c>
      <c r="AY226" s="246" t="s">
        <v>138</v>
      </c>
    </row>
    <row r="227" s="2" customFormat="1" ht="16.5" customHeight="1">
      <c r="A227" s="41"/>
      <c r="B227" s="42"/>
      <c r="C227" s="207" t="s">
        <v>667</v>
      </c>
      <c r="D227" s="207" t="s">
        <v>140</v>
      </c>
      <c r="E227" s="208" t="s">
        <v>1693</v>
      </c>
      <c r="F227" s="209" t="s">
        <v>1694</v>
      </c>
      <c r="G227" s="210" t="s">
        <v>218</v>
      </c>
      <c r="H227" s="211">
        <v>10</v>
      </c>
      <c r="I227" s="212"/>
      <c r="J227" s="213">
        <f>ROUND(I227*H227,2)</f>
        <v>0</v>
      </c>
      <c r="K227" s="209" t="s">
        <v>19</v>
      </c>
      <c r="L227" s="47"/>
      <c r="M227" s="214" t="s">
        <v>19</v>
      </c>
      <c r="N227" s="215" t="s">
        <v>43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251</v>
      </c>
      <c r="AT227" s="218" t="s">
        <v>140</v>
      </c>
      <c r="AU227" s="218" t="s">
        <v>82</v>
      </c>
      <c r="AY227" s="20" t="s">
        <v>138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251</v>
      </c>
      <c r="BM227" s="218" t="s">
        <v>1695</v>
      </c>
    </row>
    <row r="228" s="14" customFormat="1">
      <c r="A228" s="14"/>
      <c r="B228" s="236"/>
      <c r="C228" s="237"/>
      <c r="D228" s="227" t="s">
        <v>166</v>
      </c>
      <c r="E228" s="238" t="s">
        <v>19</v>
      </c>
      <c r="F228" s="239" t="s">
        <v>210</v>
      </c>
      <c r="G228" s="237"/>
      <c r="H228" s="240">
        <v>10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166</v>
      </c>
      <c r="AU228" s="246" t="s">
        <v>82</v>
      </c>
      <c r="AV228" s="14" t="s">
        <v>82</v>
      </c>
      <c r="AW228" s="14" t="s">
        <v>33</v>
      </c>
      <c r="AX228" s="14" t="s">
        <v>80</v>
      </c>
      <c r="AY228" s="246" t="s">
        <v>138</v>
      </c>
    </row>
    <row r="229" s="2" customFormat="1" ht="24.15" customHeight="1">
      <c r="A229" s="41"/>
      <c r="B229" s="42"/>
      <c r="C229" s="207" t="s">
        <v>672</v>
      </c>
      <c r="D229" s="207" t="s">
        <v>140</v>
      </c>
      <c r="E229" s="208" t="s">
        <v>1696</v>
      </c>
      <c r="F229" s="209" t="s">
        <v>1697</v>
      </c>
      <c r="G229" s="210" t="s">
        <v>227</v>
      </c>
      <c r="H229" s="211">
        <v>0.28399999999999997</v>
      </c>
      <c r="I229" s="212"/>
      <c r="J229" s="213">
        <f>ROUND(I229*H229,2)</f>
        <v>0</v>
      </c>
      <c r="K229" s="209" t="s">
        <v>144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251</v>
      </c>
      <c r="AT229" s="218" t="s">
        <v>140</v>
      </c>
      <c r="AU229" s="218" t="s">
        <v>82</v>
      </c>
      <c r="AY229" s="20" t="s">
        <v>138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251</v>
      </c>
      <c r="BM229" s="218" t="s">
        <v>1698</v>
      </c>
    </row>
    <row r="230" s="2" customFormat="1">
      <c r="A230" s="41"/>
      <c r="B230" s="42"/>
      <c r="C230" s="43"/>
      <c r="D230" s="220" t="s">
        <v>147</v>
      </c>
      <c r="E230" s="43"/>
      <c r="F230" s="221" t="s">
        <v>1699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147</v>
      </c>
      <c r="AU230" s="20" t="s">
        <v>82</v>
      </c>
    </row>
    <row r="231" s="12" customFormat="1" ht="22.8" customHeight="1">
      <c r="A231" s="12"/>
      <c r="B231" s="191"/>
      <c r="C231" s="192"/>
      <c r="D231" s="193" t="s">
        <v>71</v>
      </c>
      <c r="E231" s="205" t="s">
        <v>1700</v>
      </c>
      <c r="F231" s="205" t="s">
        <v>1701</v>
      </c>
      <c r="G231" s="192"/>
      <c r="H231" s="192"/>
      <c r="I231" s="195"/>
      <c r="J231" s="206">
        <f>BK231</f>
        <v>0</v>
      </c>
      <c r="K231" s="192"/>
      <c r="L231" s="197"/>
      <c r="M231" s="198"/>
      <c r="N231" s="199"/>
      <c r="O231" s="199"/>
      <c r="P231" s="200">
        <f>SUM(P232:P255)</f>
        <v>0</v>
      </c>
      <c r="Q231" s="199"/>
      <c r="R231" s="200">
        <f>SUM(R232:R255)</f>
        <v>0.11844070000000001</v>
      </c>
      <c r="S231" s="199"/>
      <c r="T231" s="201">
        <f>SUM(T232:T255)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2" t="s">
        <v>82</v>
      </c>
      <c r="AT231" s="203" t="s">
        <v>71</v>
      </c>
      <c r="AU231" s="203" t="s">
        <v>80</v>
      </c>
      <c r="AY231" s="202" t="s">
        <v>138</v>
      </c>
      <c r="BK231" s="204">
        <f>SUM(BK232:BK255)</f>
        <v>0</v>
      </c>
    </row>
    <row r="232" s="2" customFormat="1" ht="24.15" customHeight="1">
      <c r="A232" s="41"/>
      <c r="B232" s="42"/>
      <c r="C232" s="207" t="s">
        <v>677</v>
      </c>
      <c r="D232" s="207" t="s">
        <v>140</v>
      </c>
      <c r="E232" s="208" t="s">
        <v>1702</v>
      </c>
      <c r="F232" s="209" t="s">
        <v>1703</v>
      </c>
      <c r="G232" s="210" t="s">
        <v>153</v>
      </c>
      <c r="H232" s="211">
        <v>75</v>
      </c>
      <c r="I232" s="212"/>
      <c r="J232" s="213">
        <f>ROUND(I232*H232,2)</f>
        <v>0</v>
      </c>
      <c r="K232" s="209" t="s">
        <v>144</v>
      </c>
      <c r="L232" s="47"/>
      <c r="M232" s="214" t="s">
        <v>19</v>
      </c>
      <c r="N232" s="215" t="s">
        <v>43</v>
      </c>
      <c r="O232" s="87"/>
      <c r="P232" s="216">
        <f>O232*H232</f>
        <v>0</v>
      </c>
      <c r="Q232" s="216">
        <v>0.00016496999999999999</v>
      </c>
      <c r="R232" s="216">
        <f>Q232*H232</f>
        <v>0.012372749999999998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251</v>
      </c>
      <c r="AT232" s="218" t="s">
        <v>140</v>
      </c>
      <c r="AU232" s="218" t="s">
        <v>82</v>
      </c>
      <c r="AY232" s="20" t="s">
        <v>138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251</v>
      </c>
      <c r="BM232" s="218" t="s">
        <v>1704</v>
      </c>
    </row>
    <row r="233" s="2" customFormat="1">
      <c r="A233" s="41"/>
      <c r="B233" s="42"/>
      <c r="C233" s="43"/>
      <c r="D233" s="220" t="s">
        <v>147</v>
      </c>
      <c r="E233" s="43"/>
      <c r="F233" s="221" t="s">
        <v>1705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147</v>
      </c>
      <c r="AU233" s="20" t="s">
        <v>82</v>
      </c>
    </row>
    <row r="234" s="2" customFormat="1" ht="24.15" customHeight="1">
      <c r="A234" s="41"/>
      <c r="B234" s="42"/>
      <c r="C234" s="207" t="s">
        <v>682</v>
      </c>
      <c r="D234" s="207" t="s">
        <v>140</v>
      </c>
      <c r="E234" s="208" t="s">
        <v>1706</v>
      </c>
      <c r="F234" s="209" t="s">
        <v>1707</v>
      </c>
      <c r="G234" s="210" t="s">
        <v>153</v>
      </c>
      <c r="H234" s="211">
        <v>40</v>
      </c>
      <c r="I234" s="212"/>
      <c r="J234" s="213">
        <f>ROUND(I234*H234,2)</f>
        <v>0</v>
      </c>
      <c r="K234" s="209" t="s">
        <v>144</v>
      </c>
      <c r="L234" s="47"/>
      <c r="M234" s="214" t="s">
        <v>19</v>
      </c>
      <c r="N234" s="215" t="s">
        <v>43</v>
      </c>
      <c r="O234" s="87"/>
      <c r="P234" s="216">
        <f>O234*H234</f>
        <v>0</v>
      </c>
      <c r="Q234" s="216">
        <v>0.00021935999999999999</v>
      </c>
      <c r="R234" s="216">
        <f>Q234*H234</f>
        <v>0.0087743999999999999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251</v>
      </c>
      <c r="AT234" s="218" t="s">
        <v>140</v>
      </c>
      <c r="AU234" s="218" t="s">
        <v>82</v>
      </c>
      <c r="AY234" s="20" t="s">
        <v>138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251</v>
      </c>
      <c r="BM234" s="218" t="s">
        <v>1708</v>
      </c>
    </row>
    <row r="235" s="2" customFormat="1">
      <c r="A235" s="41"/>
      <c r="B235" s="42"/>
      <c r="C235" s="43"/>
      <c r="D235" s="220" t="s">
        <v>147</v>
      </c>
      <c r="E235" s="43"/>
      <c r="F235" s="221" t="s">
        <v>1709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147</v>
      </c>
      <c r="AU235" s="20" t="s">
        <v>82</v>
      </c>
    </row>
    <row r="236" s="2" customFormat="1" ht="24.15" customHeight="1">
      <c r="A236" s="41"/>
      <c r="B236" s="42"/>
      <c r="C236" s="207" t="s">
        <v>691</v>
      </c>
      <c r="D236" s="207" t="s">
        <v>140</v>
      </c>
      <c r="E236" s="208" t="s">
        <v>1710</v>
      </c>
      <c r="F236" s="209" t="s">
        <v>1711</v>
      </c>
      <c r="G236" s="210" t="s">
        <v>153</v>
      </c>
      <c r="H236" s="211">
        <v>30</v>
      </c>
      <c r="I236" s="212"/>
      <c r="J236" s="213">
        <f>ROUND(I236*H236,2)</f>
        <v>0</v>
      </c>
      <c r="K236" s="209" t="s">
        <v>144</v>
      </c>
      <c r="L236" s="47"/>
      <c r="M236" s="214" t="s">
        <v>19</v>
      </c>
      <c r="N236" s="215" t="s">
        <v>43</v>
      </c>
      <c r="O236" s="87"/>
      <c r="P236" s="216">
        <f>O236*H236</f>
        <v>0</v>
      </c>
      <c r="Q236" s="216">
        <v>0.00031944999999999999</v>
      </c>
      <c r="R236" s="216">
        <f>Q236*H236</f>
        <v>0.0095835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251</v>
      </c>
      <c r="AT236" s="218" t="s">
        <v>140</v>
      </c>
      <c r="AU236" s="218" t="s">
        <v>82</v>
      </c>
      <c r="AY236" s="20" t="s">
        <v>138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251</v>
      </c>
      <c r="BM236" s="218" t="s">
        <v>1712</v>
      </c>
    </row>
    <row r="237" s="2" customFormat="1">
      <c r="A237" s="41"/>
      <c r="B237" s="42"/>
      <c r="C237" s="43"/>
      <c r="D237" s="220" t="s">
        <v>147</v>
      </c>
      <c r="E237" s="43"/>
      <c r="F237" s="221" t="s">
        <v>1713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147</v>
      </c>
      <c r="AU237" s="20" t="s">
        <v>82</v>
      </c>
    </row>
    <row r="238" s="14" customFormat="1">
      <c r="A238" s="14"/>
      <c r="B238" s="236"/>
      <c r="C238" s="237"/>
      <c r="D238" s="227" t="s">
        <v>166</v>
      </c>
      <c r="E238" s="238" t="s">
        <v>19</v>
      </c>
      <c r="F238" s="239" t="s">
        <v>554</v>
      </c>
      <c r="G238" s="237"/>
      <c r="H238" s="240">
        <v>30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166</v>
      </c>
      <c r="AU238" s="246" t="s">
        <v>82</v>
      </c>
      <c r="AV238" s="14" t="s">
        <v>82</v>
      </c>
      <c r="AW238" s="14" t="s">
        <v>33</v>
      </c>
      <c r="AX238" s="14" t="s">
        <v>80</v>
      </c>
      <c r="AY238" s="246" t="s">
        <v>138</v>
      </c>
    </row>
    <row r="239" s="2" customFormat="1" ht="24.15" customHeight="1">
      <c r="A239" s="41"/>
      <c r="B239" s="42"/>
      <c r="C239" s="207" t="s">
        <v>696</v>
      </c>
      <c r="D239" s="207" t="s">
        <v>140</v>
      </c>
      <c r="E239" s="208" t="s">
        <v>1714</v>
      </c>
      <c r="F239" s="209" t="s">
        <v>1715</v>
      </c>
      <c r="G239" s="210" t="s">
        <v>153</v>
      </c>
      <c r="H239" s="211">
        <v>10</v>
      </c>
      <c r="I239" s="212"/>
      <c r="J239" s="213">
        <f>ROUND(I239*H239,2)</f>
        <v>0</v>
      </c>
      <c r="K239" s="209" t="s">
        <v>144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0.00050034999999999999</v>
      </c>
      <c r="R239" s="216">
        <f>Q239*H239</f>
        <v>0.0050035000000000001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251</v>
      </c>
      <c r="AT239" s="218" t="s">
        <v>140</v>
      </c>
      <c r="AU239" s="218" t="s">
        <v>82</v>
      </c>
      <c r="AY239" s="20" t="s">
        <v>138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251</v>
      </c>
      <c r="BM239" s="218" t="s">
        <v>1716</v>
      </c>
    </row>
    <row r="240" s="2" customFormat="1">
      <c r="A240" s="41"/>
      <c r="B240" s="42"/>
      <c r="C240" s="43"/>
      <c r="D240" s="220" t="s">
        <v>147</v>
      </c>
      <c r="E240" s="43"/>
      <c r="F240" s="221" t="s">
        <v>1717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147</v>
      </c>
      <c r="AU240" s="20" t="s">
        <v>82</v>
      </c>
    </row>
    <row r="241" s="2" customFormat="1" ht="33" customHeight="1">
      <c r="A241" s="41"/>
      <c r="B241" s="42"/>
      <c r="C241" s="207" t="s">
        <v>702</v>
      </c>
      <c r="D241" s="207" t="s">
        <v>140</v>
      </c>
      <c r="E241" s="208" t="s">
        <v>1718</v>
      </c>
      <c r="F241" s="209" t="s">
        <v>1719</v>
      </c>
      <c r="G241" s="210" t="s">
        <v>153</v>
      </c>
      <c r="H241" s="211">
        <v>115</v>
      </c>
      <c r="I241" s="212"/>
      <c r="J241" s="213">
        <f>ROUND(I241*H241,2)</f>
        <v>0</v>
      </c>
      <c r="K241" s="209" t="s">
        <v>144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0.00011136</v>
      </c>
      <c r="R241" s="216">
        <f>Q241*H241</f>
        <v>0.012806400000000001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251</v>
      </c>
      <c r="AT241" s="218" t="s">
        <v>140</v>
      </c>
      <c r="AU241" s="218" t="s">
        <v>82</v>
      </c>
      <c r="AY241" s="20" t="s">
        <v>138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251</v>
      </c>
      <c r="BM241" s="218" t="s">
        <v>1720</v>
      </c>
    </row>
    <row r="242" s="2" customFormat="1">
      <c r="A242" s="41"/>
      <c r="B242" s="42"/>
      <c r="C242" s="43"/>
      <c r="D242" s="220" t="s">
        <v>147</v>
      </c>
      <c r="E242" s="43"/>
      <c r="F242" s="221" t="s">
        <v>1721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147</v>
      </c>
      <c r="AU242" s="20" t="s">
        <v>82</v>
      </c>
    </row>
    <row r="243" s="14" customFormat="1">
      <c r="A243" s="14"/>
      <c r="B243" s="236"/>
      <c r="C243" s="237"/>
      <c r="D243" s="227" t="s">
        <v>166</v>
      </c>
      <c r="E243" s="238" t="s">
        <v>19</v>
      </c>
      <c r="F243" s="239" t="s">
        <v>1722</v>
      </c>
      <c r="G243" s="237"/>
      <c r="H243" s="240">
        <v>115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166</v>
      </c>
      <c r="AU243" s="246" t="s">
        <v>82</v>
      </c>
      <c r="AV243" s="14" t="s">
        <v>82</v>
      </c>
      <c r="AW243" s="14" t="s">
        <v>33</v>
      </c>
      <c r="AX243" s="14" t="s">
        <v>80</v>
      </c>
      <c r="AY243" s="246" t="s">
        <v>138</v>
      </c>
    </row>
    <row r="244" s="2" customFormat="1" ht="33" customHeight="1">
      <c r="A244" s="41"/>
      <c r="B244" s="42"/>
      <c r="C244" s="207" t="s">
        <v>708</v>
      </c>
      <c r="D244" s="207" t="s">
        <v>140</v>
      </c>
      <c r="E244" s="208" t="s">
        <v>1723</v>
      </c>
      <c r="F244" s="209" t="s">
        <v>1724</v>
      </c>
      <c r="G244" s="210" t="s">
        <v>153</v>
      </c>
      <c r="H244" s="211">
        <v>40</v>
      </c>
      <c r="I244" s="212"/>
      <c r="J244" s="213">
        <f>ROUND(I244*H244,2)</f>
        <v>0</v>
      </c>
      <c r="K244" s="209" t="s">
        <v>144</v>
      </c>
      <c r="L244" s="47"/>
      <c r="M244" s="214" t="s">
        <v>19</v>
      </c>
      <c r="N244" s="215" t="s">
        <v>43</v>
      </c>
      <c r="O244" s="87"/>
      <c r="P244" s="216">
        <f>O244*H244</f>
        <v>0</v>
      </c>
      <c r="Q244" s="216">
        <v>0.00016312</v>
      </c>
      <c r="R244" s="216">
        <f>Q244*H244</f>
        <v>0.0065247999999999999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251</v>
      </c>
      <c r="AT244" s="218" t="s">
        <v>140</v>
      </c>
      <c r="AU244" s="218" t="s">
        <v>82</v>
      </c>
      <c r="AY244" s="20" t="s">
        <v>138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251</v>
      </c>
      <c r="BM244" s="218" t="s">
        <v>1725</v>
      </c>
    </row>
    <row r="245" s="2" customFormat="1">
      <c r="A245" s="41"/>
      <c r="B245" s="42"/>
      <c r="C245" s="43"/>
      <c r="D245" s="220" t="s">
        <v>147</v>
      </c>
      <c r="E245" s="43"/>
      <c r="F245" s="221" t="s">
        <v>1726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147</v>
      </c>
      <c r="AU245" s="20" t="s">
        <v>82</v>
      </c>
    </row>
    <row r="246" s="14" customFormat="1">
      <c r="A246" s="14"/>
      <c r="B246" s="236"/>
      <c r="C246" s="237"/>
      <c r="D246" s="227" t="s">
        <v>166</v>
      </c>
      <c r="E246" s="238" t="s">
        <v>19</v>
      </c>
      <c r="F246" s="239" t="s">
        <v>1727</v>
      </c>
      <c r="G246" s="237"/>
      <c r="H246" s="240">
        <v>40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166</v>
      </c>
      <c r="AU246" s="246" t="s">
        <v>82</v>
      </c>
      <c r="AV246" s="14" t="s">
        <v>82</v>
      </c>
      <c r="AW246" s="14" t="s">
        <v>33</v>
      </c>
      <c r="AX246" s="14" t="s">
        <v>80</v>
      </c>
      <c r="AY246" s="246" t="s">
        <v>138</v>
      </c>
    </row>
    <row r="247" s="2" customFormat="1" ht="16.5" customHeight="1">
      <c r="A247" s="41"/>
      <c r="B247" s="42"/>
      <c r="C247" s="207" t="s">
        <v>713</v>
      </c>
      <c r="D247" s="207" t="s">
        <v>140</v>
      </c>
      <c r="E247" s="208" t="s">
        <v>1728</v>
      </c>
      <c r="F247" s="209" t="s">
        <v>1729</v>
      </c>
      <c r="G247" s="210" t="s">
        <v>1730</v>
      </c>
      <c r="H247" s="211">
        <v>1</v>
      </c>
      <c r="I247" s="212"/>
      <c r="J247" s="213">
        <f>ROUND(I247*H247,2)</f>
        <v>0</v>
      </c>
      <c r="K247" s="209" t="s">
        <v>144</v>
      </c>
      <c r="L247" s="47"/>
      <c r="M247" s="214" t="s">
        <v>19</v>
      </c>
      <c r="N247" s="215" t="s">
        <v>43</v>
      </c>
      <c r="O247" s="87"/>
      <c r="P247" s="216">
        <f>O247*H247</f>
        <v>0</v>
      </c>
      <c r="Q247" s="216">
        <v>0.002</v>
      </c>
      <c r="R247" s="216">
        <f>Q247*H247</f>
        <v>0.002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145</v>
      </c>
      <c r="AT247" s="218" t="s">
        <v>140</v>
      </c>
      <c r="AU247" s="218" t="s">
        <v>82</v>
      </c>
      <c r="AY247" s="20" t="s">
        <v>138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145</v>
      </c>
      <c r="BM247" s="218" t="s">
        <v>1731</v>
      </c>
    </row>
    <row r="248" s="2" customFormat="1">
      <c r="A248" s="41"/>
      <c r="B248" s="42"/>
      <c r="C248" s="43"/>
      <c r="D248" s="220" t="s">
        <v>147</v>
      </c>
      <c r="E248" s="43"/>
      <c r="F248" s="221" t="s">
        <v>1732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147</v>
      </c>
      <c r="AU248" s="20" t="s">
        <v>82</v>
      </c>
    </row>
    <row r="249" s="2" customFormat="1" ht="24.15" customHeight="1">
      <c r="A249" s="41"/>
      <c r="B249" s="42"/>
      <c r="C249" s="207" t="s">
        <v>719</v>
      </c>
      <c r="D249" s="207" t="s">
        <v>140</v>
      </c>
      <c r="E249" s="208" t="s">
        <v>1733</v>
      </c>
      <c r="F249" s="209" t="s">
        <v>1734</v>
      </c>
      <c r="G249" s="210" t="s">
        <v>153</v>
      </c>
      <c r="H249" s="211">
        <v>155</v>
      </c>
      <c r="I249" s="212"/>
      <c r="J249" s="213">
        <f>ROUND(I249*H249,2)</f>
        <v>0</v>
      </c>
      <c r="K249" s="209" t="s">
        <v>19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0.00039596999999999999</v>
      </c>
      <c r="R249" s="216">
        <f>Q249*H249</f>
        <v>0.061375350000000002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251</v>
      </c>
      <c r="AT249" s="218" t="s">
        <v>140</v>
      </c>
      <c r="AU249" s="218" t="s">
        <v>82</v>
      </c>
      <c r="AY249" s="20" t="s">
        <v>138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251</v>
      </c>
      <c r="BM249" s="218" t="s">
        <v>1735</v>
      </c>
    </row>
    <row r="250" s="14" customFormat="1">
      <c r="A250" s="14"/>
      <c r="B250" s="236"/>
      <c r="C250" s="237"/>
      <c r="D250" s="227" t="s">
        <v>166</v>
      </c>
      <c r="E250" s="238" t="s">
        <v>19</v>
      </c>
      <c r="F250" s="239" t="s">
        <v>1736</v>
      </c>
      <c r="G250" s="237"/>
      <c r="H250" s="240">
        <v>155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166</v>
      </c>
      <c r="AU250" s="246" t="s">
        <v>82</v>
      </c>
      <c r="AV250" s="14" t="s">
        <v>82</v>
      </c>
      <c r="AW250" s="14" t="s">
        <v>33</v>
      </c>
      <c r="AX250" s="14" t="s">
        <v>80</v>
      </c>
      <c r="AY250" s="246" t="s">
        <v>138</v>
      </c>
    </row>
    <row r="251" s="2" customFormat="1" ht="16.5" customHeight="1">
      <c r="A251" s="41"/>
      <c r="B251" s="42"/>
      <c r="C251" s="207" t="s">
        <v>730</v>
      </c>
      <c r="D251" s="207" t="s">
        <v>140</v>
      </c>
      <c r="E251" s="208" t="s">
        <v>220</v>
      </c>
      <c r="F251" s="209" t="s">
        <v>1737</v>
      </c>
      <c r="G251" s="210" t="s">
        <v>218</v>
      </c>
      <c r="H251" s="211">
        <v>5</v>
      </c>
      <c r="I251" s="212"/>
      <c r="J251" s="213">
        <f>ROUND(I251*H251,2)</f>
        <v>0</v>
      </c>
      <c r="K251" s="209" t="s">
        <v>19</v>
      </c>
      <c r="L251" s="47"/>
      <c r="M251" s="214" t="s">
        <v>19</v>
      </c>
      <c r="N251" s="215" t="s">
        <v>43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251</v>
      </c>
      <c r="AT251" s="218" t="s">
        <v>140</v>
      </c>
      <c r="AU251" s="218" t="s">
        <v>82</v>
      </c>
      <c r="AY251" s="20" t="s">
        <v>138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251</v>
      </c>
      <c r="BM251" s="218" t="s">
        <v>1738</v>
      </c>
    </row>
    <row r="252" s="2" customFormat="1" ht="16.5" customHeight="1">
      <c r="A252" s="41"/>
      <c r="B252" s="42"/>
      <c r="C252" s="207" t="s">
        <v>737</v>
      </c>
      <c r="D252" s="207" t="s">
        <v>140</v>
      </c>
      <c r="E252" s="208" t="s">
        <v>1739</v>
      </c>
      <c r="F252" s="209" t="s">
        <v>1740</v>
      </c>
      <c r="G252" s="210" t="s">
        <v>218</v>
      </c>
      <c r="H252" s="211">
        <v>10</v>
      </c>
      <c r="I252" s="212"/>
      <c r="J252" s="213">
        <f>ROUND(I252*H252,2)</f>
        <v>0</v>
      </c>
      <c r="K252" s="209" t="s">
        <v>19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251</v>
      </c>
      <c r="AT252" s="218" t="s">
        <v>140</v>
      </c>
      <c r="AU252" s="218" t="s">
        <v>82</v>
      </c>
      <c r="AY252" s="20" t="s">
        <v>138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251</v>
      </c>
      <c r="BM252" s="218" t="s">
        <v>1741</v>
      </c>
    </row>
    <row r="253" s="2" customFormat="1" ht="16.5" customHeight="1">
      <c r="A253" s="41"/>
      <c r="B253" s="42"/>
      <c r="C253" s="207" t="s">
        <v>746</v>
      </c>
      <c r="D253" s="207" t="s">
        <v>140</v>
      </c>
      <c r="E253" s="208" t="s">
        <v>1742</v>
      </c>
      <c r="F253" s="209" t="s">
        <v>1743</v>
      </c>
      <c r="G253" s="210" t="s">
        <v>218</v>
      </c>
      <c r="H253" s="211">
        <v>6</v>
      </c>
      <c r="I253" s="212"/>
      <c r="J253" s="213">
        <f>ROUND(I253*H253,2)</f>
        <v>0</v>
      </c>
      <c r="K253" s="209" t="s">
        <v>19</v>
      </c>
      <c r="L253" s="47"/>
      <c r="M253" s="214" t="s">
        <v>19</v>
      </c>
      <c r="N253" s="215" t="s">
        <v>43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251</v>
      </c>
      <c r="AT253" s="218" t="s">
        <v>140</v>
      </c>
      <c r="AU253" s="218" t="s">
        <v>82</v>
      </c>
      <c r="AY253" s="20" t="s">
        <v>138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251</v>
      </c>
      <c r="BM253" s="218" t="s">
        <v>1744</v>
      </c>
    </row>
    <row r="254" s="2" customFormat="1" ht="24.15" customHeight="1">
      <c r="A254" s="41"/>
      <c r="B254" s="42"/>
      <c r="C254" s="207" t="s">
        <v>752</v>
      </c>
      <c r="D254" s="207" t="s">
        <v>140</v>
      </c>
      <c r="E254" s="208" t="s">
        <v>1745</v>
      </c>
      <c r="F254" s="209" t="s">
        <v>1746</v>
      </c>
      <c r="G254" s="210" t="s">
        <v>227</v>
      </c>
      <c r="H254" s="211">
        <v>0.11600000000000001</v>
      </c>
      <c r="I254" s="212"/>
      <c r="J254" s="213">
        <f>ROUND(I254*H254,2)</f>
        <v>0</v>
      </c>
      <c r="K254" s="209" t="s">
        <v>144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251</v>
      </c>
      <c r="AT254" s="218" t="s">
        <v>140</v>
      </c>
      <c r="AU254" s="218" t="s">
        <v>82</v>
      </c>
      <c r="AY254" s="20" t="s">
        <v>138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251</v>
      </c>
      <c r="BM254" s="218" t="s">
        <v>1747</v>
      </c>
    </row>
    <row r="255" s="2" customFormat="1">
      <c r="A255" s="41"/>
      <c r="B255" s="42"/>
      <c r="C255" s="43"/>
      <c r="D255" s="220" t="s">
        <v>147</v>
      </c>
      <c r="E255" s="43"/>
      <c r="F255" s="221" t="s">
        <v>1748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147</v>
      </c>
      <c r="AU255" s="20" t="s">
        <v>82</v>
      </c>
    </row>
    <row r="256" s="12" customFormat="1" ht="22.8" customHeight="1">
      <c r="A256" s="12"/>
      <c r="B256" s="191"/>
      <c r="C256" s="192"/>
      <c r="D256" s="193" t="s">
        <v>71</v>
      </c>
      <c r="E256" s="205" t="s">
        <v>1749</v>
      </c>
      <c r="F256" s="205" t="s">
        <v>1750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SUM(P257:P296)</f>
        <v>0</v>
      </c>
      <c r="Q256" s="199"/>
      <c r="R256" s="200">
        <f>SUM(R257:R296)</f>
        <v>0.61583827999999996</v>
      </c>
      <c r="S256" s="199"/>
      <c r="T256" s="201">
        <f>SUM(T257:T296)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82</v>
      </c>
      <c r="AT256" s="203" t="s">
        <v>71</v>
      </c>
      <c r="AU256" s="203" t="s">
        <v>80</v>
      </c>
      <c r="AY256" s="202" t="s">
        <v>138</v>
      </c>
      <c r="BK256" s="204">
        <f>SUM(BK257:BK296)</f>
        <v>0</v>
      </c>
    </row>
    <row r="257" s="2" customFormat="1" ht="16.5" customHeight="1">
      <c r="A257" s="41"/>
      <c r="B257" s="42"/>
      <c r="C257" s="207" t="s">
        <v>757</v>
      </c>
      <c r="D257" s="207" t="s">
        <v>140</v>
      </c>
      <c r="E257" s="208" t="s">
        <v>1751</v>
      </c>
      <c r="F257" s="209" t="s">
        <v>1752</v>
      </c>
      <c r="G257" s="210" t="s">
        <v>1730</v>
      </c>
      <c r="H257" s="211">
        <v>2</v>
      </c>
      <c r="I257" s="212"/>
      <c r="J257" s="213">
        <f>ROUND(I257*H257,2)</f>
        <v>0</v>
      </c>
      <c r="K257" s="209" t="s">
        <v>144</v>
      </c>
      <c r="L257" s="47"/>
      <c r="M257" s="214" t="s">
        <v>19</v>
      </c>
      <c r="N257" s="215" t="s">
        <v>43</v>
      </c>
      <c r="O257" s="87"/>
      <c r="P257" s="216">
        <f>O257*H257</f>
        <v>0</v>
      </c>
      <c r="Q257" s="216">
        <v>0.029440000000000001</v>
      </c>
      <c r="R257" s="216">
        <f>Q257*H257</f>
        <v>0.058880000000000002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251</v>
      </c>
      <c r="AT257" s="218" t="s">
        <v>140</v>
      </c>
      <c r="AU257" s="218" t="s">
        <v>82</v>
      </c>
      <c r="AY257" s="20" t="s">
        <v>138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251</v>
      </c>
      <c r="BM257" s="218" t="s">
        <v>1753</v>
      </c>
    </row>
    <row r="258" s="2" customFormat="1">
      <c r="A258" s="41"/>
      <c r="B258" s="42"/>
      <c r="C258" s="43"/>
      <c r="D258" s="220" t="s">
        <v>147</v>
      </c>
      <c r="E258" s="43"/>
      <c r="F258" s="221" t="s">
        <v>1754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147</v>
      </c>
      <c r="AU258" s="20" t="s">
        <v>82</v>
      </c>
    </row>
    <row r="259" s="2" customFormat="1" ht="16.5" customHeight="1">
      <c r="A259" s="41"/>
      <c r="B259" s="42"/>
      <c r="C259" s="207" t="s">
        <v>762</v>
      </c>
      <c r="D259" s="207" t="s">
        <v>140</v>
      </c>
      <c r="E259" s="208" t="s">
        <v>1755</v>
      </c>
      <c r="F259" s="209" t="s">
        <v>1756</v>
      </c>
      <c r="G259" s="210" t="s">
        <v>1730</v>
      </c>
      <c r="H259" s="211">
        <v>3</v>
      </c>
      <c r="I259" s="212"/>
      <c r="J259" s="213">
        <f>ROUND(I259*H259,2)</f>
        <v>0</v>
      </c>
      <c r="K259" s="209" t="s">
        <v>144</v>
      </c>
      <c r="L259" s="47"/>
      <c r="M259" s="214" t="s">
        <v>19</v>
      </c>
      <c r="N259" s="215" t="s">
        <v>43</v>
      </c>
      <c r="O259" s="87"/>
      <c r="P259" s="216">
        <f>O259*H259</f>
        <v>0</v>
      </c>
      <c r="Q259" s="216">
        <v>0.041029999999999997</v>
      </c>
      <c r="R259" s="216">
        <f>Q259*H259</f>
        <v>0.12308999999999999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251</v>
      </c>
      <c r="AT259" s="218" t="s">
        <v>140</v>
      </c>
      <c r="AU259" s="218" t="s">
        <v>82</v>
      </c>
      <c r="AY259" s="20" t="s">
        <v>138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251</v>
      </c>
      <c r="BM259" s="218" t="s">
        <v>1757</v>
      </c>
    </row>
    <row r="260" s="2" customFormat="1">
      <c r="A260" s="41"/>
      <c r="B260" s="42"/>
      <c r="C260" s="43"/>
      <c r="D260" s="220" t="s">
        <v>147</v>
      </c>
      <c r="E260" s="43"/>
      <c r="F260" s="221" t="s">
        <v>1758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147</v>
      </c>
      <c r="AU260" s="20" t="s">
        <v>82</v>
      </c>
    </row>
    <row r="261" s="2" customFormat="1" ht="16.5" customHeight="1">
      <c r="A261" s="41"/>
      <c r="B261" s="42"/>
      <c r="C261" s="207" t="s">
        <v>769</v>
      </c>
      <c r="D261" s="207" t="s">
        <v>140</v>
      </c>
      <c r="E261" s="208" t="s">
        <v>1759</v>
      </c>
      <c r="F261" s="209" t="s">
        <v>1760</v>
      </c>
      <c r="G261" s="210" t="s">
        <v>1730</v>
      </c>
      <c r="H261" s="211">
        <v>1</v>
      </c>
      <c r="I261" s="212"/>
      <c r="J261" s="213">
        <f>ROUND(I261*H261,2)</f>
        <v>0</v>
      </c>
      <c r="K261" s="209" t="s">
        <v>144</v>
      </c>
      <c r="L261" s="47"/>
      <c r="M261" s="214" t="s">
        <v>19</v>
      </c>
      <c r="N261" s="215" t="s">
        <v>43</v>
      </c>
      <c r="O261" s="87"/>
      <c r="P261" s="216">
        <f>O261*H261</f>
        <v>0</v>
      </c>
      <c r="Q261" s="216">
        <v>0.016080000000000001</v>
      </c>
      <c r="R261" s="216">
        <f>Q261*H261</f>
        <v>0.016080000000000001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251</v>
      </c>
      <c r="AT261" s="218" t="s">
        <v>140</v>
      </c>
      <c r="AU261" s="218" t="s">
        <v>82</v>
      </c>
      <c r="AY261" s="20" t="s">
        <v>138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251</v>
      </c>
      <c r="BM261" s="218" t="s">
        <v>1761</v>
      </c>
    </row>
    <row r="262" s="2" customFormat="1">
      <c r="A262" s="41"/>
      <c r="B262" s="42"/>
      <c r="C262" s="43"/>
      <c r="D262" s="220" t="s">
        <v>147</v>
      </c>
      <c r="E262" s="43"/>
      <c r="F262" s="221" t="s">
        <v>1762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147</v>
      </c>
      <c r="AU262" s="20" t="s">
        <v>82</v>
      </c>
    </row>
    <row r="263" s="2" customFormat="1" ht="24.15" customHeight="1">
      <c r="A263" s="41"/>
      <c r="B263" s="42"/>
      <c r="C263" s="207" t="s">
        <v>776</v>
      </c>
      <c r="D263" s="207" t="s">
        <v>140</v>
      </c>
      <c r="E263" s="208" t="s">
        <v>1763</v>
      </c>
      <c r="F263" s="209" t="s">
        <v>1764</v>
      </c>
      <c r="G263" s="210" t="s">
        <v>1730</v>
      </c>
      <c r="H263" s="211">
        <v>6</v>
      </c>
      <c r="I263" s="212"/>
      <c r="J263" s="213">
        <f>ROUND(I263*H263,2)</f>
        <v>0</v>
      </c>
      <c r="K263" s="209" t="s">
        <v>19</v>
      </c>
      <c r="L263" s="47"/>
      <c r="M263" s="214" t="s">
        <v>19</v>
      </c>
      <c r="N263" s="215" t="s">
        <v>43</v>
      </c>
      <c r="O263" s="87"/>
      <c r="P263" s="216">
        <f>O263*H263</f>
        <v>0</v>
      </c>
      <c r="Q263" s="216">
        <v>0.02273</v>
      </c>
      <c r="R263" s="216">
        <f>Q263*H263</f>
        <v>0.13638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251</v>
      </c>
      <c r="AT263" s="218" t="s">
        <v>140</v>
      </c>
      <c r="AU263" s="218" t="s">
        <v>82</v>
      </c>
      <c r="AY263" s="20" t="s">
        <v>138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251</v>
      </c>
      <c r="BM263" s="218" t="s">
        <v>1765</v>
      </c>
    </row>
    <row r="264" s="2" customFormat="1" ht="16.5" customHeight="1">
      <c r="A264" s="41"/>
      <c r="B264" s="42"/>
      <c r="C264" s="207" t="s">
        <v>781</v>
      </c>
      <c r="D264" s="207" t="s">
        <v>140</v>
      </c>
      <c r="E264" s="208" t="s">
        <v>1766</v>
      </c>
      <c r="F264" s="209" t="s">
        <v>1767</v>
      </c>
      <c r="G264" s="210" t="s">
        <v>1730</v>
      </c>
      <c r="H264" s="211">
        <v>1</v>
      </c>
      <c r="I264" s="212"/>
      <c r="J264" s="213">
        <f>ROUND(I264*H264,2)</f>
        <v>0</v>
      </c>
      <c r="K264" s="209" t="s">
        <v>144</v>
      </c>
      <c r="L264" s="47"/>
      <c r="M264" s="214" t="s">
        <v>19</v>
      </c>
      <c r="N264" s="215" t="s">
        <v>43</v>
      </c>
      <c r="O264" s="87"/>
      <c r="P264" s="216">
        <f>O264*H264</f>
        <v>0</v>
      </c>
      <c r="Q264" s="216">
        <v>0.01499</v>
      </c>
      <c r="R264" s="216">
        <f>Q264*H264</f>
        <v>0.01499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251</v>
      </c>
      <c r="AT264" s="218" t="s">
        <v>140</v>
      </c>
      <c r="AU264" s="218" t="s">
        <v>82</v>
      </c>
      <c r="AY264" s="20" t="s">
        <v>138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251</v>
      </c>
      <c r="BM264" s="218" t="s">
        <v>1768</v>
      </c>
    </row>
    <row r="265" s="2" customFormat="1">
      <c r="A265" s="41"/>
      <c r="B265" s="42"/>
      <c r="C265" s="43"/>
      <c r="D265" s="220" t="s">
        <v>147</v>
      </c>
      <c r="E265" s="43"/>
      <c r="F265" s="221" t="s">
        <v>1769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147</v>
      </c>
      <c r="AU265" s="20" t="s">
        <v>82</v>
      </c>
    </row>
    <row r="266" s="2" customFormat="1" ht="16.5" customHeight="1">
      <c r="A266" s="41"/>
      <c r="B266" s="42"/>
      <c r="C266" s="207" t="s">
        <v>786</v>
      </c>
      <c r="D266" s="207" t="s">
        <v>140</v>
      </c>
      <c r="E266" s="208" t="s">
        <v>1770</v>
      </c>
      <c r="F266" s="209" t="s">
        <v>1771</v>
      </c>
      <c r="G266" s="210" t="s">
        <v>1730</v>
      </c>
      <c r="H266" s="211">
        <v>1</v>
      </c>
      <c r="I266" s="212"/>
      <c r="J266" s="213">
        <f>ROUND(I266*H266,2)</f>
        <v>0</v>
      </c>
      <c r="K266" s="209" t="s">
        <v>144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0.014970000000000001</v>
      </c>
      <c r="R266" s="216">
        <f>Q266*H266</f>
        <v>0.014970000000000001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251</v>
      </c>
      <c r="AT266" s="218" t="s">
        <v>140</v>
      </c>
      <c r="AU266" s="218" t="s">
        <v>82</v>
      </c>
      <c r="AY266" s="20" t="s">
        <v>138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251</v>
      </c>
      <c r="BM266" s="218" t="s">
        <v>1772</v>
      </c>
    </row>
    <row r="267" s="2" customFormat="1">
      <c r="A267" s="41"/>
      <c r="B267" s="42"/>
      <c r="C267" s="43"/>
      <c r="D267" s="220" t="s">
        <v>147</v>
      </c>
      <c r="E267" s="43"/>
      <c r="F267" s="221" t="s">
        <v>1773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147</v>
      </c>
      <c r="AU267" s="20" t="s">
        <v>82</v>
      </c>
    </row>
    <row r="268" s="2" customFormat="1" ht="24.15" customHeight="1">
      <c r="A268" s="41"/>
      <c r="B268" s="42"/>
      <c r="C268" s="207" t="s">
        <v>792</v>
      </c>
      <c r="D268" s="207" t="s">
        <v>140</v>
      </c>
      <c r="E268" s="208" t="s">
        <v>1774</v>
      </c>
      <c r="F268" s="209" t="s">
        <v>1775</v>
      </c>
      <c r="G268" s="210" t="s">
        <v>1730</v>
      </c>
      <c r="H268" s="211">
        <v>1</v>
      </c>
      <c r="I268" s="212"/>
      <c r="J268" s="213">
        <f>ROUND(I268*H268,2)</f>
        <v>0</v>
      </c>
      <c r="K268" s="209" t="s">
        <v>144</v>
      </c>
      <c r="L268" s="47"/>
      <c r="M268" s="214" t="s">
        <v>19</v>
      </c>
      <c r="N268" s="215" t="s">
        <v>43</v>
      </c>
      <c r="O268" s="87"/>
      <c r="P268" s="216">
        <f>O268*H268</f>
        <v>0</v>
      </c>
      <c r="Q268" s="216">
        <v>0.037665400000000002</v>
      </c>
      <c r="R268" s="216">
        <f>Q268*H268</f>
        <v>0.037665400000000002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251</v>
      </c>
      <c r="AT268" s="218" t="s">
        <v>140</v>
      </c>
      <c r="AU268" s="218" t="s">
        <v>82</v>
      </c>
      <c r="AY268" s="20" t="s">
        <v>138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80</v>
      </c>
      <c r="BK268" s="219">
        <f>ROUND(I268*H268,2)</f>
        <v>0</v>
      </c>
      <c r="BL268" s="20" t="s">
        <v>251</v>
      </c>
      <c r="BM268" s="218" t="s">
        <v>1776</v>
      </c>
    </row>
    <row r="269" s="2" customFormat="1">
      <c r="A269" s="41"/>
      <c r="B269" s="42"/>
      <c r="C269" s="43"/>
      <c r="D269" s="220" t="s">
        <v>147</v>
      </c>
      <c r="E269" s="43"/>
      <c r="F269" s="221" t="s">
        <v>1777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147</v>
      </c>
      <c r="AU269" s="20" t="s">
        <v>82</v>
      </c>
    </row>
    <row r="270" s="2" customFormat="1" ht="16.5" customHeight="1">
      <c r="A270" s="41"/>
      <c r="B270" s="42"/>
      <c r="C270" s="207" t="s">
        <v>797</v>
      </c>
      <c r="D270" s="207" t="s">
        <v>140</v>
      </c>
      <c r="E270" s="208" t="s">
        <v>1778</v>
      </c>
      <c r="F270" s="209" t="s">
        <v>1779</v>
      </c>
      <c r="G270" s="210" t="s">
        <v>1730</v>
      </c>
      <c r="H270" s="211">
        <v>5</v>
      </c>
      <c r="I270" s="212"/>
      <c r="J270" s="213">
        <f>ROUND(I270*H270,2)</f>
        <v>0</v>
      </c>
      <c r="K270" s="209" t="s">
        <v>19</v>
      </c>
      <c r="L270" s="47"/>
      <c r="M270" s="214" t="s">
        <v>19</v>
      </c>
      <c r="N270" s="215" t="s">
        <v>43</v>
      </c>
      <c r="O270" s="87"/>
      <c r="P270" s="216">
        <f>O270*H270</f>
        <v>0</v>
      </c>
      <c r="Q270" s="216">
        <v>0.00051999999999999995</v>
      </c>
      <c r="R270" s="216">
        <f>Q270*H270</f>
        <v>0.0025999999999999999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251</v>
      </c>
      <c r="AT270" s="218" t="s">
        <v>140</v>
      </c>
      <c r="AU270" s="218" t="s">
        <v>82</v>
      </c>
      <c r="AY270" s="20" t="s">
        <v>138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251</v>
      </c>
      <c r="BM270" s="218" t="s">
        <v>1780</v>
      </c>
    </row>
    <row r="271" s="2" customFormat="1" ht="16.5" customHeight="1">
      <c r="A271" s="41"/>
      <c r="B271" s="42"/>
      <c r="C271" s="207" t="s">
        <v>803</v>
      </c>
      <c r="D271" s="207" t="s">
        <v>140</v>
      </c>
      <c r="E271" s="208" t="s">
        <v>1781</v>
      </c>
      <c r="F271" s="209" t="s">
        <v>1782</v>
      </c>
      <c r="G271" s="210" t="s">
        <v>1730</v>
      </c>
      <c r="H271" s="211">
        <v>5</v>
      </c>
      <c r="I271" s="212"/>
      <c r="J271" s="213">
        <f>ROUND(I271*H271,2)</f>
        <v>0</v>
      </c>
      <c r="K271" s="209" t="s">
        <v>19</v>
      </c>
      <c r="L271" s="47"/>
      <c r="M271" s="214" t="s">
        <v>19</v>
      </c>
      <c r="N271" s="215" t="s">
        <v>43</v>
      </c>
      <c r="O271" s="87"/>
      <c r="P271" s="216">
        <f>O271*H271</f>
        <v>0</v>
      </c>
      <c r="Q271" s="216">
        <v>0.00051999999999999995</v>
      </c>
      <c r="R271" s="216">
        <f>Q271*H271</f>
        <v>0.0025999999999999999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251</v>
      </c>
      <c r="AT271" s="218" t="s">
        <v>140</v>
      </c>
      <c r="AU271" s="218" t="s">
        <v>82</v>
      </c>
      <c r="AY271" s="20" t="s">
        <v>138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80</v>
      </c>
      <c r="BK271" s="219">
        <f>ROUND(I271*H271,2)</f>
        <v>0</v>
      </c>
      <c r="BL271" s="20" t="s">
        <v>251</v>
      </c>
      <c r="BM271" s="218" t="s">
        <v>1783</v>
      </c>
    </row>
    <row r="272" s="2" customFormat="1" ht="16.5" customHeight="1">
      <c r="A272" s="41"/>
      <c r="B272" s="42"/>
      <c r="C272" s="207" t="s">
        <v>809</v>
      </c>
      <c r="D272" s="207" t="s">
        <v>140</v>
      </c>
      <c r="E272" s="208" t="s">
        <v>1784</v>
      </c>
      <c r="F272" s="209" t="s">
        <v>1785</v>
      </c>
      <c r="G272" s="210" t="s">
        <v>218</v>
      </c>
      <c r="H272" s="211">
        <v>1</v>
      </c>
      <c r="I272" s="212"/>
      <c r="J272" s="213">
        <f>ROUND(I272*H272,2)</f>
        <v>0</v>
      </c>
      <c r="K272" s="209" t="s">
        <v>144</v>
      </c>
      <c r="L272" s="47"/>
      <c r="M272" s="214" t="s">
        <v>19</v>
      </c>
      <c r="N272" s="215" t="s">
        <v>43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251</v>
      </c>
      <c r="AT272" s="218" t="s">
        <v>140</v>
      </c>
      <c r="AU272" s="218" t="s">
        <v>82</v>
      </c>
      <c r="AY272" s="20" t="s">
        <v>138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251</v>
      </c>
      <c r="BM272" s="218" t="s">
        <v>1786</v>
      </c>
    </row>
    <row r="273" s="2" customFormat="1">
      <c r="A273" s="41"/>
      <c r="B273" s="42"/>
      <c r="C273" s="43"/>
      <c r="D273" s="220" t="s">
        <v>147</v>
      </c>
      <c r="E273" s="43"/>
      <c r="F273" s="221" t="s">
        <v>1787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147</v>
      </c>
      <c r="AU273" s="20" t="s">
        <v>82</v>
      </c>
    </row>
    <row r="274" s="2" customFormat="1" ht="16.5" customHeight="1">
      <c r="A274" s="41"/>
      <c r="B274" s="42"/>
      <c r="C274" s="262" t="s">
        <v>816</v>
      </c>
      <c r="D274" s="262" t="s">
        <v>549</v>
      </c>
      <c r="E274" s="263" t="s">
        <v>1788</v>
      </c>
      <c r="F274" s="264" t="s">
        <v>1789</v>
      </c>
      <c r="G274" s="265" t="s">
        <v>218</v>
      </c>
      <c r="H274" s="266">
        <v>1</v>
      </c>
      <c r="I274" s="267"/>
      <c r="J274" s="268">
        <f>ROUND(I274*H274,2)</f>
        <v>0</v>
      </c>
      <c r="K274" s="264" t="s">
        <v>144</v>
      </c>
      <c r="L274" s="269"/>
      <c r="M274" s="270" t="s">
        <v>19</v>
      </c>
      <c r="N274" s="271" t="s">
        <v>43</v>
      </c>
      <c r="O274" s="87"/>
      <c r="P274" s="216">
        <f>O274*H274</f>
        <v>0</v>
      </c>
      <c r="Q274" s="216">
        <v>0.0030000000000000001</v>
      </c>
      <c r="R274" s="216">
        <f>Q274*H274</f>
        <v>0.0030000000000000001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573</v>
      </c>
      <c r="AT274" s="218" t="s">
        <v>549</v>
      </c>
      <c r="AU274" s="218" t="s">
        <v>82</v>
      </c>
      <c r="AY274" s="20" t="s">
        <v>138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251</v>
      </c>
      <c r="BM274" s="218" t="s">
        <v>1790</v>
      </c>
    </row>
    <row r="275" s="2" customFormat="1" ht="16.5" customHeight="1">
      <c r="A275" s="41"/>
      <c r="B275" s="42"/>
      <c r="C275" s="207" t="s">
        <v>823</v>
      </c>
      <c r="D275" s="207" t="s">
        <v>140</v>
      </c>
      <c r="E275" s="208" t="s">
        <v>1791</v>
      </c>
      <c r="F275" s="209" t="s">
        <v>1792</v>
      </c>
      <c r="G275" s="210" t="s">
        <v>218</v>
      </c>
      <c r="H275" s="211">
        <v>3</v>
      </c>
      <c r="I275" s="212"/>
      <c r="J275" s="213">
        <f>ROUND(I275*H275,2)</f>
        <v>0</v>
      </c>
      <c r="K275" s="209" t="s">
        <v>144</v>
      </c>
      <c r="L275" s="47"/>
      <c r="M275" s="214" t="s">
        <v>19</v>
      </c>
      <c r="N275" s="215" t="s">
        <v>43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251</v>
      </c>
      <c r="AT275" s="218" t="s">
        <v>140</v>
      </c>
      <c r="AU275" s="218" t="s">
        <v>82</v>
      </c>
      <c r="AY275" s="20" t="s">
        <v>138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251</v>
      </c>
      <c r="BM275" s="218" t="s">
        <v>1793</v>
      </c>
    </row>
    <row r="276" s="2" customFormat="1">
      <c r="A276" s="41"/>
      <c r="B276" s="42"/>
      <c r="C276" s="43"/>
      <c r="D276" s="220" t="s">
        <v>147</v>
      </c>
      <c r="E276" s="43"/>
      <c r="F276" s="221" t="s">
        <v>1794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147</v>
      </c>
      <c r="AU276" s="20" t="s">
        <v>82</v>
      </c>
    </row>
    <row r="277" s="2" customFormat="1" ht="16.5" customHeight="1">
      <c r="A277" s="41"/>
      <c r="B277" s="42"/>
      <c r="C277" s="262" t="s">
        <v>829</v>
      </c>
      <c r="D277" s="262" t="s">
        <v>549</v>
      </c>
      <c r="E277" s="263" t="s">
        <v>1795</v>
      </c>
      <c r="F277" s="264" t="s">
        <v>1796</v>
      </c>
      <c r="G277" s="265" t="s">
        <v>218</v>
      </c>
      <c r="H277" s="266">
        <v>3</v>
      </c>
      <c r="I277" s="267"/>
      <c r="J277" s="268">
        <f>ROUND(I277*H277,2)</f>
        <v>0</v>
      </c>
      <c r="K277" s="264" t="s">
        <v>144</v>
      </c>
      <c r="L277" s="269"/>
      <c r="M277" s="270" t="s">
        <v>19</v>
      </c>
      <c r="N277" s="271" t="s">
        <v>43</v>
      </c>
      <c r="O277" s="87"/>
      <c r="P277" s="216">
        <f>O277*H277</f>
        <v>0</v>
      </c>
      <c r="Q277" s="216">
        <v>0.00084999999999999995</v>
      </c>
      <c r="R277" s="216">
        <f>Q277*H277</f>
        <v>0.0025499999999999997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573</v>
      </c>
      <c r="AT277" s="218" t="s">
        <v>549</v>
      </c>
      <c r="AU277" s="218" t="s">
        <v>82</v>
      </c>
      <c r="AY277" s="20" t="s">
        <v>138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251</v>
      </c>
      <c r="BM277" s="218" t="s">
        <v>1797</v>
      </c>
    </row>
    <row r="278" s="2" customFormat="1" ht="16.5" customHeight="1">
      <c r="A278" s="41"/>
      <c r="B278" s="42"/>
      <c r="C278" s="207" t="s">
        <v>834</v>
      </c>
      <c r="D278" s="207" t="s">
        <v>140</v>
      </c>
      <c r="E278" s="208" t="s">
        <v>1798</v>
      </c>
      <c r="F278" s="209" t="s">
        <v>1799</v>
      </c>
      <c r="G278" s="210" t="s">
        <v>218</v>
      </c>
      <c r="H278" s="211">
        <v>3</v>
      </c>
      <c r="I278" s="212"/>
      <c r="J278" s="213">
        <f>ROUND(I278*H278,2)</f>
        <v>0</v>
      </c>
      <c r="K278" s="209" t="s">
        <v>144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251</v>
      </c>
      <c r="AT278" s="218" t="s">
        <v>140</v>
      </c>
      <c r="AU278" s="218" t="s">
        <v>82</v>
      </c>
      <c r="AY278" s="20" t="s">
        <v>138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251</v>
      </c>
      <c r="BM278" s="218" t="s">
        <v>1800</v>
      </c>
    </row>
    <row r="279" s="2" customFormat="1">
      <c r="A279" s="41"/>
      <c r="B279" s="42"/>
      <c r="C279" s="43"/>
      <c r="D279" s="220" t="s">
        <v>147</v>
      </c>
      <c r="E279" s="43"/>
      <c r="F279" s="221" t="s">
        <v>1801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147</v>
      </c>
      <c r="AU279" s="20" t="s">
        <v>82</v>
      </c>
    </row>
    <row r="280" s="2" customFormat="1" ht="16.5" customHeight="1">
      <c r="A280" s="41"/>
      <c r="B280" s="42"/>
      <c r="C280" s="262" t="s">
        <v>839</v>
      </c>
      <c r="D280" s="262" t="s">
        <v>549</v>
      </c>
      <c r="E280" s="263" t="s">
        <v>1802</v>
      </c>
      <c r="F280" s="264" t="s">
        <v>1803</v>
      </c>
      <c r="G280" s="265" t="s">
        <v>218</v>
      </c>
      <c r="H280" s="266">
        <v>3</v>
      </c>
      <c r="I280" s="267"/>
      <c r="J280" s="268">
        <f>ROUND(I280*H280,2)</f>
        <v>0</v>
      </c>
      <c r="K280" s="264" t="s">
        <v>144</v>
      </c>
      <c r="L280" s="269"/>
      <c r="M280" s="270" t="s">
        <v>19</v>
      </c>
      <c r="N280" s="271" t="s">
        <v>43</v>
      </c>
      <c r="O280" s="87"/>
      <c r="P280" s="216">
        <f>O280*H280</f>
        <v>0</v>
      </c>
      <c r="Q280" s="216">
        <v>0.00084999999999999995</v>
      </c>
      <c r="R280" s="216">
        <f>Q280*H280</f>
        <v>0.0025499999999999997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573</v>
      </c>
      <c r="AT280" s="218" t="s">
        <v>549</v>
      </c>
      <c r="AU280" s="218" t="s">
        <v>82</v>
      </c>
      <c r="AY280" s="20" t="s">
        <v>138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251</v>
      </c>
      <c r="BM280" s="218" t="s">
        <v>1804</v>
      </c>
    </row>
    <row r="281" s="2" customFormat="1" ht="16.5" customHeight="1">
      <c r="A281" s="41"/>
      <c r="B281" s="42"/>
      <c r="C281" s="207" t="s">
        <v>845</v>
      </c>
      <c r="D281" s="207" t="s">
        <v>140</v>
      </c>
      <c r="E281" s="208" t="s">
        <v>1805</v>
      </c>
      <c r="F281" s="209" t="s">
        <v>1806</v>
      </c>
      <c r="G281" s="210" t="s">
        <v>218</v>
      </c>
      <c r="H281" s="211">
        <v>6</v>
      </c>
      <c r="I281" s="212"/>
      <c r="J281" s="213">
        <f>ROUND(I281*H281,2)</f>
        <v>0</v>
      </c>
      <c r="K281" s="209" t="s">
        <v>144</v>
      </c>
      <c r="L281" s="47"/>
      <c r="M281" s="214" t="s">
        <v>19</v>
      </c>
      <c r="N281" s="215" t="s">
        <v>43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251</v>
      </c>
      <c r="AT281" s="218" t="s">
        <v>140</v>
      </c>
      <c r="AU281" s="218" t="s">
        <v>82</v>
      </c>
      <c r="AY281" s="20" t="s">
        <v>138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251</v>
      </c>
      <c r="BM281" s="218" t="s">
        <v>1807</v>
      </c>
    </row>
    <row r="282" s="2" customFormat="1">
      <c r="A282" s="41"/>
      <c r="B282" s="42"/>
      <c r="C282" s="43"/>
      <c r="D282" s="220" t="s">
        <v>147</v>
      </c>
      <c r="E282" s="43"/>
      <c r="F282" s="221" t="s">
        <v>1808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147</v>
      </c>
      <c r="AU282" s="20" t="s">
        <v>82</v>
      </c>
    </row>
    <row r="283" s="2" customFormat="1" ht="16.5" customHeight="1">
      <c r="A283" s="41"/>
      <c r="B283" s="42"/>
      <c r="C283" s="262" t="s">
        <v>850</v>
      </c>
      <c r="D283" s="262" t="s">
        <v>549</v>
      </c>
      <c r="E283" s="263" t="s">
        <v>1809</v>
      </c>
      <c r="F283" s="264" t="s">
        <v>1810</v>
      </c>
      <c r="G283" s="265" t="s">
        <v>218</v>
      </c>
      <c r="H283" s="266">
        <v>6</v>
      </c>
      <c r="I283" s="267"/>
      <c r="J283" s="268">
        <f>ROUND(I283*H283,2)</f>
        <v>0</v>
      </c>
      <c r="K283" s="264" t="s">
        <v>144</v>
      </c>
      <c r="L283" s="269"/>
      <c r="M283" s="270" t="s">
        <v>19</v>
      </c>
      <c r="N283" s="271" t="s">
        <v>43</v>
      </c>
      <c r="O283" s="87"/>
      <c r="P283" s="216">
        <f>O283*H283</f>
        <v>0</v>
      </c>
      <c r="Q283" s="216">
        <v>0.001</v>
      </c>
      <c r="R283" s="216">
        <f>Q283*H283</f>
        <v>0.0060000000000000001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573</v>
      </c>
      <c r="AT283" s="218" t="s">
        <v>549</v>
      </c>
      <c r="AU283" s="218" t="s">
        <v>82</v>
      </c>
      <c r="AY283" s="20" t="s">
        <v>138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80</v>
      </c>
      <c r="BK283" s="219">
        <f>ROUND(I283*H283,2)</f>
        <v>0</v>
      </c>
      <c r="BL283" s="20" t="s">
        <v>251</v>
      </c>
      <c r="BM283" s="218" t="s">
        <v>1811</v>
      </c>
    </row>
    <row r="284" s="2" customFormat="1" ht="24.15" customHeight="1">
      <c r="A284" s="41"/>
      <c r="B284" s="42"/>
      <c r="C284" s="207" t="s">
        <v>856</v>
      </c>
      <c r="D284" s="207" t="s">
        <v>140</v>
      </c>
      <c r="E284" s="208" t="s">
        <v>1812</v>
      </c>
      <c r="F284" s="209" t="s">
        <v>1813</v>
      </c>
      <c r="G284" s="210" t="s">
        <v>1730</v>
      </c>
      <c r="H284" s="211">
        <v>2</v>
      </c>
      <c r="I284" s="212"/>
      <c r="J284" s="213">
        <f>ROUND(I284*H284,2)</f>
        <v>0</v>
      </c>
      <c r="K284" s="209" t="s">
        <v>19</v>
      </c>
      <c r="L284" s="47"/>
      <c r="M284" s="214" t="s">
        <v>19</v>
      </c>
      <c r="N284" s="215" t="s">
        <v>43</v>
      </c>
      <c r="O284" s="87"/>
      <c r="P284" s="216">
        <f>O284*H284</f>
        <v>0</v>
      </c>
      <c r="Q284" s="216">
        <v>0.0050600300000000001</v>
      </c>
      <c r="R284" s="216">
        <f>Q284*H284</f>
        <v>0.01012006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251</v>
      </c>
      <c r="AT284" s="218" t="s">
        <v>140</v>
      </c>
      <c r="AU284" s="218" t="s">
        <v>82</v>
      </c>
      <c r="AY284" s="20" t="s">
        <v>138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251</v>
      </c>
      <c r="BM284" s="218" t="s">
        <v>1814</v>
      </c>
    </row>
    <row r="285" s="2" customFormat="1" ht="24.15" customHeight="1">
      <c r="A285" s="41"/>
      <c r="B285" s="42"/>
      <c r="C285" s="207" t="s">
        <v>861</v>
      </c>
      <c r="D285" s="207" t="s">
        <v>140</v>
      </c>
      <c r="E285" s="208" t="s">
        <v>1815</v>
      </c>
      <c r="F285" s="209" t="s">
        <v>1816</v>
      </c>
      <c r="G285" s="210" t="s">
        <v>1730</v>
      </c>
      <c r="H285" s="211">
        <v>1</v>
      </c>
      <c r="I285" s="212"/>
      <c r="J285" s="213">
        <f>ROUND(I285*H285,2)</f>
        <v>0</v>
      </c>
      <c r="K285" s="209" t="s">
        <v>144</v>
      </c>
      <c r="L285" s="47"/>
      <c r="M285" s="214" t="s">
        <v>19</v>
      </c>
      <c r="N285" s="215" t="s">
        <v>43</v>
      </c>
      <c r="O285" s="87"/>
      <c r="P285" s="216">
        <f>O285*H285</f>
        <v>0</v>
      </c>
      <c r="Q285" s="216">
        <v>0.15865000000000001</v>
      </c>
      <c r="R285" s="216">
        <f>Q285*H285</f>
        <v>0.15865000000000001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251</v>
      </c>
      <c r="AT285" s="218" t="s">
        <v>140</v>
      </c>
      <c r="AU285" s="218" t="s">
        <v>82</v>
      </c>
      <c r="AY285" s="20" t="s">
        <v>138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251</v>
      </c>
      <c r="BM285" s="218" t="s">
        <v>1817</v>
      </c>
    </row>
    <row r="286" s="2" customFormat="1">
      <c r="A286" s="41"/>
      <c r="B286" s="42"/>
      <c r="C286" s="43"/>
      <c r="D286" s="220" t="s">
        <v>147</v>
      </c>
      <c r="E286" s="43"/>
      <c r="F286" s="221" t="s">
        <v>1818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147</v>
      </c>
      <c r="AU286" s="20" t="s">
        <v>82</v>
      </c>
    </row>
    <row r="287" s="2" customFormat="1" ht="16.5" customHeight="1">
      <c r="A287" s="41"/>
      <c r="B287" s="42"/>
      <c r="C287" s="207" t="s">
        <v>866</v>
      </c>
      <c r="D287" s="207" t="s">
        <v>140</v>
      </c>
      <c r="E287" s="208" t="s">
        <v>1819</v>
      </c>
      <c r="F287" s="209" t="s">
        <v>1820</v>
      </c>
      <c r="G287" s="210" t="s">
        <v>1730</v>
      </c>
      <c r="H287" s="211">
        <v>2</v>
      </c>
      <c r="I287" s="212"/>
      <c r="J287" s="213">
        <f>ROUND(I287*H287,2)</f>
        <v>0</v>
      </c>
      <c r="K287" s="209" t="s">
        <v>19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0.0017191400000000001</v>
      </c>
      <c r="R287" s="216">
        <f>Q287*H287</f>
        <v>0.0034382800000000002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251</v>
      </c>
      <c r="AT287" s="218" t="s">
        <v>140</v>
      </c>
      <c r="AU287" s="218" t="s">
        <v>82</v>
      </c>
      <c r="AY287" s="20" t="s">
        <v>138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251</v>
      </c>
      <c r="BM287" s="218" t="s">
        <v>1821</v>
      </c>
    </row>
    <row r="288" s="2" customFormat="1" ht="16.5" customHeight="1">
      <c r="A288" s="41"/>
      <c r="B288" s="42"/>
      <c r="C288" s="207" t="s">
        <v>870</v>
      </c>
      <c r="D288" s="207" t="s">
        <v>140</v>
      </c>
      <c r="E288" s="208" t="s">
        <v>1822</v>
      </c>
      <c r="F288" s="209" t="s">
        <v>1823</v>
      </c>
      <c r="G288" s="210" t="s">
        <v>1730</v>
      </c>
      <c r="H288" s="211">
        <v>6</v>
      </c>
      <c r="I288" s="212"/>
      <c r="J288" s="213">
        <f>ROUND(I288*H288,2)</f>
        <v>0</v>
      </c>
      <c r="K288" s="209" t="s">
        <v>19</v>
      </c>
      <c r="L288" s="47"/>
      <c r="M288" s="214" t="s">
        <v>19</v>
      </c>
      <c r="N288" s="215" t="s">
        <v>43</v>
      </c>
      <c r="O288" s="87"/>
      <c r="P288" s="216">
        <f>O288*H288</f>
        <v>0</v>
      </c>
      <c r="Q288" s="216">
        <v>0.00183914</v>
      </c>
      <c r="R288" s="216">
        <f>Q288*H288</f>
        <v>0.011034840000000001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251</v>
      </c>
      <c r="AT288" s="218" t="s">
        <v>140</v>
      </c>
      <c r="AU288" s="218" t="s">
        <v>82</v>
      </c>
      <c r="AY288" s="20" t="s">
        <v>138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251</v>
      </c>
      <c r="BM288" s="218" t="s">
        <v>1824</v>
      </c>
    </row>
    <row r="289" s="2" customFormat="1" ht="16.5" customHeight="1">
      <c r="A289" s="41"/>
      <c r="B289" s="42"/>
      <c r="C289" s="207" t="s">
        <v>876</v>
      </c>
      <c r="D289" s="207" t="s">
        <v>140</v>
      </c>
      <c r="E289" s="208" t="s">
        <v>1825</v>
      </c>
      <c r="F289" s="209" t="s">
        <v>1826</v>
      </c>
      <c r="G289" s="210" t="s">
        <v>1730</v>
      </c>
      <c r="H289" s="211">
        <v>1</v>
      </c>
      <c r="I289" s="212"/>
      <c r="J289" s="213">
        <f>ROUND(I289*H289,2)</f>
        <v>0</v>
      </c>
      <c r="K289" s="209" t="s">
        <v>144</v>
      </c>
      <c r="L289" s="47"/>
      <c r="M289" s="214" t="s">
        <v>19</v>
      </c>
      <c r="N289" s="215" t="s">
        <v>43</v>
      </c>
      <c r="O289" s="87"/>
      <c r="P289" s="216">
        <f>O289*H289</f>
        <v>0</v>
      </c>
      <c r="Q289" s="216">
        <v>0.0018400000000000001</v>
      </c>
      <c r="R289" s="216">
        <f>Q289*H289</f>
        <v>0.0018400000000000001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251</v>
      </c>
      <c r="AT289" s="218" t="s">
        <v>140</v>
      </c>
      <c r="AU289" s="218" t="s">
        <v>82</v>
      </c>
      <c r="AY289" s="20" t="s">
        <v>138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251</v>
      </c>
      <c r="BM289" s="218" t="s">
        <v>1827</v>
      </c>
    </row>
    <row r="290" s="2" customFormat="1">
      <c r="A290" s="41"/>
      <c r="B290" s="42"/>
      <c r="C290" s="43"/>
      <c r="D290" s="220" t="s">
        <v>147</v>
      </c>
      <c r="E290" s="43"/>
      <c r="F290" s="221" t="s">
        <v>1828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147</v>
      </c>
      <c r="AU290" s="20" t="s">
        <v>82</v>
      </c>
    </row>
    <row r="291" s="2" customFormat="1" ht="16.5" customHeight="1">
      <c r="A291" s="41"/>
      <c r="B291" s="42"/>
      <c r="C291" s="207" t="s">
        <v>881</v>
      </c>
      <c r="D291" s="207" t="s">
        <v>140</v>
      </c>
      <c r="E291" s="208" t="s">
        <v>1829</v>
      </c>
      <c r="F291" s="209" t="s">
        <v>1830</v>
      </c>
      <c r="G291" s="210" t="s">
        <v>1730</v>
      </c>
      <c r="H291" s="211">
        <v>1</v>
      </c>
      <c r="I291" s="212"/>
      <c r="J291" s="213">
        <f>ROUND(I291*H291,2)</f>
        <v>0</v>
      </c>
      <c r="K291" s="209" t="s">
        <v>144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0.0019591399999999998</v>
      </c>
      <c r="R291" s="216">
        <f>Q291*H291</f>
        <v>0.0019591399999999998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251</v>
      </c>
      <c r="AT291" s="218" t="s">
        <v>140</v>
      </c>
      <c r="AU291" s="218" t="s">
        <v>82</v>
      </c>
      <c r="AY291" s="20" t="s">
        <v>138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251</v>
      </c>
      <c r="BM291" s="218" t="s">
        <v>1831</v>
      </c>
    </row>
    <row r="292" s="2" customFormat="1">
      <c r="A292" s="41"/>
      <c r="B292" s="42"/>
      <c r="C292" s="43"/>
      <c r="D292" s="220" t="s">
        <v>147</v>
      </c>
      <c r="E292" s="43"/>
      <c r="F292" s="221" t="s">
        <v>1832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147</v>
      </c>
      <c r="AU292" s="20" t="s">
        <v>82</v>
      </c>
    </row>
    <row r="293" s="2" customFormat="1" ht="16.5" customHeight="1">
      <c r="A293" s="41"/>
      <c r="B293" s="42"/>
      <c r="C293" s="207" t="s">
        <v>887</v>
      </c>
      <c r="D293" s="207" t="s">
        <v>140</v>
      </c>
      <c r="E293" s="208" t="s">
        <v>1833</v>
      </c>
      <c r="F293" s="209" t="s">
        <v>1834</v>
      </c>
      <c r="G293" s="210" t="s">
        <v>1730</v>
      </c>
      <c r="H293" s="211">
        <v>4</v>
      </c>
      <c r="I293" s="212"/>
      <c r="J293" s="213">
        <f>ROUND(I293*H293,2)</f>
        <v>0</v>
      </c>
      <c r="K293" s="209" t="s">
        <v>144</v>
      </c>
      <c r="L293" s="47"/>
      <c r="M293" s="214" t="s">
        <v>19</v>
      </c>
      <c r="N293" s="215" t="s">
        <v>43</v>
      </c>
      <c r="O293" s="87"/>
      <c r="P293" s="216">
        <f>O293*H293</f>
        <v>0</v>
      </c>
      <c r="Q293" s="216">
        <v>0.0018601399999999999</v>
      </c>
      <c r="R293" s="216">
        <f>Q293*H293</f>
        <v>0.0074405599999999997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251</v>
      </c>
      <c r="AT293" s="218" t="s">
        <v>140</v>
      </c>
      <c r="AU293" s="218" t="s">
        <v>82</v>
      </c>
      <c r="AY293" s="20" t="s">
        <v>138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251</v>
      </c>
      <c r="BM293" s="218" t="s">
        <v>1835</v>
      </c>
    </row>
    <row r="294" s="2" customFormat="1">
      <c r="A294" s="41"/>
      <c r="B294" s="42"/>
      <c r="C294" s="43"/>
      <c r="D294" s="220" t="s">
        <v>147</v>
      </c>
      <c r="E294" s="43"/>
      <c r="F294" s="221" t="s">
        <v>1836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147</v>
      </c>
      <c r="AU294" s="20" t="s">
        <v>82</v>
      </c>
    </row>
    <row r="295" s="2" customFormat="1" ht="24.15" customHeight="1">
      <c r="A295" s="41"/>
      <c r="B295" s="42"/>
      <c r="C295" s="207" t="s">
        <v>894</v>
      </c>
      <c r="D295" s="207" t="s">
        <v>140</v>
      </c>
      <c r="E295" s="208" t="s">
        <v>1837</v>
      </c>
      <c r="F295" s="209" t="s">
        <v>1838</v>
      </c>
      <c r="G295" s="210" t="s">
        <v>227</v>
      </c>
      <c r="H295" s="211">
        <v>0.61599999999999999</v>
      </c>
      <c r="I295" s="212"/>
      <c r="J295" s="213">
        <f>ROUND(I295*H295,2)</f>
        <v>0</v>
      </c>
      <c r="K295" s="209" t="s">
        <v>144</v>
      </c>
      <c r="L295" s="47"/>
      <c r="M295" s="214" t="s">
        <v>19</v>
      </c>
      <c r="N295" s="215" t="s">
        <v>43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251</v>
      </c>
      <c r="AT295" s="218" t="s">
        <v>140</v>
      </c>
      <c r="AU295" s="218" t="s">
        <v>82</v>
      </c>
      <c r="AY295" s="20" t="s">
        <v>138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251</v>
      </c>
      <c r="BM295" s="218" t="s">
        <v>1839</v>
      </c>
    </row>
    <row r="296" s="2" customFormat="1">
      <c r="A296" s="41"/>
      <c r="B296" s="42"/>
      <c r="C296" s="43"/>
      <c r="D296" s="220" t="s">
        <v>147</v>
      </c>
      <c r="E296" s="43"/>
      <c r="F296" s="221" t="s">
        <v>1840</v>
      </c>
      <c r="G296" s="43"/>
      <c r="H296" s="43"/>
      <c r="I296" s="222"/>
      <c r="J296" s="43"/>
      <c r="K296" s="43"/>
      <c r="L296" s="47"/>
      <c r="M296" s="283"/>
      <c r="N296" s="284"/>
      <c r="O296" s="285"/>
      <c r="P296" s="285"/>
      <c r="Q296" s="285"/>
      <c r="R296" s="285"/>
      <c r="S296" s="285"/>
      <c r="T296" s="286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147</v>
      </c>
      <c r="AU296" s="20" t="s">
        <v>82</v>
      </c>
    </row>
    <row r="297" s="2" customFormat="1" ht="6.96" customHeight="1">
      <c r="A297" s="41"/>
      <c r="B297" s="62"/>
      <c r="C297" s="63"/>
      <c r="D297" s="63"/>
      <c r="E297" s="63"/>
      <c r="F297" s="63"/>
      <c r="G297" s="63"/>
      <c r="H297" s="63"/>
      <c r="I297" s="63"/>
      <c r="J297" s="63"/>
      <c r="K297" s="63"/>
      <c r="L297" s="47"/>
      <c r="M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</sheetData>
  <sheetProtection sheet="1" autoFilter="0" formatColumns="0" formatRows="0" objects="1" scenarios="1" spinCount="100000" saltValue="r+lyAevrbP4QsxgERoTdwe/qfVRV+QK7p1iGKt8ySBIiLwL14SzVS0Ktnrj8zHJL0wrPzUJf/2C0KD9u2aBtOQ==" hashValue="M3hpCLeTJH5ct1ym1PoUKvstar6F7O3hY6eT+t0lWuroPC4A8kF4mzLlfdbfIlwmgklYgKCCTAbDdQtZUhRyEQ==" algorithmName="SHA-512" password="C04E"/>
  <autoFilter ref="C89:K296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131251100"/>
    <hyperlink ref="F98" r:id="rId2" display="https://podminky.urs.cz/item/CS_URS_2025_01/132212131"/>
    <hyperlink ref="F102" r:id="rId3" display="https://podminky.urs.cz/item/CS_URS_2025_01/132251104"/>
    <hyperlink ref="F111" r:id="rId4" display="https://podminky.urs.cz/item/CS_URS_2025_01/151811131"/>
    <hyperlink ref="F120" r:id="rId5" display="https://podminky.urs.cz/item/CS_URS_2025_01/151811231"/>
    <hyperlink ref="F122" r:id="rId6" display="https://podminky.urs.cz/item/CS_URS_2025_01/162751117"/>
    <hyperlink ref="F125" r:id="rId7" display="https://podminky.urs.cz/item/CS_URS_2025_01/162751119"/>
    <hyperlink ref="F128" r:id="rId8" display="https://podminky.urs.cz/item/CS_URS_2025_01/171201221"/>
    <hyperlink ref="F131" r:id="rId9" display="https://podminky.urs.cz/item/CS_URS_2025_01/171251201"/>
    <hyperlink ref="F163" r:id="rId10" display="https://podminky.urs.cz/item/CS_URS_2025_01/871171211"/>
    <hyperlink ref="F167" r:id="rId11" display="https://podminky.urs.cz/item/CS_URS_2025_01/871310320"/>
    <hyperlink ref="F173" r:id="rId12" display="https://podminky.urs.cz/item/CS_URS_2025_01/892241111"/>
    <hyperlink ref="F175" r:id="rId13" display="https://podminky.urs.cz/item/CS_URS_2025_01/892351111"/>
    <hyperlink ref="F183" r:id="rId14" display="https://podminky.urs.cz/item/CS_URS_2025_01/452112112"/>
    <hyperlink ref="F186" r:id="rId15" display="https://podminky.urs.cz/item/CS_URS_2025_01/894411311"/>
    <hyperlink ref="F190" r:id="rId16" display="https://podminky.urs.cz/item/CS_URS_2025_01/894412411"/>
    <hyperlink ref="F193" r:id="rId17" display="https://podminky.urs.cz/item/CS_URS_2025_01/894414111"/>
    <hyperlink ref="F196" r:id="rId18" display="https://podminky.urs.cz/item/CS_URS_2025_01/899104112"/>
    <hyperlink ref="F207" r:id="rId19" display="https://podminky.urs.cz/item/CS_URS_2025_01/721173315"/>
    <hyperlink ref="F209" r:id="rId20" display="https://podminky.urs.cz/item/CS_URS_2025_01/721173401"/>
    <hyperlink ref="F211" r:id="rId21" display="https://podminky.urs.cz/item/CS_URS_2025_01/721173402"/>
    <hyperlink ref="F214" r:id="rId22" display="https://podminky.urs.cz/item/CS_URS_2025_01/721175203"/>
    <hyperlink ref="F216" r:id="rId23" display="https://podminky.urs.cz/item/CS_URS_2025_01/721175205"/>
    <hyperlink ref="F218" r:id="rId24" display="https://podminky.urs.cz/item/CS_URS_2025_01/721175212"/>
    <hyperlink ref="F220" r:id="rId25" display="https://podminky.urs.cz/item/CS_URS_2025_01/721211402"/>
    <hyperlink ref="F222" r:id="rId26" display="https://podminky.urs.cz/item/CS_URS_2025_01/721242105"/>
    <hyperlink ref="F224" r:id="rId27" display="https://podminky.urs.cz/item/CS_URS_2025_01/721273153"/>
    <hyperlink ref="F230" r:id="rId28" display="https://podminky.urs.cz/item/CS_URS_2025_01/998721101"/>
    <hyperlink ref="F233" r:id="rId29" display="https://podminky.urs.cz/item/CS_URS_2025_01/722173401"/>
    <hyperlink ref="F235" r:id="rId30" display="https://podminky.urs.cz/item/CS_URS_2025_01/722173402"/>
    <hyperlink ref="F237" r:id="rId31" display="https://podminky.urs.cz/item/CS_URS_2025_01/722173403"/>
    <hyperlink ref="F240" r:id="rId32" display="https://podminky.urs.cz/item/CS_URS_2025_01/722173404"/>
    <hyperlink ref="F242" r:id="rId33" display="https://podminky.urs.cz/item/CS_URS_2025_01/722181241"/>
    <hyperlink ref="F245" r:id="rId34" display="https://podminky.urs.cz/item/CS_URS_2025_01/722181242"/>
    <hyperlink ref="F248" r:id="rId35" display="https://podminky.urs.cz/item/CS_URS_2025_01/722270101"/>
    <hyperlink ref="F255" r:id="rId36" display="https://podminky.urs.cz/item/CS_URS_2025_01/998722101"/>
    <hyperlink ref="F258" r:id="rId37" display="https://podminky.urs.cz/item/CS_URS_2025_01/725112171"/>
    <hyperlink ref="F260" r:id="rId38" display="https://podminky.urs.cz/item/CS_URS_2025_01/725112173"/>
    <hyperlink ref="F262" r:id="rId39" display="https://podminky.urs.cz/item/CS_URS_2025_01/725121521"/>
    <hyperlink ref="F265" r:id="rId40" display="https://podminky.urs.cz/item/CS_URS_2025_01/725231201"/>
    <hyperlink ref="F267" r:id="rId41" display="https://podminky.urs.cz/item/CS_URS_2025_01/725241112"/>
    <hyperlink ref="F269" r:id="rId42" display="https://podminky.urs.cz/item/CS_URS_2025_01/725244214"/>
    <hyperlink ref="F273" r:id="rId43" display="https://podminky.urs.cz/item/CS_URS_2025_01/725291662"/>
    <hyperlink ref="F276" r:id="rId44" display="https://podminky.urs.cz/item/CS_URS_2025_01/725291669"/>
    <hyperlink ref="F279" r:id="rId45" display="https://podminky.urs.cz/item/CS_URS_2025_01/725291670"/>
    <hyperlink ref="F282" r:id="rId46" display="https://podminky.urs.cz/item/CS_URS_2025_01/725291674"/>
    <hyperlink ref="F286" r:id="rId47" display="https://podminky.urs.cz/item/CS_URS_2025_01/725532342"/>
    <hyperlink ref="F290" r:id="rId48" display="https://podminky.urs.cz/item/CS_URS_2025_01/725823112"/>
    <hyperlink ref="F292" r:id="rId49" display="https://podminky.urs.cz/item/CS_URS_2025_01/725831313"/>
    <hyperlink ref="F294" r:id="rId50" display="https://podminky.urs.cz/item/CS_URS_2025_01/725841332"/>
    <hyperlink ref="F296" r:id="rId51" display="https://podminky.urs.cz/item/CS_URS_2025_01/99872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1841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ROUND((SUM(BE82:BE103)),  2)</f>
        <v>0</v>
      </c>
      <c r="G33" s="41"/>
      <c r="H33" s="41"/>
      <c r="I33" s="151">
        <v>0.20999999999999999</v>
      </c>
      <c r="J33" s="150">
        <f>ROUND(((SUM(BE82:BE103))*I33),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ROUND((SUM(BF82:BF103)),  2)</f>
        <v>0</v>
      </c>
      <c r="G34" s="41"/>
      <c r="H34" s="41"/>
      <c r="I34" s="151">
        <v>0.12</v>
      </c>
      <c r="J34" s="150">
        <f>ROUND(((SUM(BF82:BF103))*I34),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ROUND((SUM(BG82:BG103)),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ROUND((SUM(BH82:BH103)),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ROUND((SUM(BI82:BI103)),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04 - Chlazení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1842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1843</v>
      </c>
      <c r="E61" s="171"/>
      <c r="F61" s="171"/>
      <c r="G61" s="171"/>
      <c r="H61" s="171"/>
      <c r="I61" s="171"/>
      <c r="J61" s="172">
        <f>J93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1844</v>
      </c>
      <c r="E62" s="171"/>
      <c r="F62" s="171"/>
      <c r="G62" s="171"/>
      <c r="H62" s="171"/>
      <c r="I62" s="171"/>
      <c r="J62" s="172">
        <f>J96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123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CENTRUM SLUŽEB PRO S PAS</v>
      </c>
      <c r="F72" s="35"/>
      <c r="G72" s="35"/>
      <c r="H72" s="35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105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SO 04 - Chlazení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Most</v>
      </c>
      <c r="G76" s="43"/>
      <c r="H76" s="43"/>
      <c r="I76" s="35" t="s">
        <v>23</v>
      </c>
      <c r="J76" s="75" t="str">
        <f>IF(J12="","",J12)</f>
        <v>6. 2. 2025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>MOSŤÁČEK.CZ Z.S.</v>
      </c>
      <c r="G78" s="43"/>
      <c r="H78" s="43"/>
      <c r="I78" s="35" t="s">
        <v>31</v>
      </c>
      <c r="J78" s="39" t="str">
        <f>E21</f>
        <v>ISONOE INVEST a.s.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29</v>
      </c>
      <c r="D79" s="43"/>
      <c r="E79" s="43"/>
      <c r="F79" s="30" t="str">
        <f>IF(E18="","",E18)</f>
        <v>Vyplň údaj</v>
      </c>
      <c r="G79" s="43"/>
      <c r="H79" s="43"/>
      <c r="I79" s="35" t="s">
        <v>34</v>
      </c>
      <c r="J79" s="39" t="str">
        <f>E24</f>
        <v>Lukáš Novák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124</v>
      </c>
      <c r="D81" s="183" t="s">
        <v>57</v>
      </c>
      <c r="E81" s="183" t="s">
        <v>53</v>
      </c>
      <c r="F81" s="183" t="s">
        <v>54</v>
      </c>
      <c r="G81" s="183" t="s">
        <v>125</v>
      </c>
      <c r="H81" s="183" t="s">
        <v>126</v>
      </c>
      <c r="I81" s="183" t="s">
        <v>127</v>
      </c>
      <c r="J81" s="183" t="s">
        <v>110</v>
      </c>
      <c r="K81" s="184" t="s">
        <v>128</v>
      </c>
      <c r="L81" s="185"/>
      <c r="M81" s="95" t="s">
        <v>19</v>
      </c>
      <c r="N81" s="96" t="s">
        <v>42</v>
      </c>
      <c r="O81" s="96" t="s">
        <v>129</v>
      </c>
      <c r="P81" s="96" t="s">
        <v>130</v>
      </c>
      <c r="Q81" s="96" t="s">
        <v>131</v>
      </c>
      <c r="R81" s="96" t="s">
        <v>132</v>
      </c>
      <c r="S81" s="96" t="s">
        <v>133</v>
      </c>
      <c r="T81" s="97" t="s">
        <v>134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135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P83+P93+P96</f>
        <v>0</v>
      </c>
      <c r="Q82" s="99"/>
      <c r="R82" s="188">
        <f>R83+R93+R96</f>
        <v>0</v>
      </c>
      <c r="S82" s="99"/>
      <c r="T82" s="189">
        <f>T83+T93+T96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71</v>
      </c>
      <c r="AU82" s="20" t="s">
        <v>111</v>
      </c>
      <c r="BK82" s="190">
        <f>BK83+BK93+BK96</f>
        <v>0</v>
      </c>
    </row>
    <row r="83" s="12" customFormat="1" ht="25.92" customHeight="1">
      <c r="A83" s="12"/>
      <c r="B83" s="191"/>
      <c r="C83" s="192"/>
      <c r="D83" s="193" t="s">
        <v>71</v>
      </c>
      <c r="E83" s="194" t="s">
        <v>1205</v>
      </c>
      <c r="F83" s="194" t="s">
        <v>1845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SUM(P84:P92)</f>
        <v>0</v>
      </c>
      <c r="Q83" s="199"/>
      <c r="R83" s="200">
        <f>SUM(R84:R92)</f>
        <v>0</v>
      </c>
      <c r="S83" s="199"/>
      <c r="T83" s="201">
        <f>SUM(T84:T92)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80</v>
      </c>
      <c r="AT83" s="203" t="s">
        <v>71</v>
      </c>
      <c r="AU83" s="203" t="s">
        <v>72</v>
      </c>
      <c r="AY83" s="202" t="s">
        <v>138</v>
      </c>
      <c r="BK83" s="204">
        <f>SUM(BK84:BK92)</f>
        <v>0</v>
      </c>
    </row>
    <row r="84" s="2" customFormat="1" ht="37.8" customHeight="1">
      <c r="A84" s="41"/>
      <c r="B84" s="42"/>
      <c r="C84" s="207" t="s">
        <v>80</v>
      </c>
      <c r="D84" s="207" t="s">
        <v>140</v>
      </c>
      <c r="E84" s="208" t="s">
        <v>1846</v>
      </c>
      <c r="F84" s="209" t="s">
        <v>1847</v>
      </c>
      <c r="G84" s="210" t="s">
        <v>1848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43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145</v>
      </c>
      <c r="AT84" s="218" t="s">
        <v>140</v>
      </c>
      <c r="AU84" s="218" t="s">
        <v>80</v>
      </c>
      <c r="AY84" s="20" t="s">
        <v>138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145</v>
      </c>
      <c r="BM84" s="218" t="s">
        <v>1849</v>
      </c>
    </row>
    <row r="85" s="2" customFormat="1" ht="37.8" customHeight="1">
      <c r="A85" s="41"/>
      <c r="B85" s="42"/>
      <c r="C85" s="207" t="s">
        <v>82</v>
      </c>
      <c r="D85" s="207" t="s">
        <v>140</v>
      </c>
      <c r="E85" s="208" t="s">
        <v>1850</v>
      </c>
      <c r="F85" s="209" t="s">
        <v>1851</v>
      </c>
      <c r="G85" s="210" t="s">
        <v>1848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43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145</v>
      </c>
      <c r="AT85" s="218" t="s">
        <v>140</v>
      </c>
      <c r="AU85" s="218" t="s">
        <v>80</v>
      </c>
      <c r="AY85" s="20" t="s">
        <v>138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145</v>
      </c>
      <c r="BM85" s="218" t="s">
        <v>1852</v>
      </c>
    </row>
    <row r="86" s="2" customFormat="1" ht="33" customHeight="1">
      <c r="A86" s="41"/>
      <c r="B86" s="42"/>
      <c r="C86" s="207" t="s">
        <v>156</v>
      </c>
      <c r="D86" s="207" t="s">
        <v>140</v>
      </c>
      <c r="E86" s="208" t="s">
        <v>1853</v>
      </c>
      <c r="F86" s="209" t="s">
        <v>1854</v>
      </c>
      <c r="G86" s="210" t="s">
        <v>1848</v>
      </c>
      <c r="H86" s="211">
        <v>2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43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145</v>
      </c>
      <c r="AT86" s="218" t="s">
        <v>140</v>
      </c>
      <c r="AU86" s="218" t="s">
        <v>80</v>
      </c>
      <c r="AY86" s="20" t="s">
        <v>138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145</v>
      </c>
      <c r="BM86" s="218" t="s">
        <v>1855</v>
      </c>
    </row>
    <row r="87" s="2" customFormat="1" ht="33" customHeight="1">
      <c r="A87" s="41"/>
      <c r="B87" s="42"/>
      <c r="C87" s="207" t="s">
        <v>145</v>
      </c>
      <c r="D87" s="207" t="s">
        <v>140</v>
      </c>
      <c r="E87" s="208" t="s">
        <v>1856</v>
      </c>
      <c r="F87" s="209" t="s">
        <v>1857</v>
      </c>
      <c r="G87" s="210" t="s">
        <v>1848</v>
      </c>
      <c r="H87" s="211">
        <v>6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145</v>
      </c>
      <c r="AT87" s="218" t="s">
        <v>140</v>
      </c>
      <c r="AU87" s="218" t="s">
        <v>80</v>
      </c>
      <c r="AY87" s="20" t="s">
        <v>138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145</v>
      </c>
      <c r="BM87" s="218" t="s">
        <v>1858</v>
      </c>
    </row>
    <row r="88" s="2" customFormat="1" ht="24.15" customHeight="1">
      <c r="A88" s="41"/>
      <c r="B88" s="42"/>
      <c r="C88" s="207" t="s">
        <v>177</v>
      </c>
      <c r="D88" s="207" t="s">
        <v>140</v>
      </c>
      <c r="E88" s="208" t="s">
        <v>1859</v>
      </c>
      <c r="F88" s="209" t="s">
        <v>1860</v>
      </c>
      <c r="G88" s="210" t="s">
        <v>1848</v>
      </c>
      <c r="H88" s="211">
        <v>8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145</v>
      </c>
      <c r="AT88" s="218" t="s">
        <v>140</v>
      </c>
      <c r="AU88" s="218" t="s">
        <v>80</v>
      </c>
      <c r="AY88" s="20" t="s">
        <v>138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145</v>
      </c>
      <c r="BM88" s="218" t="s">
        <v>1861</v>
      </c>
    </row>
    <row r="89" s="2" customFormat="1" ht="16.5" customHeight="1">
      <c r="A89" s="41"/>
      <c r="B89" s="42"/>
      <c r="C89" s="207" t="s">
        <v>185</v>
      </c>
      <c r="D89" s="207" t="s">
        <v>140</v>
      </c>
      <c r="E89" s="208" t="s">
        <v>1862</v>
      </c>
      <c r="F89" s="209" t="s">
        <v>1863</v>
      </c>
      <c r="G89" s="210" t="s">
        <v>1848</v>
      </c>
      <c r="H89" s="211">
        <v>8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43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145</v>
      </c>
      <c r="AT89" s="218" t="s">
        <v>140</v>
      </c>
      <c r="AU89" s="218" t="s">
        <v>80</v>
      </c>
      <c r="AY89" s="20" t="s">
        <v>138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145</v>
      </c>
      <c r="BM89" s="218" t="s">
        <v>1864</v>
      </c>
    </row>
    <row r="90" s="2" customFormat="1" ht="16.5" customHeight="1">
      <c r="A90" s="41"/>
      <c r="B90" s="42"/>
      <c r="C90" s="207" t="s">
        <v>192</v>
      </c>
      <c r="D90" s="207" t="s">
        <v>140</v>
      </c>
      <c r="E90" s="208" t="s">
        <v>1865</v>
      </c>
      <c r="F90" s="209" t="s">
        <v>1866</v>
      </c>
      <c r="G90" s="210" t="s">
        <v>1848</v>
      </c>
      <c r="H90" s="211">
        <v>2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145</v>
      </c>
      <c r="AT90" s="218" t="s">
        <v>140</v>
      </c>
      <c r="AU90" s="218" t="s">
        <v>80</v>
      </c>
      <c r="AY90" s="20" t="s">
        <v>138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145</v>
      </c>
      <c r="BM90" s="218" t="s">
        <v>1867</v>
      </c>
    </row>
    <row r="91" s="2" customFormat="1" ht="16.5" customHeight="1">
      <c r="A91" s="41"/>
      <c r="B91" s="42"/>
      <c r="C91" s="207" t="s">
        <v>199</v>
      </c>
      <c r="D91" s="207" t="s">
        <v>140</v>
      </c>
      <c r="E91" s="208" t="s">
        <v>1868</v>
      </c>
      <c r="F91" s="209" t="s">
        <v>1869</v>
      </c>
      <c r="G91" s="210" t="s">
        <v>1848</v>
      </c>
      <c r="H91" s="211">
        <v>2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145</v>
      </c>
      <c r="AT91" s="218" t="s">
        <v>140</v>
      </c>
      <c r="AU91" s="218" t="s">
        <v>80</v>
      </c>
      <c r="AY91" s="20" t="s">
        <v>138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145</v>
      </c>
      <c r="BM91" s="218" t="s">
        <v>1870</v>
      </c>
    </row>
    <row r="92" s="2" customFormat="1" ht="16.5" customHeight="1">
      <c r="A92" s="41"/>
      <c r="B92" s="42"/>
      <c r="C92" s="207" t="s">
        <v>149</v>
      </c>
      <c r="D92" s="207" t="s">
        <v>140</v>
      </c>
      <c r="E92" s="208" t="s">
        <v>1871</v>
      </c>
      <c r="F92" s="209" t="s">
        <v>1872</v>
      </c>
      <c r="G92" s="210" t="s">
        <v>1848</v>
      </c>
      <c r="H92" s="211">
        <v>8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145</v>
      </c>
      <c r="AT92" s="218" t="s">
        <v>140</v>
      </c>
      <c r="AU92" s="218" t="s">
        <v>80</v>
      </c>
      <c r="AY92" s="20" t="s">
        <v>138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145</v>
      </c>
      <c r="BM92" s="218" t="s">
        <v>1873</v>
      </c>
    </row>
    <row r="93" s="12" customFormat="1" ht="25.92" customHeight="1">
      <c r="A93" s="12"/>
      <c r="B93" s="191"/>
      <c r="C93" s="192"/>
      <c r="D93" s="193" t="s">
        <v>71</v>
      </c>
      <c r="E93" s="194" t="s">
        <v>1212</v>
      </c>
      <c r="F93" s="194" t="s">
        <v>1874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SUM(P94:P95)</f>
        <v>0</v>
      </c>
      <c r="Q93" s="199"/>
      <c r="R93" s="200">
        <f>SUM(R94:R95)</f>
        <v>0</v>
      </c>
      <c r="S93" s="199"/>
      <c r="T93" s="201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80</v>
      </c>
      <c r="AT93" s="203" t="s">
        <v>71</v>
      </c>
      <c r="AU93" s="203" t="s">
        <v>72</v>
      </c>
      <c r="AY93" s="202" t="s">
        <v>138</v>
      </c>
      <c r="BK93" s="204">
        <f>SUM(BK94:BK95)</f>
        <v>0</v>
      </c>
    </row>
    <row r="94" s="2" customFormat="1" ht="33" customHeight="1">
      <c r="A94" s="41"/>
      <c r="B94" s="42"/>
      <c r="C94" s="207" t="s">
        <v>210</v>
      </c>
      <c r="D94" s="207" t="s">
        <v>140</v>
      </c>
      <c r="E94" s="208" t="s">
        <v>1875</v>
      </c>
      <c r="F94" s="209" t="s">
        <v>1876</v>
      </c>
      <c r="G94" s="210" t="s">
        <v>153</v>
      </c>
      <c r="H94" s="211">
        <v>12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145</v>
      </c>
      <c r="AT94" s="218" t="s">
        <v>140</v>
      </c>
      <c r="AU94" s="218" t="s">
        <v>80</v>
      </c>
      <c r="AY94" s="20" t="s">
        <v>138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145</v>
      </c>
      <c r="BM94" s="218" t="s">
        <v>1877</v>
      </c>
    </row>
    <row r="95" s="2" customFormat="1" ht="24.15" customHeight="1">
      <c r="A95" s="41"/>
      <c r="B95" s="42"/>
      <c r="C95" s="207" t="s">
        <v>215</v>
      </c>
      <c r="D95" s="207" t="s">
        <v>140</v>
      </c>
      <c r="E95" s="208" t="s">
        <v>1878</v>
      </c>
      <c r="F95" s="209" t="s">
        <v>1879</v>
      </c>
      <c r="G95" s="210" t="s">
        <v>153</v>
      </c>
      <c r="H95" s="211">
        <v>40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145</v>
      </c>
      <c r="AT95" s="218" t="s">
        <v>140</v>
      </c>
      <c r="AU95" s="218" t="s">
        <v>80</v>
      </c>
      <c r="AY95" s="20" t="s">
        <v>138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145</v>
      </c>
      <c r="BM95" s="218" t="s">
        <v>1880</v>
      </c>
    </row>
    <row r="96" s="12" customFormat="1" ht="25.92" customHeight="1">
      <c r="A96" s="12"/>
      <c r="B96" s="191"/>
      <c r="C96" s="192"/>
      <c r="D96" s="193" t="s">
        <v>71</v>
      </c>
      <c r="E96" s="194" t="s">
        <v>1881</v>
      </c>
      <c r="F96" s="194" t="s">
        <v>1882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SUM(P97:P103)</f>
        <v>0</v>
      </c>
      <c r="Q96" s="199"/>
      <c r="R96" s="200">
        <f>SUM(R97:R103)</f>
        <v>0</v>
      </c>
      <c r="S96" s="199"/>
      <c r="T96" s="201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72</v>
      </c>
      <c r="AY96" s="202" t="s">
        <v>138</v>
      </c>
      <c r="BK96" s="204">
        <f>SUM(BK97:BK103)</f>
        <v>0</v>
      </c>
    </row>
    <row r="97" s="2" customFormat="1" ht="16.5" customHeight="1">
      <c r="A97" s="41"/>
      <c r="B97" s="42"/>
      <c r="C97" s="207" t="s">
        <v>8</v>
      </c>
      <c r="D97" s="207" t="s">
        <v>140</v>
      </c>
      <c r="E97" s="208" t="s">
        <v>1883</v>
      </c>
      <c r="F97" s="209" t="s">
        <v>1884</v>
      </c>
      <c r="G97" s="210" t="s">
        <v>1848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145</v>
      </c>
      <c r="AT97" s="218" t="s">
        <v>140</v>
      </c>
      <c r="AU97" s="218" t="s">
        <v>80</v>
      </c>
      <c r="AY97" s="20" t="s">
        <v>138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145</v>
      </c>
      <c r="BM97" s="218" t="s">
        <v>1885</v>
      </c>
    </row>
    <row r="98" s="2" customFormat="1" ht="16.5" customHeight="1">
      <c r="A98" s="41"/>
      <c r="B98" s="42"/>
      <c r="C98" s="207" t="s">
        <v>234</v>
      </c>
      <c r="D98" s="207" t="s">
        <v>140</v>
      </c>
      <c r="E98" s="208" t="s">
        <v>1886</v>
      </c>
      <c r="F98" s="209" t="s">
        <v>1887</v>
      </c>
      <c r="G98" s="210" t="s">
        <v>1848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145</v>
      </c>
      <c r="AT98" s="218" t="s">
        <v>140</v>
      </c>
      <c r="AU98" s="218" t="s">
        <v>80</v>
      </c>
      <c r="AY98" s="20" t="s">
        <v>138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145</v>
      </c>
      <c r="BM98" s="218" t="s">
        <v>1888</v>
      </c>
    </row>
    <row r="99" s="2" customFormat="1" ht="16.5" customHeight="1">
      <c r="A99" s="41"/>
      <c r="B99" s="42"/>
      <c r="C99" s="207" t="s">
        <v>239</v>
      </c>
      <c r="D99" s="207" t="s">
        <v>140</v>
      </c>
      <c r="E99" s="208" t="s">
        <v>1889</v>
      </c>
      <c r="F99" s="209" t="s">
        <v>1890</v>
      </c>
      <c r="G99" s="210" t="s">
        <v>890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145</v>
      </c>
      <c r="AT99" s="218" t="s">
        <v>140</v>
      </c>
      <c r="AU99" s="218" t="s">
        <v>80</v>
      </c>
      <c r="AY99" s="20" t="s">
        <v>138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145</v>
      </c>
      <c r="BM99" s="218" t="s">
        <v>1891</v>
      </c>
    </row>
    <row r="100" s="2" customFormat="1" ht="16.5" customHeight="1">
      <c r="A100" s="41"/>
      <c r="B100" s="42"/>
      <c r="C100" s="207" t="s">
        <v>245</v>
      </c>
      <c r="D100" s="207" t="s">
        <v>140</v>
      </c>
      <c r="E100" s="208" t="s">
        <v>1892</v>
      </c>
      <c r="F100" s="209" t="s">
        <v>1893</v>
      </c>
      <c r="G100" s="210" t="s">
        <v>890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145</v>
      </c>
      <c r="AT100" s="218" t="s">
        <v>140</v>
      </c>
      <c r="AU100" s="218" t="s">
        <v>80</v>
      </c>
      <c r="AY100" s="20" t="s">
        <v>138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145</v>
      </c>
      <c r="BM100" s="218" t="s">
        <v>1894</v>
      </c>
    </row>
    <row r="101" s="2" customFormat="1" ht="16.5" customHeight="1">
      <c r="A101" s="41"/>
      <c r="B101" s="42"/>
      <c r="C101" s="207" t="s">
        <v>251</v>
      </c>
      <c r="D101" s="207" t="s">
        <v>140</v>
      </c>
      <c r="E101" s="208" t="s">
        <v>1895</v>
      </c>
      <c r="F101" s="209" t="s">
        <v>1896</v>
      </c>
      <c r="G101" s="210" t="s">
        <v>890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80</v>
      </c>
      <c r="AY101" s="20" t="s">
        <v>138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145</v>
      </c>
      <c r="BM101" s="218" t="s">
        <v>1897</v>
      </c>
    </row>
    <row r="102" s="2" customFormat="1" ht="16.5" customHeight="1">
      <c r="A102" s="41"/>
      <c r="B102" s="42"/>
      <c r="C102" s="207" t="s">
        <v>256</v>
      </c>
      <c r="D102" s="207" t="s">
        <v>140</v>
      </c>
      <c r="E102" s="208" t="s">
        <v>1898</v>
      </c>
      <c r="F102" s="209" t="s">
        <v>1899</v>
      </c>
      <c r="G102" s="210" t="s">
        <v>890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145</v>
      </c>
      <c r="AT102" s="218" t="s">
        <v>140</v>
      </c>
      <c r="AU102" s="218" t="s">
        <v>80</v>
      </c>
      <c r="AY102" s="20" t="s">
        <v>138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145</v>
      </c>
      <c r="BM102" s="218" t="s">
        <v>1900</v>
      </c>
    </row>
    <row r="103" s="2" customFormat="1" ht="16.5" customHeight="1">
      <c r="A103" s="41"/>
      <c r="B103" s="42"/>
      <c r="C103" s="207" t="s">
        <v>262</v>
      </c>
      <c r="D103" s="207" t="s">
        <v>140</v>
      </c>
      <c r="E103" s="208" t="s">
        <v>1901</v>
      </c>
      <c r="F103" s="209" t="s">
        <v>1902</v>
      </c>
      <c r="G103" s="210" t="s">
        <v>890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87" t="s">
        <v>19</v>
      </c>
      <c r="N103" s="288" t="s">
        <v>43</v>
      </c>
      <c r="O103" s="285"/>
      <c r="P103" s="289">
        <f>O103*H103</f>
        <v>0</v>
      </c>
      <c r="Q103" s="289">
        <v>0</v>
      </c>
      <c r="R103" s="289">
        <f>Q103*H103</f>
        <v>0</v>
      </c>
      <c r="S103" s="289">
        <v>0</v>
      </c>
      <c r="T103" s="290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145</v>
      </c>
      <c r="AT103" s="218" t="s">
        <v>140</v>
      </c>
      <c r="AU103" s="218" t="s">
        <v>80</v>
      </c>
      <c r="AY103" s="20" t="s">
        <v>138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145</v>
      </c>
      <c r="BM103" s="218" t="s">
        <v>1903</v>
      </c>
    </row>
    <row r="104" s="2" customFormat="1" ht="6.96" customHeight="1">
      <c r="A104" s="4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47"/>
      <c r="M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</sheetData>
  <sheetProtection sheet="1" autoFilter="0" formatColumns="0" formatRows="0" objects="1" scenarios="1" spinCount="100000" saltValue="5chQJsXqkngNE9jWjfXl+tI+uazFLrrzphWMKEVileKAs3oTKy4sl2PkzvLNCs7ngLh1h/dqICSApyaSRJHxyQ==" hashValue="QRv+ajz+gOSdlZjEirhU3gZ359HzfS8JfJEi94VwY9IOpk2uI5vPe1OJly7LYF70oUEL6dMU4X5jE8lz0bwafA==" algorithmName="SHA-512" password="C04E"/>
  <autoFilter ref="C81:K10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1904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ROUND((SUM(BE94:BE182)),  2)</f>
        <v>0</v>
      </c>
      <c r="G33" s="41"/>
      <c r="H33" s="41"/>
      <c r="I33" s="151">
        <v>0.20999999999999999</v>
      </c>
      <c r="J33" s="150">
        <f>ROUND(((SUM(BE94:BE182))*I33),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ROUND((SUM(BF94:BF182)),  2)</f>
        <v>0</v>
      </c>
      <c r="G34" s="41"/>
      <c r="H34" s="41"/>
      <c r="I34" s="151">
        <v>0.12</v>
      </c>
      <c r="J34" s="150">
        <f>ROUND(((SUM(BF94:BF182))*I34),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ROUND((SUM(BG94:BG182)),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ROUND((SUM(BH94:BH182)),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ROUND((SUM(BI94:BI182)),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05 -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1905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1906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1907</v>
      </c>
      <c r="E62" s="177"/>
      <c r="F62" s="177"/>
      <c r="G62" s="177"/>
      <c r="H62" s="177"/>
      <c r="I62" s="177"/>
      <c r="J62" s="178">
        <f>J107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1908</v>
      </c>
      <c r="E63" s="177"/>
      <c r="F63" s="177"/>
      <c r="G63" s="177"/>
      <c r="H63" s="177"/>
      <c r="I63" s="177"/>
      <c r="J63" s="178">
        <f>J109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1909</v>
      </c>
      <c r="E64" s="177"/>
      <c r="F64" s="177"/>
      <c r="G64" s="177"/>
      <c r="H64" s="177"/>
      <c r="I64" s="177"/>
      <c r="J64" s="178">
        <f>J123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1910</v>
      </c>
      <c r="E65" s="177"/>
      <c r="F65" s="177"/>
      <c r="G65" s="177"/>
      <c r="H65" s="177"/>
      <c r="I65" s="177"/>
      <c r="J65" s="178">
        <f>J125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1911</v>
      </c>
      <c r="E66" s="177"/>
      <c r="F66" s="177"/>
      <c r="G66" s="177"/>
      <c r="H66" s="177"/>
      <c r="I66" s="177"/>
      <c r="J66" s="178">
        <f>J128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1912</v>
      </c>
      <c r="E67" s="177"/>
      <c r="F67" s="177"/>
      <c r="G67" s="177"/>
      <c r="H67" s="177"/>
      <c r="I67" s="177"/>
      <c r="J67" s="178">
        <f>J131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1913</v>
      </c>
      <c r="E68" s="171"/>
      <c r="F68" s="171"/>
      <c r="G68" s="171"/>
      <c r="H68" s="171"/>
      <c r="I68" s="171"/>
      <c r="J68" s="172">
        <f>J140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1909</v>
      </c>
      <c r="E69" s="177"/>
      <c r="F69" s="177"/>
      <c r="G69" s="177"/>
      <c r="H69" s="177"/>
      <c r="I69" s="177"/>
      <c r="J69" s="178">
        <f>J141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1910</v>
      </c>
      <c r="E70" s="177"/>
      <c r="F70" s="177"/>
      <c r="G70" s="177"/>
      <c r="H70" s="177"/>
      <c r="I70" s="177"/>
      <c r="J70" s="178">
        <f>J143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1914</v>
      </c>
      <c r="E71" s="177"/>
      <c r="F71" s="177"/>
      <c r="G71" s="177"/>
      <c r="H71" s="177"/>
      <c r="I71" s="177"/>
      <c r="J71" s="178">
        <f>J146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1915</v>
      </c>
      <c r="E72" s="177"/>
      <c r="F72" s="177"/>
      <c r="G72" s="177"/>
      <c r="H72" s="177"/>
      <c r="I72" s="177"/>
      <c r="J72" s="178">
        <f>J149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1912</v>
      </c>
      <c r="E73" s="177"/>
      <c r="F73" s="177"/>
      <c r="G73" s="177"/>
      <c r="H73" s="177"/>
      <c r="I73" s="177"/>
      <c r="J73" s="178">
        <f>J171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8"/>
      <c r="C74" s="169"/>
      <c r="D74" s="170" t="s">
        <v>1916</v>
      </c>
      <c r="E74" s="171"/>
      <c r="F74" s="171"/>
      <c r="G74" s="171"/>
      <c r="H74" s="171"/>
      <c r="I74" s="171"/>
      <c r="J74" s="172">
        <f>J177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123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CENTRUM SLUŽEB PRO S PAS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105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05 - Vytápění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Most</v>
      </c>
      <c r="G88" s="43"/>
      <c r="H88" s="43"/>
      <c r="I88" s="35" t="s">
        <v>23</v>
      </c>
      <c r="J88" s="75" t="str">
        <f>IF(J12="","",J12)</f>
        <v>6. 2. 2025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MOSŤÁČEK.CZ Z.S.</v>
      </c>
      <c r="G90" s="43"/>
      <c r="H90" s="43"/>
      <c r="I90" s="35" t="s">
        <v>31</v>
      </c>
      <c r="J90" s="39" t="str">
        <f>E21</f>
        <v>ISONOE INVEST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Lukáš Novák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124</v>
      </c>
      <c r="D93" s="183" t="s">
        <v>57</v>
      </c>
      <c r="E93" s="183" t="s">
        <v>53</v>
      </c>
      <c r="F93" s="183" t="s">
        <v>54</v>
      </c>
      <c r="G93" s="183" t="s">
        <v>125</v>
      </c>
      <c r="H93" s="183" t="s">
        <v>126</v>
      </c>
      <c r="I93" s="183" t="s">
        <v>127</v>
      </c>
      <c r="J93" s="183" t="s">
        <v>110</v>
      </c>
      <c r="K93" s="184" t="s">
        <v>128</v>
      </c>
      <c r="L93" s="185"/>
      <c r="M93" s="95" t="s">
        <v>19</v>
      </c>
      <c r="N93" s="96" t="s">
        <v>42</v>
      </c>
      <c r="O93" s="96" t="s">
        <v>129</v>
      </c>
      <c r="P93" s="96" t="s">
        <v>130</v>
      </c>
      <c r="Q93" s="96" t="s">
        <v>131</v>
      </c>
      <c r="R93" s="96" t="s">
        <v>132</v>
      </c>
      <c r="S93" s="96" t="s">
        <v>133</v>
      </c>
      <c r="T93" s="97" t="s">
        <v>134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135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P95+P140+P177</f>
        <v>0</v>
      </c>
      <c r="Q94" s="99"/>
      <c r="R94" s="188">
        <f>R95+R140+R177</f>
        <v>0</v>
      </c>
      <c r="S94" s="99"/>
      <c r="T94" s="189">
        <f>T95+T140+T177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111</v>
      </c>
      <c r="BK94" s="190">
        <f>BK95+BK140+BK177</f>
        <v>0</v>
      </c>
    </row>
    <row r="95" s="12" customFormat="1" ht="25.92" customHeight="1">
      <c r="A95" s="12"/>
      <c r="B95" s="191"/>
      <c r="C95" s="192"/>
      <c r="D95" s="193" t="s">
        <v>71</v>
      </c>
      <c r="E95" s="194" t="s">
        <v>1205</v>
      </c>
      <c r="F95" s="194" t="s">
        <v>1917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P96+P107+P109+P123+P125+P128+P131</f>
        <v>0</v>
      </c>
      <c r="Q95" s="199"/>
      <c r="R95" s="200">
        <f>R96+R107+R109+R123+R125+R128+R131</f>
        <v>0</v>
      </c>
      <c r="S95" s="199"/>
      <c r="T95" s="201">
        <f>T96+T107+T109+T123+T125+T128+T131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72</v>
      </c>
      <c r="AY95" s="202" t="s">
        <v>138</v>
      </c>
      <c r="BK95" s="204">
        <f>BK96+BK107+BK109+BK123+BK125+BK128+BK131</f>
        <v>0</v>
      </c>
    </row>
    <row r="96" s="12" customFormat="1" ht="22.8" customHeight="1">
      <c r="A96" s="12"/>
      <c r="B96" s="191"/>
      <c r="C96" s="192"/>
      <c r="D96" s="193" t="s">
        <v>71</v>
      </c>
      <c r="E96" s="205" t="s">
        <v>1212</v>
      </c>
      <c r="F96" s="205" t="s">
        <v>1845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SUM(P97:P106)</f>
        <v>0</v>
      </c>
      <c r="Q96" s="199"/>
      <c r="R96" s="200">
        <f>SUM(R97:R106)</f>
        <v>0</v>
      </c>
      <c r="S96" s="199"/>
      <c r="T96" s="201">
        <f>SUM(T97:T106)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80</v>
      </c>
      <c r="AY96" s="202" t="s">
        <v>138</v>
      </c>
      <c r="BK96" s="204">
        <f>SUM(BK97:BK106)</f>
        <v>0</v>
      </c>
    </row>
    <row r="97" s="2" customFormat="1" ht="37.8" customHeight="1">
      <c r="A97" s="41"/>
      <c r="B97" s="42"/>
      <c r="C97" s="207" t="s">
        <v>80</v>
      </c>
      <c r="D97" s="207" t="s">
        <v>140</v>
      </c>
      <c r="E97" s="208" t="s">
        <v>1918</v>
      </c>
      <c r="F97" s="209" t="s">
        <v>1919</v>
      </c>
      <c r="G97" s="210" t="s">
        <v>1848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145</v>
      </c>
      <c r="AT97" s="218" t="s">
        <v>140</v>
      </c>
      <c r="AU97" s="218" t="s">
        <v>82</v>
      </c>
      <c r="AY97" s="20" t="s">
        <v>138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145</v>
      </c>
      <c r="BM97" s="218" t="s">
        <v>1920</v>
      </c>
    </row>
    <row r="98" s="2" customFormat="1" ht="24.15" customHeight="1">
      <c r="A98" s="41"/>
      <c r="B98" s="42"/>
      <c r="C98" s="207" t="s">
        <v>82</v>
      </c>
      <c r="D98" s="207" t="s">
        <v>140</v>
      </c>
      <c r="E98" s="208" t="s">
        <v>1921</v>
      </c>
      <c r="F98" s="209" t="s">
        <v>1922</v>
      </c>
      <c r="G98" s="210" t="s">
        <v>1848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145</v>
      </c>
      <c r="AT98" s="218" t="s">
        <v>140</v>
      </c>
      <c r="AU98" s="218" t="s">
        <v>82</v>
      </c>
      <c r="AY98" s="20" t="s">
        <v>138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145</v>
      </c>
      <c r="BM98" s="218" t="s">
        <v>1923</v>
      </c>
    </row>
    <row r="99" s="2" customFormat="1" ht="24.15" customHeight="1">
      <c r="A99" s="41"/>
      <c r="B99" s="42"/>
      <c r="C99" s="207" t="s">
        <v>156</v>
      </c>
      <c r="D99" s="207" t="s">
        <v>140</v>
      </c>
      <c r="E99" s="208" t="s">
        <v>1924</v>
      </c>
      <c r="F99" s="209" t="s">
        <v>1925</v>
      </c>
      <c r="G99" s="210" t="s">
        <v>1848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145</v>
      </c>
      <c r="AT99" s="218" t="s">
        <v>140</v>
      </c>
      <c r="AU99" s="218" t="s">
        <v>82</v>
      </c>
      <c r="AY99" s="20" t="s">
        <v>138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145</v>
      </c>
      <c r="BM99" s="218" t="s">
        <v>1926</v>
      </c>
    </row>
    <row r="100" s="2" customFormat="1" ht="16.5" customHeight="1">
      <c r="A100" s="41"/>
      <c r="B100" s="42"/>
      <c r="C100" s="207" t="s">
        <v>145</v>
      </c>
      <c r="D100" s="207" t="s">
        <v>140</v>
      </c>
      <c r="E100" s="208" t="s">
        <v>1927</v>
      </c>
      <c r="F100" s="209" t="s">
        <v>1928</v>
      </c>
      <c r="G100" s="210" t="s">
        <v>1848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145</v>
      </c>
      <c r="AT100" s="218" t="s">
        <v>140</v>
      </c>
      <c r="AU100" s="218" t="s">
        <v>82</v>
      </c>
      <c r="AY100" s="20" t="s">
        <v>138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145</v>
      </c>
      <c r="BM100" s="218" t="s">
        <v>1929</v>
      </c>
    </row>
    <row r="101" s="2" customFormat="1" ht="16.5" customHeight="1">
      <c r="A101" s="41"/>
      <c r="B101" s="42"/>
      <c r="C101" s="207" t="s">
        <v>177</v>
      </c>
      <c r="D101" s="207" t="s">
        <v>140</v>
      </c>
      <c r="E101" s="208" t="s">
        <v>1930</v>
      </c>
      <c r="F101" s="209" t="s">
        <v>1931</v>
      </c>
      <c r="G101" s="210" t="s">
        <v>1848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82</v>
      </c>
      <c r="AY101" s="20" t="s">
        <v>138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145</v>
      </c>
      <c r="BM101" s="218" t="s">
        <v>1932</v>
      </c>
    </row>
    <row r="102" s="2" customFormat="1" ht="16.5" customHeight="1">
      <c r="A102" s="41"/>
      <c r="B102" s="42"/>
      <c r="C102" s="207" t="s">
        <v>185</v>
      </c>
      <c r="D102" s="207" t="s">
        <v>140</v>
      </c>
      <c r="E102" s="208" t="s">
        <v>1933</v>
      </c>
      <c r="F102" s="209" t="s">
        <v>1934</v>
      </c>
      <c r="G102" s="210" t="s">
        <v>1848</v>
      </c>
      <c r="H102" s="211">
        <v>2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145</v>
      </c>
      <c r="AT102" s="218" t="s">
        <v>140</v>
      </c>
      <c r="AU102" s="218" t="s">
        <v>82</v>
      </c>
      <c r="AY102" s="20" t="s">
        <v>138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145</v>
      </c>
      <c r="BM102" s="218" t="s">
        <v>1935</v>
      </c>
    </row>
    <row r="103" s="2" customFormat="1" ht="24.15" customHeight="1">
      <c r="A103" s="41"/>
      <c r="B103" s="42"/>
      <c r="C103" s="207" t="s">
        <v>192</v>
      </c>
      <c r="D103" s="207" t="s">
        <v>140</v>
      </c>
      <c r="E103" s="208" t="s">
        <v>1936</v>
      </c>
      <c r="F103" s="209" t="s">
        <v>1937</v>
      </c>
      <c r="G103" s="210" t="s">
        <v>1848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145</v>
      </c>
      <c r="AT103" s="218" t="s">
        <v>140</v>
      </c>
      <c r="AU103" s="218" t="s">
        <v>82</v>
      </c>
      <c r="AY103" s="20" t="s">
        <v>138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145</v>
      </c>
      <c r="BM103" s="218" t="s">
        <v>1938</v>
      </c>
    </row>
    <row r="104" s="2" customFormat="1" ht="16.5" customHeight="1">
      <c r="A104" s="41"/>
      <c r="B104" s="42"/>
      <c r="C104" s="207" t="s">
        <v>199</v>
      </c>
      <c r="D104" s="207" t="s">
        <v>140</v>
      </c>
      <c r="E104" s="208" t="s">
        <v>1939</v>
      </c>
      <c r="F104" s="209" t="s">
        <v>1940</v>
      </c>
      <c r="G104" s="210" t="s">
        <v>1848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145</v>
      </c>
      <c r="AT104" s="218" t="s">
        <v>140</v>
      </c>
      <c r="AU104" s="218" t="s">
        <v>82</v>
      </c>
      <c r="AY104" s="20" t="s">
        <v>138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145</v>
      </c>
      <c r="BM104" s="218" t="s">
        <v>1941</v>
      </c>
    </row>
    <row r="105" s="2" customFormat="1" ht="16.5" customHeight="1">
      <c r="A105" s="41"/>
      <c r="B105" s="42"/>
      <c r="C105" s="207" t="s">
        <v>149</v>
      </c>
      <c r="D105" s="207" t="s">
        <v>140</v>
      </c>
      <c r="E105" s="208" t="s">
        <v>1942</v>
      </c>
      <c r="F105" s="209" t="s">
        <v>1943</v>
      </c>
      <c r="G105" s="210" t="s">
        <v>1848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145</v>
      </c>
      <c r="AT105" s="218" t="s">
        <v>140</v>
      </c>
      <c r="AU105" s="218" t="s">
        <v>82</v>
      </c>
      <c r="AY105" s="20" t="s">
        <v>138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145</v>
      </c>
      <c r="BM105" s="218" t="s">
        <v>1944</v>
      </c>
    </row>
    <row r="106" s="2" customFormat="1" ht="16.5" customHeight="1">
      <c r="A106" s="41"/>
      <c r="B106" s="42"/>
      <c r="C106" s="207" t="s">
        <v>210</v>
      </c>
      <c r="D106" s="207" t="s">
        <v>140</v>
      </c>
      <c r="E106" s="208" t="s">
        <v>1945</v>
      </c>
      <c r="F106" s="209" t="s">
        <v>1946</v>
      </c>
      <c r="G106" s="210" t="s">
        <v>1848</v>
      </c>
      <c r="H106" s="211">
        <v>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145</v>
      </c>
      <c r="AT106" s="218" t="s">
        <v>140</v>
      </c>
      <c r="AU106" s="218" t="s">
        <v>82</v>
      </c>
      <c r="AY106" s="20" t="s">
        <v>138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145</v>
      </c>
      <c r="BM106" s="218" t="s">
        <v>1947</v>
      </c>
    </row>
    <row r="107" s="12" customFormat="1" ht="22.8" customHeight="1">
      <c r="A107" s="12"/>
      <c r="B107" s="191"/>
      <c r="C107" s="192"/>
      <c r="D107" s="193" t="s">
        <v>71</v>
      </c>
      <c r="E107" s="205" t="s">
        <v>1881</v>
      </c>
      <c r="F107" s="205" t="s">
        <v>1948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P108</f>
        <v>0</v>
      </c>
      <c r="Q107" s="199"/>
      <c r="R107" s="200">
        <f>R108</f>
        <v>0</v>
      </c>
      <c r="S107" s="199"/>
      <c r="T107" s="201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80</v>
      </c>
      <c r="AT107" s="203" t="s">
        <v>71</v>
      </c>
      <c r="AU107" s="203" t="s">
        <v>80</v>
      </c>
      <c r="AY107" s="202" t="s">
        <v>138</v>
      </c>
      <c r="BK107" s="204">
        <f>BK108</f>
        <v>0</v>
      </c>
    </row>
    <row r="108" s="2" customFormat="1" ht="24.15" customHeight="1">
      <c r="A108" s="41"/>
      <c r="B108" s="42"/>
      <c r="C108" s="207" t="s">
        <v>215</v>
      </c>
      <c r="D108" s="207" t="s">
        <v>140</v>
      </c>
      <c r="E108" s="208" t="s">
        <v>1949</v>
      </c>
      <c r="F108" s="209" t="s">
        <v>1950</v>
      </c>
      <c r="G108" s="210" t="s">
        <v>1848</v>
      </c>
      <c r="H108" s="211">
        <v>3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145</v>
      </c>
      <c r="AT108" s="218" t="s">
        <v>140</v>
      </c>
      <c r="AU108" s="218" t="s">
        <v>82</v>
      </c>
      <c r="AY108" s="20" t="s">
        <v>138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145</v>
      </c>
      <c r="BM108" s="218" t="s">
        <v>1951</v>
      </c>
    </row>
    <row r="109" s="12" customFormat="1" ht="22.8" customHeight="1">
      <c r="A109" s="12"/>
      <c r="B109" s="191"/>
      <c r="C109" s="192"/>
      <c r="D109" s="193" t="s">
        <v>71</v>
      </c>
      <c r="E109" s="205" t="s">
        <v>1222</v>
      </c>
      <c r="F109" s="205" t="s">
        <v>1952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SUM(P110:P122)</f>
        <v>0</v>
      </c>
      <c r="Q109" s="199"/>
      <c r="R109" s="200">
        <f>SUM(R110:R122)</f>
        <v>0</v>
      </c>
      <c r="S109" s="199"/>
      <c r="T109" s="201">
        <f>SUM(T110:T122)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80</v>
      </c>
      <c r="AT109" s="203" t="s">
        <v>71</v>
      </c>
      <c r="AU109" s="203" t="s">
        <v>80</v>
      </c>
      <c r="AY109" s="202" t="s">
        <v>138</v>
      </c>
      <c r="BK109" s="204">
        <f>SUM(BK110:BK122)</f>
        <v>0</v>
      </c>
    </row>
    <row r="110" s="2" customFormat="1" ht="16.5" customHeight="1">
      <c r="A110" s="41"/>
      <c r="B110" s="42"/>
      <c r="C110" s="207" t="s">
        <v>8</v>
      </c>
      <c r="D110" s="207" t="s">
        <v>140</v>
      </c>
      <c r="E110" s="208" t="s">
        <v>1953</v>
      </c>
      <c r="F110" s="209" t="s">
        <v>1954</v>
      </c>
      <c r="G110" s="210" t="s">
        <v>1848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145</v>
      </c>
      <c r="AT110" s="218" t="s">
        <v>140</v>
      </c>
      <c r="AU110" s="218" t="s">
        <v>82</v>
      </c>
      <c r="AY110" s="20" t="s">
        <v>138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145</v>
      </c>
      <c r="BM110" s="218" t="s">
        <v>1955</v>
      </c>
    </row>
    <row r="111" s="2" customFormat="1" ht="16.5" customHeight="1">
      <c r="A111" s="41"/>
      <c r="B111" s="42"/>
      <c r="C111" s="207" t="s">
        <v>234</v>
      </c>
      <c r="D111" s="207" t="s">
        <v>140</v>
      </c>
      <c r="E111" s="208" t="s">
        <v>1956</v>
      </c>
      <c r="F111" s="209" t="s">
        <v>1957</v>
      </c>
      <c r="G111" s="210" t="s">
        <v>1848</v>
      </c>
      <c r="H111" s="211">
        <v>12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145</v>
      </c>
      <c r="AT111" s="218" t="s">
        <v>140</v>
      </c>
      <c r="AU111" s="218" t="s">
        <v>82</v>
      </c>
      <c r="AY111" s="20" t="s">
        <v>138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145</v>
      </c>
      <c r="BM111" s="218" t="s">
        <v>1958</v>
      </c>
    </row>
    <row r="112" s="2" customFormat="1" ht="16.5" customHeight="1">
      <c r="A112" s="41"/>
      <c r="B112" s="42"/>
      <c r="C112" s="207" t="s">
        <v>239</v>
      </c>
      <c r="D112" s="207" t="s">
        <v>140</v>
      </c>
      <c r="E112" s="208" t="s">
        <v>1959</v>
      </c>
      <c r="F112" s="209" t="s">
        <v>1960</v>
      </c>
      <c r="G112" s="210" t="s">
        <v>1848</v>
      </c>
      <c r="H112" s="211">
        <v>1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145</v>
      </c>
      <c r="AT112" s="218" t="s">
        <v>140</v>
      </c>
      <c r="AU112" s="218" t="s">
        <v>82</v>
      </c>
      <c r="AY112" s="20" t="s">
        <v>138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145</v>
      </c>
      <c r="BM112" s="218" t="s">
        <v>1961</v>
      </c>
    </row>
    <row r="113" s="2" customFormat="1" ht="16.5" customHeight="1">
      <c r="A113" s="41"/>
      <c r="B113" s="42"/>
      <c r="C113" s="207" t="s">
        <v>245</v>
      </c>
      <c r="D113" s="207" t="s">
        <v>140</v>
      </c>
      <c r="E113" s="208" t="s">
        <v>1962</v>
      </c>
      <c r="F113" s="209" t="s">
        <v>1963</v>
      </c>
      <c r="G113" s="210" t="s">
        <v>1848</v>
      </c>
      <c r="H113" s="211">
        <v>8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145</v>
      </c>
      <c r="AT113" s="218" t="s">
        <v>140</v>
      </c>
      <c r="AU113" s="218" t="s">
        <v>82</v>
      </c>
      <c r="AY113" s="20" t="s">
        <v>138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145</v>
      </c>
      <c r="BM113" s="218" t="s">
        <v>1964</v>
      </c>
    </row>
    <row r="114" s="2" customFormat="1" ht="16.5" customHeight="1">
      <c r="A114" s="41"/>
      <c r="B114" s="42"/>
      <c r="C114" s="207" t="s">
        <v>251</v>
      </c>
      <c r="D114" s="207" t="s">
        <v>140</v>
      </c>
      <c r="E114" s="208" t="s">
        <v>1965</v>
      </c>
      <c r="F114" s="209" t="s">
        <v>1966</v>
      </c>
      <c r="G114" s="210" t="s">
        <v>1848</v>
      </c>
      <c r="H114" s="211">
        <v>3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145</v>
      </c>
      <c r="AT114" s="218" t="s">
        <v>140</v>
      </c>
      <c r="AU114" s="218" t="s">
        <v>82</v>
      </c>
      <c r="AY114" s="20" t="s">
        <v>138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145</v>
      </c>
      <c r="BM114" s="218" t="s">
        <v>1967</v>
      </c>
    </row>
    <row r="115" s="2" customFormat="1" ht="16.5" customHeight="1">
      <c r="A115" s="41"/>
      <c r="B115" s="42"/>
      <c r="C115" s="207" t="s">
        <v>256</v>
      </c>
      <c r="D115" s="207" t="s">
        <v>140</v>
      </c>
      <c r="E115" s="208" t="s">
        <v>1968</v>
      </c>
      <c r="F115" s="209" t="s">
        <v>1969</v>
      </c>
      <c r="G115" s="210" t="s">
        <v>1848</v>
      </c>
      <c r="H115" s="211">
        <v>1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145</v>
      </c>
      <c r="AT115" s="218" t="s">
        <v>140</v>
      </c>
      <c r="AU115" s="218" t="s">
        <v>82</v>
      </c>
      <c r="AY115" s="20" t="s">
        <v>138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145</v>
      </c>
      <c r="BM115" s="218" t="s">
        <v>1970</v>
      </c>
    </row>
    <row r="116" s="2" customFormat="1" ht="16.5" customHeight="1">
      <c r="A116" s="41"/>
      <c r="B116" s="42"/>
      <c r="C116" s="207" t="s">
        <v>262</v>
      </c>
      <c r="D116" s="207" t="s">
        <v>140</v>
      </c>
      <c r="E116" s="208" t="s">
        <v>1971</v>
      </c>
      <c r="F116" s="209" t="s">
        <v>1972</v>
      </c>
      <c r="G116" s="210" t="s">
        <v>1848</v>
      </c>
      <c r="H116" s="211">
        <v>3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145</v>
      </c>
      <c r="AT116" s="218" t="s">
        <v>140</v>
      </c>
      <c r="AU116" s="218" t="s">
        <v>82</v>
      </c>
      <c r="AY116" s="20" t="s">
        <v>138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145</v>
      </c>
      <c r="BM116" s="218" t="s">
        <v>1973</v>
      </c>
    </row>
    <row r="117" s="2" customFormat="1" ht="16.5" customHeight="1">
      <c r="A117" s="41"/>
      <c r="B117" s="42"/>
      <c r="C117" s="207" t="s">
        <v>267</v>
      </c>
      <c r="D117" s="207" t="s">
        <v>140</v>
      </c>
      <c r="E117" s="208" t="s">
        <v>1974</v>
      </c>
      <c r="F117" s="209" t="s">
        <v>1975</v>
      </c>
      <c r="G117" s="210" t="s">
        <v>1848</v>
      </c>
      <c r="H117" s="211">
        <v>1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145</v>
      </c>
      <c r="AT117" s="218" t="s">
        <v>140</v>
      </c>
      <c r="AU117" s="218" t="s">
        <v>82</v>
      </c>
      <c r="AY117" s="20" t="s">
        <v>138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145</v>
      </c>
      <c r="BM117" s="218" t="s">
        <v>1976</v>
      </c>
    </row>
    <row r="118" s="2" customFormat="1" ht="16.5" customHeight="1">
      <c r="A118" s="41"/>
      <c r="B118" s="42"/>
      <c r="C118" s="207" t="s">
        <v>277</v>
      </c>
      <c r="D118" s="207" t="s">
        <v>140</v>
      </c>
      <c r="E118" s="208" t="s">
        <v>1977</v>
      </c>
      <c r="F118" s="209" t="s">
        <v>1978</v>
      </c>
      <c r="G118" s="210" t="s">
        <v>1848</v>
      </c>
      <c r="H118" s="211">
        <v>2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82</v>
      </c>
      <c r="AY118" s="20" t="s">
        <v>138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145</v>
      </c>
      <c r="BM118" s="218" t="s">
        <v>1979</v>
      </c>
    </row>
    <row r="119" s="2" customFormat="1" ht="24.15" customHeight="1">
      <c r="A119" s="41"/>
      <c r="B119" s="42"/>
      <c r="C119" s="207" t="s">
        <v>7</v>
      </c>
      <c r="D119" s="207" t="s">
        <v>140</v>
      </c>
      <c r="E119" s="208" t="s">
        <v>1980</v>
      </c>
      <c r="F119" s="209" t="s">
        <v>1981</v>
      </c>
      <c r="G119" s="210" t="s">
        <v>1848</v>
      </c>
      <c r="H119" s="211">
        <v>2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145</v>
      </c>
      <c r="AT119" s="218" t="s">
        <v>140</v>
      </c>
      <c r="AU119" s="218" t="s">
        <v>82</v>
      </c>
      <c r="AY119" s="20" t="s">
        <v>138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145</v>
      </c>
      <c r="BM119" s="218" t="s">
        <v>1982</v>
      </c>
    </row>
    <row r="120" s="2" customFormat="1" ht="16.5" customHeight="1">
      <c r="A120" s="41"/>
      <c r="B120" s="42"/>
      <c r="C120" s="207" t="s">
        <v>291</v>
      </c>
      <c r="D120" s="207" t="s">
        <v>140</v>
      </c>
      <c r="E120" s="208" t="s">
        <v>1983</v>
      </c>
      <c r="F120" s="209" t="s">
        <v>1984</v>
      </c>
      <c r="G120" s="210" t="s">
        <v>1848</v>
      </c>
      <c r="H120" s="211">
        <v>8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145</v>
      </c>
      <c r="AT120" s="218" t="s">
        <v>140</v>
      </c>
      <c r="AU120" s="218" t="s">
        <v>82</v>
      </c>
      <c r="AY120" s="20" t="s">
        <v>138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145</v>
      </c>
      <c r="BM120" s="218" t="s">
        <v>1985</v>
      </c>
    </row>
    <row r="121" s="2" customFormat="1" ht="16.5" customHeight="1">
      <c r="A121" s="41"/>
      <c r="B121" s="42"/>
      <c r="C121" s="207" t="s">
        <v>300</v>
      </c>
      <c r="D121" s="207" t="s">
        <v>140</v>
      </c>
      <c r="E121" s="208" t="s">
        <v>1986</v>
      </c>
      <c r="F121" s="209" t="s">
        <v>1987</v>
      </c>
      <c r="G121" s="210" t="s">
        <v>1848</v>
      </c>
      <c r="H121" s="211">
        <v>2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145</v>
      </c>
      <c r="AT121" s="218" t="s">
        <v>140</v>
      </c>
      <c r="AU121" s="218" t="s">
        <v>82</v>
      </c>
      <c r="AY121" s="20" t="s">
        <v>138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145</v>
      </c>
      <c r="BM121" s="218" t="s">
        <v>1988</v>
      </c>
    </row>
    <row r="122" s="2" customFormat="1" ht="16.5" customHeight="1">
      <c r="A122" s="41"/>
      <c r="B122" s="42"/>
      <c r="C122" s="207" t="s">
        <v>308</v>
      </c>
      <c r="D122" s="207" t="s">
        <v>140</v>
      </c>
      <c r="E122" s="208" t="s">
        <v>1989</v>
      </c>
      <c r="F122" s="209" t="s">
        <v>1990</v>
      </c>
      <c r="G122" s="210" t="s">
        <v>1848</v>
      </c>
      <c r="H122" s="211">
        <v>6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</v>
      </c>
      <c r="AT122" s="218" t="s">
        <v>140</v>
      </c>
      <c r="AU122" s="218" t="s">
        <v>82</v>
      </c>
      <c r="AY122" s="20" t="s">
        <v>138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145</v>
      </c>
      <c r="BM122" s="218" t="s">
        <v>1991</v>
      </c>
    </row>
    <row r="123" s="12" customFormat="1" ht="22.8" customHeight="1">
      <c r="A123" s="12"/>
      <c r="B123" s="191"/>
      <c r="C123" s="192"/>
      <c r="D123" s="193" t="s">
        <v>71</v>
      </c>
      <c r="E123" s="205" t="s">
        <v>1226</v>
      </c>
      <c r="F123" s="205" t="s">
        <v>1992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P124</f>
        <v>0</v>
      </c>
      <c r="Q123" s="199"/>
      <c r="R123" s="200">
        <f>R124</f>
        <v>0</v>
      </c>
      <c r="S123" s="199"/>
      <c r="T123" s="20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80</v>
      </c>
      <c r="AT123" s="203" t="s">
        <v>71</v>
      </c>
      <c r="AU123" s="203" t="s">
        <v>80</v>
      </c>
      <c r="AY123" s="202" t="s">
        <v>138</v>
      </c>
      <c r="BK123" s="204">
        <f>BK124</f>
        <v>0</v>
      </c>
    </row>
    <row r="124" s="2" customFormat="1" ht="16.5" customHeight="1">
      <c r="A124" s="41"/>
      <c r="B124" s="42"/>
      <c r="C124" s="207" t="s">
        <v>317</v>
      </c>
      <c r="D124" s="207" t="s">
        <v>140</v>
      </c>
      <c r="E124" s="208" t="s">
        <v>1993</v>
      </c>
      <c r="F124" s="209" t="s">
        <v>1994</v>
      </c>
      <c r="G124" s="210" t="s">
        <v>1848</v>
      </c>
      <c r="H124" s="211">
        <v>2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145</v>
      </c>
      <c r="AT124" s="218" t="s">
        <v>140</v>
      </c>
      <c r="AU124" s="218" t="s">
        <v>82</v>
      </c>
      <c r="AY124" s="20" t="s">
        <v>138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145</v>
      </c>
      <c r="BM124" s="218" t="s">
        <v>1995</v>
      </c>
    </row>
    <row r="125" s="12" customFormat="1" ht="22.8" customHeight="1">
      <c r="A125" s="12"/>
      <c r="B125" s="191"/>
      <c r="C125" s="192"/>
      <c r="D125" s="193" t="s">
        <v>71</v>
      </c>
      <c r="E125" s="205" t="s">
        <v>1230</v>
      </c>
      <c r="F125" s="205" t="s">
        <v>1874</v>
      </c>
      <c r="G125" s="192"/>
      <c r="H125" s="192"/>
      <c r="I125" s="195"/>
      <c r="J125" s="206">
        <f>BK125</f>
        <v>0</v>
      </c>
      <c r="K125" s="192"/>
      <c r="L125" s="197"/>
      <c r="M125" s="198"/>
      <c r="N125" s="199"/>
      <c r="O125" s="199"/>
      <c r="P125" s="200">
        <f>SUM(P126:P127)</f>
        <v>0</v>
      </c>
      <c r="Q125" s="199"/>
      <c r="R125" s="200">
        <f>SUM(R126:R127)</f>
        <v>0</v>
      </c>
      <c r="S125" s="199"/>
      <c r="T125" s="20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80</v>
      </c>
      <c r="AT125" s="203" t="s">
        <v>71</v>
      </c>
      <c r="AU125" s="203" t="s">
        <v>80</v>
      </c>
      <c r="AY125" s="202" t="s">
        <v>138</v>
      </c>
      <c r="BK125" s="204">
        <f>SUM(BK126:BK127)</f>
        <v>0</v>
      </c>
    </row>
    <row r="126" s="2" customFormat="1" ht="24.15" customHeight="1">
      <c r="A126" s="41"/>
      <c r="B126" s="42"/>
      <c r="C126" s="207" t="s">
        <v>322</v>
      </c>
      <c r="D126" s="207" t="s">
        <v>140</v>
      </c>
      <c r="E126" s="208" t="s">
        <v>1996</v>
      </c>
      <c r="F126" s="209" t="s">
        <v>1997</v>
      </c>
      <c r="G126" s="210" t="s">
        <v>1998</v>
      </c>
      <c r="H126" s="211">
        <v>16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145</v>
      </c>
      <c r="AT126" s="218" t="s">
        <v>140</v>
      </c>
      <c r="AU126" s="218" t="s">
        <v>82</v>
      </c>
      <c r="AY126" s="20" t="s">
        <v>138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145</v>
      </c>
      <c r="BM126" s="218" t="s">
        <v>1999</v>
      </c>
    </row>
    <row r="127" s="2" customFormat="1" ht="16.5" customHeight="1">
      <c r="A127" s="41"/>
      <c r="B127" s="42"/>
      <c r="C127" s="207" t="s">
        <v>328</v>
      </c>
      <c r="D127" s="207" t="s">
        <v>140</v>
      </c>
      <c r="E127" s="208" t="s">
        <v>2000</v>
      </c>
      <c r="F127" s="209" t="s">
        <v>2001</v>
      </c>
      <c r="G127" s="210" t="s">
        <v>1998</v>
      </c>
      <c r="H127" s="211">
        <v>6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145</v>
      </c>
      <c r="AT127" s="218" t="s">
        <v>140</v>
      </c>
      <c r="AU127" s="218" t="s">
        <v>82</v>
      </c>
      <c r="AY127" s="20" t="s">
        <v>138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145</v>
      </c>
      <c r="BM127" s="218" t="s">
        <v>2002</v>
      </c>
    </row>
    <row r="128" s="12" customFormat="1" ht="22.8" customHeight="1">
      <c r="A128" s="12"/>
      <c r="B128" s="191"/>
      <c r="C128" s="192"/>
      <c r="D128" s="193" t="s">
        <v>71</v>
      </c>
      <c r="E128" s="205" t="s">
        <v>2003</v>
      </c>
      <c r="F128" s="205" t="s">
        <v>2004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SUM(P129:P130)</f>
        <v>0</v>
      </c>
      <c r="Q128" s="199"/>
      <c r="R128" s="200">
        <f>SUM(R129:R130)</f>
        <v>0</v>
      </c>
      <c r="S128" s="199"/>
      <c r="T128" s="201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80</v>
      </c>
      <c r="AT128" s="203" t="s">
        <v>71</v>
      </c>
      <c r="AU128" s="203" t="s">
        <v>80</v>
      </c>
      <c r="AY128" s="202" t="s">
        <v>138</v>
      </c>
      <c r="BK128" s="204">
        <f>SUM(BK129:BK130)</f>
        <v>0</v>
      </c>
    </row>
    <row r="129" s="2" customFormat="1" ht="16.5" customHeight="1">
      <c r="A129" s="41"/>
      <c r="B129" s="42"/>
      <c r="C129" s="207" t="s">
        <v>327</v>
      </c>
      <c r="D129" s="207" t="s">
        <v>140</v>
      </c>
      <c r="E129" s="208" t="s">
        <v>2005</v>
      </c>
      <c r="F129" s="209" t="s">
        <v>2006</v>
      </c>
      <c r="G129" s="210" t="s">
        <v>153</v>
      </c>
      <c r="H129" s="211">
        <v>20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145</v>
      </c>
      <c r="AT129" s="218" t="s">
        <v>140</v>
      </c>
      <c r="AU129" s="218" t="s">
        <v>82</v>
      </c>
      <c r="AY129" s="20" t="s">
        <v>138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145</v>
      </c>
      <c r="BM129" s="218" t="s">
        <v>2007</v>
      </c>
    </row>
    <row r="130" s="2" customFormat="1" ht="16.5" customHeight="1">
      <c r="A130" s="41"/>
      <c r="B130" s="42"/>
      <c r="C130" s="207" t="s">
        <v>338</v>
      </c>
      <c r="D130" s="207" t="s">
        <v>140</v>
      </c>
      <c r="E130" s="208" t="s">
        <v>2008</v>
      </c>
      <c r="F130" s="209" t="s">
        <v>2009</v>
      </c>
      <c r="G130" s="210" t="s">
        <v>153</v>
      </c>
      <c r="H130" s="211">
        <v>8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145</v>
      </c>
      <c r="AT130" s="218" t="s">
        <v>140</v>
      </c>
      <c r="AU130" s="218" t="s">
        <v>82</v>
      </c>
      <c r="AY130" s="20" t="s">
        <v>138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145</v>
      </c>
      <c r="BM130" s="218" t="s">
        <v>2010</v>
      </c>
    </row>
    <row r="131" s="12" customFormat="1" ht="22.8" customHeight="1">
      <c r="A131" s="12"/>
      <c r="B131" s="191"/>
      <c r="C131" s="192"/>
      <c r="D131" s="193" t="s">
        <v>71</v>
      </c>
      <c r="E131" s="205" t="s">
        <v>2011</v>
      </c>
      <c r="F131" s="205" t="s">
        <v>1882</v>
      </c>
      <c r="G131" s="192"/>
      <c r="H131" s="192"/>
      <c r="I131" s="195"/>
      <c r="J131" s="206">
        <f>BK131</f>
        <v>0</v>
      </c>
      <c r="K131" s="192"/>
      <c r="L131" s="197"/>
      <c r="M131" s="198"/>
      <c r="N131" s="199"/>
      <c r="O131" s="199"/>
      <c r="P131" s="200">
        <f>SUM(P132:P139)</f>
        <v>0</v>
      </c>
      <c r="Q131" s="199"/>
      <c r="R131" s="200">
        <f>SUM(R132:R139)</f>
        <v>0</v>
      </c>
      <c r="S131" s="199"/>
      <c r="T131" s="201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2" t="s">
        <v>80</v>
      </c>
      <c r="AT131" s="203" t="s">
        <v>71</v>
      </c>
      <c r="AU131" s="203" t="s">
        <v>80</v>
      </c>
      <c r="AY131" s="202" t="s">
        <v>138</v>
      </c>
      <c r="BK131" s="204">
        <f>SUM(BK132:BK139)</f>
        <v>0</v>
      </c>
    </row>
    <row r="132" s="2" customFormat="1" ht="16.5" customHeight="1">
      <c r="A132" s="41"/>
      <c r="B132" s="42"/>
      <c r="C132" s="207" t="s">
        <v>554</v>
      </c>
      <c r="D132" s="207" t="s">
        <v>140</v>
      </c>
      <c r="E132" s="208" t="s">
        <v>2012</v>
      </c>
      <c r="F132" s="209" t="s">
        <v>2013</v>
      </c>
      <c r="G132" s="210" t="s">
        <v>1848</v>
      </c>
      <c r="H132" s="211">
        <v>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145</v>
      </c>
      <c r="AT132" s="218" t="s">
        <v>140</v>
      </c>
      <c r="AU132" s="218" t="s">
        <v>82</v>
      </c>
      <c r="AY132" s="20" t="s">
        <v>138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145</v>
      </c>
      <c r="BM132" s="218" t="s">
        <v>2014</v>
      </c>
    </row>
    <row r="133" s="2" customFormat="1" ht="16.5" customHeight="1">
      <c r="A133" s="41"/>
      <c r="B133" s="42"/>
      <c r="C133" s="207" t="s">
        <v>560</v>
      </c>
      <c r="D133" s="207" t="s">
        <v>140</v>
      </c>
      <c r="E133" s="208" t="s">
        <v>2015</v>
      </c>
      <c r="F133" s="209" t="s">
        <v>2016</v>
      </c>
      <c r="G133" s="210" t="s">
        <v>1848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145</v>
      </c>
      <c r="AT133" s="218" t="s">
        <v>140</v>
      </c>
      <c r="AU133" s="218" t="s">
        <v>82</v>
      </c>
      <c r="AY133" s="20" t="s">
        <v>138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145</v>
      </c>
      <c r="BM133" s="218" t="s">
        <v>2017</v>
      </c>
    </row>
    <row r="134" s="2" customFormat="1" ht="16.5" customHeight="1">
      <c r="A134" s="41"/>
      <c r="B134" s="42"/>
      <c r="C134" s="207" t="s">
        <v>573</v>
      </c>
      <c r="D134" s="207" t="s">
        <v>140</v>
      </c>
      <c r="E134" s="208" t="s">
        <v>2018</v>
      </c>
      <c r="F134" s="209" t="s">
        <v>2019</v>
      </c>
      <c r="G134" s="210" t="s">
        <v>1848</v>
      </c>
      <c r="H134" s="211">
        <v>1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145</v>
      </c>
      <c r="AT134" s="218" t="s">
        <v>140</v>
      </c>
      <c r="AU134" s="218" t="s">
        <v>82</v>
      </c>
      <c r="AY134" s="20" t="s">
        <v>138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145</v>
      </c>
      <c r="BM134" s="218" t="s">
        <v>2020</v>
      </c>
    </row>
    <row r="135" s="2" customFormat="1" ht="16.5" customHeight="1">
      <c r="A135" s="41"/>
      <c r="B135" s="42"/>
      <c r="C135" s="207" t="s">
        <v>581</v>
      </c>
      <c r="D135" s="207" t="s">
        <v>140</v>
      </c>
      <c r="E135" s="208" t="s">
        <v>2021</v>
      </c>
      <c r="F135" s="209" t="s">
        <v>2022</v>
      </c>
      <c r="G135" s="210" t="s">
        <v>1848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145</v>
      </c>
      <c r="AT135" s="218" t="s">
        <v>140</v>
      </c>
      <c r="AU135" s="218" t="s">
        <v>82</v>
      </c>
      <c r="AY135" s="20" t="s">
        <v>138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145</v>
      </c>
      <c r="BM135" s="218" t="s">
        <v>2023</v>
      </c>
    </row>
    <row r="136" s="2" customFormat="1" ht="16.5" customHeight="1">
      <c r="A136" s="41"/>
      <c r="B136" s="42"/>
      <c r="C136" s="207" t="s">
        <v>346</v>
      </c>
      <c r="D136" s="207" t="s">
        <v>140</v>
      </c>
      <c r="E136" s="208" t="s">
        <v>2024</v>
      </c>
      <c r="F136" s="209" t="s">
        <v>1884</v>
      </c>
      <c r="G136" s="210" t="s">
        <v>890</v>
      </c>
      <c r="H136" s="211">
        <v>1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145</v>
      </c>
      <c r="AT136" s="218" t="s">
        <v>140</v>
      </c>
      <c r="AU136" s="218" t="s">
        <v>82</v>
      </c>
      <c r="AY136" s="20" t="s">
        <v>138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145</v>
      </c>
      <c r="BM136" s="218" t="s">
        <v>2025</v>
      </c>
    </row>
    <row r="137" s="2" customFormat="1" ht="24.15" customHeight="1">
      <c r="A137" s="41"/>
      <c r="B137" s="42"/>
      <c r="C137" s="207" t="s">
        <v>593</v>
      </c>
      <c r="D137" s="207" t="s">
        <v>140</v>
      </c>
      <c r="E137" s="208" t="s">
        <v>2026</v>
      </c>
      <c r="F137" s="209" t="s">
        <v>2027</v>
      </c>
      <c r="G137" s="210" t="s">
        <v>1848</v>
      </c>
      <c r="H137" s="211">
        <v>1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</v>
      </c>
      <c r="AT137" s="218" t="s">
        <v>140</v>
      </c>
      <c r="AU137" s="218" t="s">
        <v>82</v>
      </c>
      <c r="AY137" s="20" t="s">
        <v>138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</v>
      </c>
      <c r="BM137" s="218" t="s">
        <v>2028</v>
      </c>
    </row>
    <row r="138" s="2" customFormat="1" ht="16.5" customHeight="1">
      <c r="A138" s="41"/>
      <c r="B138" s="42"/>
      <c r="C138" s="207" t="s">
        <v>601</v>
      </c>
      <c r="D138" s="207" t="s">
        <v>140</v>
      </c>
      <c r="E138" s="208" t="s">
        <v>2029</v>
      </c>
      <c r="F138" s="209" t="s">
        <v>2030</v>
      </c>
      <c r="G138" s="210" t="s">
        <v>1848</v>
      </c>
      <c r="H138" s="211">
        <v>10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145</v>
      </c>
      <c r="AT138" s="218" t="s">
        <v>140</v>
      </c>
      <c r="AU138" s="218" t="s">
        <v>82</v>
      </c>
      <c r="AY138" s="20" t="s">
        <v>138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145</v>
      </c>
      <c r="BM138" s="218" t="s">
        <v>2031</v>
      </c>
    </row>
    <row r="139" s="2" customFormat="1" ht="16.5" customHeight="1">
      <c r="A139" s="41"/>
      <c r="B139" s="42"/>
      <c r="C139" s="207" t="s">
        <v>609</v>
      </c>
      <c r="D139" s="207" t="s">
        <v>140</v>
      </c>
      <c r="E139" s="208" t="s">
        <v>2032</v>
      </c>
      <c r="F139" s="209" t="s">
        <v>2033</v>
      </c>
      <c r="G139" s="210" t="s">
        <v>1848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145</v>
      </c>
      <c r="AT139" s="218" t="s">
        <v>140</v>
      </c>
      <c r="AU139" s="218" t="s">
        <v>82</v>
      </c>
      <c r="AY139" s="20" t="s">
        <v>138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145</v>
      </c>
      <c r="BM139" s="218" t="s">
        <v>2034</v>
      </c>
    </row>
    <row r="140" s="12" customFormat="1" ht="25.92" customHeight="1">
      <c r="A140" s="12"/>
      <c r="B140" s="191"/>
      <c r="C140" s="192"/>
      <c r="D140" s="193" t="s">
        <v>71</v>
      </c>
      <c r="E140" s="194" t="s">
        <v>2035</v>
      </c>
      <c r="F140" s="194" t="s">
        <v>2036</v>
      </c>
      <c r="G140" s="192"/>
      <c r="H140" s="192"/>
      <c r="I140" s="195"/>
      <c r="J140" s="196">
        <f>BK140</f>
        <v>0</v>
      </c>
      <c r="K140" s="192"/>
      <c r="L140" s="197"/>
      <c r="M140" s="198"/>
      <c r="N140" s="199"/>
      <c r="O140" s="199"/>
      <c r="P140" s="200">
        <f>P141+P143+P146+P149+P171</f>
        <v>0</v>
      </c>
      <c r="Q140" s="199"/>
      <c r="R140" s="200">
        <f>R141+R143+R146+R149+R171</f>
        <v>0</v>
      </c>
      <c r="S140" s="199"/>
      <c r="T140" s="201">
        <f>T141+T143+T146+T149+T171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80</v>
      </c>
      <c r="AT140" s="203" t="s">
        <v>71</v>
      </c>
      <c r="AU140" s="203" t="s">
        <v>72</v>
      </c>
      <c r="AY140" s="202" t="s">
        <v>138</v>
      </c>
      <c r="BK140" s="204">
        <f>BK141+BK143+BK146+BK149+BK171</f>
        <v>0</v>
      </c>
    </row>
    <row r="141" s="12" customFormat="1" ht="22.8" customHeight="1">
      <c r="A141" s="12"/>
      <c r="B141" s="191"/>
      <c r="C141" s="192"/>
      <c r="D141" s="193" t="s">
        <v>71</v>
      </c>
      <c r="E141" s="205" t="s">
        <v>1226</v>
      </c>
      <c r="F141" s="205" t="s">
        <v>1992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P142</f>
        <v>0</v>
      </c>
      <c r="Q141" s="199"/>
      <c r="R141" s="200">
        <f>R142</f>
        <v>0</v>
      </c>
      <c r="S141" s="199"/>
      <c r="T141" s="201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80</v>
      </c>
      <c r="AT141" s="203" t="s">
        <v>71</v>
      </c>
      <c r="AU141" s="203" t="s">
        <v>80</v>
      </c>
      <c r="AY141" s="202" t="s">
        <v>138</v>
      </c>
      <c r="BK141" s="204">
        <f>BK142</f>
        <v>0</v>
      </c>
    </row>
    <row r="142" s="2" customFormat="1" ht="16.5" customHeight="1">
      <c r="A142" s="41"/>
      <c r="B142" s="42"/>
      <c r="C142" s="207" t="s">
        <v>615</v>
      </c>
      <c r="D142" s="207" t="s">
        <v>140</v>
      </c>
      <c r="E142" s="208" t="s">
        <v>2037</v>
      </c>
      <c r="F142" s="209" t="s">
        <v>2038</v>
      </c>
      <c r="G142" s="210" t="s">
        <v>1848</v>
      </c>
      <c r="H142" s="211">
        <v>2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145</v>
      </c>
      <c r="AT142" s="218" t="s">
        <v>140</v>
      </c>
      <c r="AU142" s="218" t="s">
        <v>82</v>
      </c>
      <c r="AY142" s="20" t="s">
        <v>138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145</v>
      </c>
      <c r="BM142" s="218" t="s">
        <v>2039</v>
      </c>
    </row>
    <row r="143" s="12" customFormat="1" ht="22.8" customHeight="1">
      <c r="A143" s="12"/>
      <c r="B143" s="191"/>
      <c r="C143" s="192"/>
      <c r="D143" s="193" t="s">
        <v>71</v>
      </c>
      <c r="E143" s="205" t="s">
        <v>1230</v>
      </c>
      <c r="F143" s="205" t="s">
        <v>1874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SUM(P144:P145)</f>
        <v>0</v>
      </c>
      <c r="Q143" s="199"/>
      <c r="R143" s="200">
        <f>SUM(R144:R145)</f>
        <v>0</v>
      </c>
      <c r="S143" s="199"/>
      <c r="T143" s="201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80</v>
      </c>
      <c r="AT143" s="203" t="s">
        <v>71</v>
      </c>
      <c r="AU143" s="203" t="s">
        <v>80</v>
      </c>
      <c r="AY143" s="202" t="s">
        <v>138</v>
      </c>
      <c r="BK143" s="204">
        <f>SUM(BK144:BK145)</f>
        <v>0</v>
      </c>
    </row>
    <row r="144" s="2" customFormat="1" ht="24.15" customHeight="1">
      <c r="A144" s="41"/>
      <c r="B144" s="42"/>
      <c r="C144" s="207" t="s">
        <v>620</v>
      </c>
      <c r="D144" s="207" t="s">
        <v>140</v>
      </c>
      <c r="E144" s="208" t="s">
        <v>2040</v>
      </c>
      <c r="F144" s="209" t="s">
        <v>2041</v>
      </c>
      <c r="G144" s="210" t="s">
        <v>1998</v>
      </c>
      <c r="H144" s="211">
        <v>30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145</v>
      </c>
      <c r="AT144" s="218" t="s">
        <v>140</v>
      </c>
      <c r="AU144" s="218" t="s">
        <v>82</v>
      </c>
      <c r="AY144" s="20" t="s">
        <v>138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145</v>
      </c>
      <c r="BM144" s="218" t="s">
        <v>2042</v>
      </c>
    </row>
    <row r="145" s="2" customFormat="1" ht="16.5" customHeight="1">
      <c r="A145" s="41"/>
      <c r="B145" s="42"/>
      <c r="C145" s="207" t="s">
        <v>625</v>
      </c>
      <c r="D145" s="207" t="s">
        <v>140</v>
      </c>
      <c r="E145" s="208" t="s">
        <v>2043</v>
      </c>
      <c r="F145" s="209" t="s">
        <v>2044</v>
      </c>
      <c r="G145" s="210" t="s">
        <v>1998</v>
      </c>
      <c r="H145" s="211">
        <v>36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145</v>
      </c>
      <c r="AT145" s="218" t="s">
        <v>140</v>
      </c>
      <c r="AU145" s="218" t="s">
        <v>82</v>
      </c>
      <c r="AY145" s="20" t="s">
        <v>138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145</v>
      </c>
      <c r="BM145" s="218" t="s">
        <v>2045</v>
      </c>
    </row>
    <row r="146" s="12" customFormat="1" ht="22.8" customHeight="1">
      <c r="A146" s="12"/>
      <c r="B146" s="191"/>
      <c r="C146" s="192"/>
      <c r="D146" s="193" t="s">
        <v>71</v>
      </c>
      <c r="E146" s="205" t="s">
        <v>2046</v>
      </c>
      <c r="F146" s="205" t="s">
        <v>2047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SUM(P147:P148)</f>
        <v>0</v>
      </c>
      <c r="Q146" s="199"/>
      <c r="R146" s="200">
        <f>SUM(R147:R148)</f>
        <v>0</v>
      </c>
      <c r="S146" s="199"/>
      <c r="T146" s="201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80</v>
      </c>
      <c r="AT146" s="203" t="s">
        <v>71</v>
      </c>
      <c r="AU146" s="203" t="s">
        <v>80</v>
      </c>
      <c r="AY146" s="202" t="s">
        <v>138</v>
      </c>
      <c r="BK146" s="204">
        <f>SUM(BK147:BK148)</f>
        <v>0</v>
      </c>
    </row>
    <row r="147" s="2" customFormat="1" ht="21.75" customHeight="1">
      <c r="A147" s="41"/>
      <c r="B147" s="42"/>
      <c r="C147" s="207" t="s">
        <v>632</v>
      </c>
      <c r="D147" s="207" t="s">
        <v>140</v>
      </c>
      <c r="E147" s="208" t="s">
        <v>2048</v>
      </c>
      <c r="F147" s="209" t="s">
        <v>2049</v>
      </c>
      <c r="G147" s="210" t="s">
        <v>153</v>
      </c>
      <c r="H147" s="211">
        <v>40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145</v>
      </c>
      <c r="AT147" s="218" t="s">
        <v>140</v>
      </c>
      <c r="AU147" s="218" t="s">
        <v>82</v>
      </c>
      <c r="AY147" s="20" t="s">
        <v>138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145</v>
      </c>
      <c r="BM147" s="218" t="s">
        <v>2050</v>
      </c>
    </row>
    <row r="148" s="2" customFormat="1" ht="21.75" customHeight="1">
      <c r="A148" s="41"/>
      <c r="B148" s="42"/>
      <c r="C148" s="207" t="s">
        <v>640</v>
      </c>
      <c r="D148" s="207" t="s">
        <v>140</v>
      </c>
      <c r="E148" s="208" t="s">
        <v>2051</v>
      </c>
      <c r="F148" s="209" t="s">
        <v>2052</v>
      </c>
      <c r="G148" s="210" t="s">
        <v>153</v>
      </c>
      <c r="H148" s="211">
        <v>45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145</v>
      </c>
      <c r="AT148" s="218" t="s">
        <v>140</v>
      </c>
      <c r="AU148" s="218" t="s">
        <v>82</v>
      </c>
      <c r="AY148" s="20" t="s">
        <v>138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145</v>
      </c>
      <c r="BM148" s="218" t="s">
        <v>2053</v>
      </c>
    </row>
    <row r="149" s="12" customFormat="1" ht="22.8" customHeight="1">
      <c r="A149" s="12"/>
      <c r="B149" s="191"/>
      <c r="C149" s="192"/>
      <c r="D149" s="193" t="s">
        <v>71</v>
      </c>
      <c r="E149" s="205" t="s">
        <v>2054</v>
      </c>
      <c r="F149" s="205" t="s">
        <v>2055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SUM(P150:P170)</f>
        <v>0</v>
      </c>
      <c r="Q149" s="199"/>
      <c r="R149" s="200">
        <f>SUM(R150:R170)</f>
        <v>0</v>
      </c>
      <c r="S149" s="199"/>
      <c r="T149" s="201">
        <f>SUM(T150:T170)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80</v>
      </c>
      <c r="AT149" s="203" t="s">
        <v>71</v>
      </c>
      <c r="AU149" s="203" t="s">
        <v>80</v>
      </c>
      <c r="AY149" s="202" t="s">
        <v>138</v>
      </c>
      <c r="BK149" s="204">
        <f>SUM(BK150:BK170)</f>
        <v>0</v>
      </c>
    </row>
    <row r="150" s="2" customFormat="1" ht="44.25" customHeight="1">
      <c r="A150" s="41"/>
      <c r="B150" s="42"/>
      <c r="C150" s="207" t="s">
        <v>645</v>
      </c>
      <c r="D150" s="207" t="s">
        <v>140</v>
      </c>
      <c r="E150" s="208" t="s">
        <v>2056</v>
      </c>
      <c r="F150" s="209" t="s">
        <v>2057</v>
      </c>
      <c r="G150" s="210" t="s">
        <v>1848</v>
      </c>
      <c r="H150" s="211">
        <v>1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43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145</v>
      </c>
      <c r="AT150" s="218" t="s">
        <v>140</v>
      </c>
      <c r="AU150" s="218" t="s">
        <v>82</v>
      </c>
      <c r="AY150" s="20" t="s">
        <v>138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145</v>
      </c>
      <c r="BM150" s="218" t="s">
        <v>2058</v>
      </c>
    </row>
    <row r="151" s="2" customFormat="1" ht="44.25" customHeight="1">
      <c r="A151" s="41"/>
      <c r="B151" s="42"/>
      <c r="C151" s="207" t="s">
        <v>650</v>
      </c>
      <c r="D151" s="207" t="s">
        <v>140</v>
      </c>
      <c r="E151" s="208" t="s">
        <v>2059</v>
      </c>
      <c r="F151" s="209" t="s">
        <v>2060</v>
      </c>
      <c r="G151" s="210" t="s">
        <v>1848</v>
      </c>
      <c r="H151" s="211">
        <v>2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145</v>
      </c>
      <c r="AT151" s="218" t="s">
        <v>140</v>
      </c>
      <c r="AU151" s="218" t="s">
        <v>82</v>
      </c>
      <c r="AY151" s="20" t="s">
        <v>138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145</v>
      </c>
      <c r="BM151" s="218" t="s">
        <v>2061</v>
      </c>
    </row>
    <row r="152" s="2" customFormat="1" ht="24.15" customHeight="1">
      <c r="A152" s="41"/>
      <c r="B152" s="42"/>
      <c r="C152" s="207" t="s">
        <v>655</v>
      </c>
      <c r="D152" s="207" t="s">
        <v>140</v>
      </c>
      <c r="E152" s="208" t="s">
        <v>2062</v>
      </c>
      <c r="F152" s="209" t="s">
        <v>2063</v>
      </c>
      <c r="G152" s="210" t="s">
        <v>1848</v>
      </c>
      <c r="H152" s="211">
        <v>1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145</v>
      </c>
      <c r="AT152" s="218" t="s">
        <v>140</v>
      </c>
      <c r="AU152" s="218" t="s">
        <v>82</v>
      </c>
      <c r="AY152" s="20" t="s">
        <v>138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145</v>
      </c>
      <c r="BM152" s="218" t="s">
        <v>2064</v>
      </c>
    </row>
    <row r="153" s="2" customFormat="1" ht="24.15" customHeight="1">
      <c r="A153" s="41"/>
      <c r="B153" s="42"/>
      <c r="C153" s="207" t="s">
        <v>662</v>
      </c>
      <c r="D153" s="207" t="s">
        <v>140</v>
      </c>
      <c r="E153" s="208" t="s">
        <v>2065</v>
      </c>
      <c r="F153" s="209" t="s">
        <v>2066</v>
      </c>
      <c r="G153" s="210" t="s">
        <v>1998</v>
      </c>
      <c r="H153" s="211">
        <v>1320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145</v>
      </c>
      <c r="AT153" s="218" t="s">
        <v>140</v>
      </c>
      <c r="AU153" s="218" t="s">
        <v>82</v>
      </c>
      <c r="AY153" s="20" t="s">
        <v>138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145</v>
      </c>
      <c r="BM153" s="218" t="s">
        <v>2067</v>
      </c>
    </row>
    <row r="154" s="2" customFormat="1" ht="37.8" customHeight="1">
      <c r="A154" s="41"/>
      <c r="B154" s="42"/>
      <c r="C154" s="207" t="s">
        <v>667</v>
      </c>
      <c r="D154" s="207" t="s">
        <v>140</v>
      </c>
      <c r="E154" s="208" t="s">
        <v>2068</v>
      </c>
      <c r="F154" s="209" t="s">
        <v>2069</v>
      </c>
      <c r="G154" s="210" t="s">
        <v>143</v>
      </c>
      <c r="H154" s="211">
        <v>230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145</v>
      </c>
      <c r="AT154" s="218" t="s">
        <v>140</v>
      </c>
      <c r="AU154" s="218" t="s">
        <v>82</v>
      </c>
      <c r="AY154" s="20" t="s">
        <v>138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145</v>
      </c>
      <c r="BM154" s="218" t="s">
        <v>2070</v>
      </c>
    </row>
    <row r="155" s="2" customFormat="1" ht="24.15" customHeight="1">
      <c r="A155" s="41"/>
      <c r="B155" s="42"/>
      <c r="C155" s="207" t="s">
        <v>672</v>
      </c>
      <c r="D155" s="207" t="s">
        <v>140</v>
      </c>
      <c r="E155" s="208" t="s">
        <v>2071</v>
      </c>
      <c r="F155" s="209" t="s">
        <v>2072</v>
      </c>
      <c r="G155" s="210" t="s">
        <v>1998</v>
      </c>
      <c r="H155" s="211">
        <v>60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145</v>
      </c>
      <c r="AT155" s="218" t="s">
        <v>140</v>
      </c>
      <c r="AU155" s="218" t="s">
        <v>82</v>
      </c>
      <c r="AY155" s="20" t="s">
        <v>138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145</v>
      </c>
      <c r="BM155" s="218" t="s">
        <v>2073</v>
      </c>
    </row>
    <row r="156" s="2" customFormat="1" ht="16.5" customHeight="1">
      <c r="A156" s="41"/>
      <c r="B156" s="42"/>
      <c r="C156" s="207" t="s">
        <v>677</v>
      </c>
      <c r="D156" s="207" t="s">
        <v>140</v>
      </c>
      <c r="E156" s="208" t="s">
        <v>2074</v>
      </c>
      <c r="F156" s="209" t="s">
        <v>2075</v>
      </c>
      <c r="G156" s="210" t="s">
        <v>1998</v>
      </c>
      <c r="H156" s="211">
        <v>65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145</v>
      </c>
      <c r="AT156" s="218" t="s">
        <v>140</v>
      </c>
      <c r="AU156" s="218" t="s">
        <v>82</v>
      </c>
      <c r="AY156" s="20" t="s">
        <v>138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145</v>
      </c>
      <c r="BM156" s="218" t="s">
        <v>2076</v>
      </c>
    </row>
    <row r="157" s="2" customFormat="1" ht="24.15" customHeight="1">
      <c r="A157" s="41"/>
      <c r="B157" s="42"/>
      <c r="C157" s="207" t="s">
        <v>682</v>
      </c>
      <c r="D157" s="207" t="s">
        <v>140</v>
      </c>
      <c r="E157" s="208" t="s">
        <v>2077</v>
      </c>
      <c r="F157" s="209" t="s">
        <v>2078</v>
      </c>
      <c r="G157" s="210" t="s">
        <v>1848</v>
      </c>
      <c r="H157" s="211">
        <v>1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145</v>
      </c>
      <c r="AT157" s="218" t="s">
        <v>140</v>
      </c>
      <c r="AU157" s="218" t="s">
        <v>82</v>
      </c>
      <c r="AY157" s="20" t="s">
        <v>138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145</v>
      </c>
      <c r="BM157" s="218" t="s">
        <v>2079</v>
      </c>
    </row>
    <row r="158" s="2" customFormat="1" ht="24.15" customHeight="1">
      <c r="A158" s="41"/>
      <c r="B158" s="42"/>
      <c r="C158" s="207" t="s">
        <v>691</v>
      </c>
      <c r="D158" s="207" t="s">
        <v>140</v>
      </c>
      <c r="E158" s="208" t="s">
        <v>2080</v>
      </c>
      <c r="F158" s="209" t="s">
        <v>2081</v>
      </c>
      <c r="G158" s="210" t="s">
        <v>1848</v>
      </c>
      <c r="H158" s="211">
        <v>1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43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145</v>
      </c>
      <c r="AT158" s="218" t="s">
        <v>140</v>
      </c>
      <c r="AU158" s="218" t="s">
        <v>82</v>
      </c>
      <c r="AY158" s="20" t="s">
        <v>138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145</v>
      </c>
      <c r="BM158" s="218" t="s">
        <v>2082</v>
      </c>
    </row>
    <row r="159" s="2" customFormat="1" ht="16.5" customHeight="1">
      <c r="A159" s="41"/>
      <c r="B159" s="42"/>
      <c r="C159" s="207" t="s">
        <v>696</v>
      </c>
      <c r="D159" s="207" t="s">
        <v>140</v>
      </c>
      <c r="E159" s="208" t="s">
        <v>2083</v>
      </c>
      <c r="F159" s="209" t="s">
        <v>2084</v>
      </c>
      <c r="G159" s="210" t="s">
        <v>1848</v>
      </c>
      <c r="H159" s="211">
        <v>42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145</v>
      </c>
      <c r="AT159" s="218" t="s">
        <v>140</v>
      </c>
      <c r="AU159" s="218" t="s">
        <v>82</v>
      </c>
      <c r="AY159" s="20" t="s">
        <v>138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145</v>
      </c>
      <c r="BM159" s="218" t="s">
        <v>2085</v>
      </c>
    </row>
    <row r="160" s="2" customFormat="1" ht="16.5" customHeight="1">
      <c r="A160" s="41"/>
      <c r="B160" s="42"/>
      <c r="C160" s="207" t="s">
        <v>702</v>
      </c>
      <c r="D160" s="207" t="s">
        <v>140</v>
      </c>
      <c r="E160" s="208" t="s">
        <v>2086</v>
      </c>
      <c r="F160" s="209" t="s">
        <v>2087</v>
      </c>
      <c r="G160" s="210" t="s">
        <v>1848</v>
      </c>
      <c r="H160" s="211">
        <v>19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145</v>
      </c>
      <c r="AT160" s="218" t="s">
        <v>140</v>
      </c>
      <c r="AU160" s="218" t="s">
        <v>82</v>
      </c>
      <c r="AY160" s="20" t="s">
        <v>138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145</v>
      </c>
      <c r="BM160" s="218" t="s">
        <v>2088</v>
      </c>
    </row>
    <row r="161" s="2" customFormat="1" ht="16.5" customHeight="1">
      <c r="A161" s="41"/>
      <c r="B161" s="42"/>
      <c r="C161" s="207" t="s">
        <v>708</v>
      </c>
      <c r="D161" s="207" t="s">
        <v>140</v>
      </c>
      <c r="E161" s="208" t="s">
        <v>2089</v>
      </c>
      <c r="F161" s="209" t="s">
        <v>2090</v>
      </c>
      <c r="G161" s="210" t="s">
        <v>1848</v>
      </c>
      <c r="H161" s="211">
        <v>1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145</v>
      </c>
      <c r="AT161" s="218" t="s">
        <v>140</v>
      </c>
      <c r="AU161" s="218" t="s">
        <v>82</v>
      </c>
      <c r="AY161" s="20" t="s">
        <v>138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145</v>
      </c>
      <c r="BM161" s="218" t="s">
        <v>2091</v>
      </c>
    </row>
    <row r="162" s="2" customFormat="1" ht="16.5" customHeight="1">
      <c r="A162" s="41"/>
      <c r="B162" s="42"/>
      <c r="C162" s="207" t="s">
        <v>713</v>
      </c>
      <c r="D162" s="207" t="s">
        <v>140</v>
      </c>
      <c r="E162" s="208" t="s">
        <v>2092</v>
      </c>
      <c r="F162" s="209" t="s">
        <v>2093</v>
      </c>
      <c r="G162" s="210" t="s">
        <v>1848</v>
      </c>
      <c r="H162" s="211">
        <v>21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145</v>
      </c>
      <c r="AT162" s="218" t="s">
        <v>140</v>
      </c>
      <c r="AU162" s="218" t="s">
        <v>82</v>
      </c>
      <c r="AY162" s="20" t="s">
        <v>138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145</v>
      </c>
      <c r="BM162" s="218" t="s">
        <v>2094</v>
      </c>
    </row>
    <row r="163" s="2" customFormat="1" ht="16.5" customHeight="1">
      <c r="A163" s="41"/>
      <c r="B163" s="42"/>
      <c r="C163" s="207" t="s">
        <v>719</v>
      </c>
      <c r="D163" s="207" t="s">
        <v>140</v>
      </c>
      <c r="E163" s="208" t="s">
        <v>2095</v>
      </c>
      <c r="F163" s="209" t="s">
        <v>2096</v>
      </c>
      <c r="G163" s="210" t="s">
        <v>153</v>
      </c>
      <c r="H163" s="211">
        <v>270</v>
      </c>
      <c r="I163" s="212"/>
      <c r="J163" s="213">
        <f>ROUND(I163*H163,2)</f>
        <v>0</v>
      </c>
      <c r="K163" s="209" t="s">
        <v>19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145</v>
      </c>
      <c r="AT163" s="218" t="s">
        <v>140</v>
      </c>
      <c r="AU163" s="218" t="s">
        <v>82</v>
      </c>
      <c r="AY163" s="20" t="s">
        <v>138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145</v>
      </c>
      <c r="BM163" s="218" t="s">
        <v>2097</v>
      </c>
    </row>
    <row r="164" s="2" customFormat="1" ht="16.5" customHeight="1">
      <c r="A164" s="41"/>
      <c r="B164" s="42"/>
      <c r="C164" s="207" t="s">
        <v>730</v>
      </c>
      <c r="D164" s="207" t="s">
        <v>140</v>
      </c>
      <c r="E164" s="208" t="s">
        <v>2098</v>
      </c>
      <c r="F164" s="209" t="s">
        <v>2099</v>
      </c>
      <c r="G164" s="210" t="s">
        <v>1848</v>
      </c>
      <c r="H164" s="211">
        <v>21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145</v>
      </c>
      <c r="AT164" s="218" t="s">
        <v>140</v>
      </c>
      <c r="AU164" s="218" t="s">
        <v>82</v>
      </c>
      <c r="AY164" s="20" t="s">
        <v>138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145</v>
      </c>
      <c r="BM164" s="218" t="s">
        <v>2100</v>
      </c>
    </row>
    <row r="165" s="2" customFormat="1" ht="16.5" customHeight="1">
      <c r="A165" s="41"/>
      <c r="B165" s="42"/>
      <c r="C165" s="207" t="s">
        <v>737</v>
      </c>
      <c r="D165" s="207" t="s">
        <v>140</v>
      </c>
      <c r="E165" s="208" t="s">
        <v>2101</v>
      </c>
      <c r="F165" s="209" t="s">
        <v>2102</v>
      </c>
      <c r="G165" s="210" t="s">
        <v>1848</v>
      </c>
      <c r="H165" s="211">
        <v>41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145</v>
      </c>
      <c r="AT165" s="218" t="s">
        <v>140</v>
      </c>
      <c r="AU165" s="218" t="s">
        <v>82</v>
      </c>
      <c r="AY165" s="20" t="s">
        <v>138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145</v>
      </c>
      <c r="BM165" s="218" t="s">
        <v>2103</v>
      </c>
    </row>
    <row r="166" s="2" customFormat="1" ht="16.5" customHeight="1">
      <c r="A166" s="41"/>
      <c r="B166" s="42"/>
      <c r="C166" s="207" t="s">
        <v>746</v>
      </c>
      <c r="D166" s="207" t="s">
        <v>140</v>
      </c>
      <c r="E166" s="208" t="s">
        <v>2104</v>
      </c>
      <c r="F166" s="209" t="s">
        <v>2105</v>
      </c>
      <c r="G166" s="210" t="s">
        <v>1848</v>
      </c>
      <c r="H166" s="211">
        <v>62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145</v>
      </c>
      <c r="AT166" s="218" t="s">
        <v>140</v>
      </c>
      <c r="AU166" s="218" t="s">
        <v>82</v>
      </c>
      <c r="AY166" s="20" t="s">
        <v>138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145</v>
      </c>
      <c r="BM166" s="218" t="s">
        <v>2106</v>
      </c>
    </row>
    <row r="167" s="2" customFormat="1" ht="16.5" customHeight="1">
      <c r="A167" s="41"/>
      <c r="B167" s="42"/>
      <c r="C167" s="207" t="s">
        <v>752</v>
      </c>
      <c r="D167" s="207" t="s">
        <v>140</v>
      </c>
      <c r="E167" s="208" t="s">
        <v>2107</v>
      </c>
      <c r="F167" s="209" t="s">
        <v>2108</v>
      </c>
      <c r="G167" s="210" t="s">
        <v>1848</v>
      </c>
      <c r="H167" s="211">
        <v>1</v>
      </c>
      <c r="I167" s="212"/>
      <c r="J167" s="213">
        <f>ROUND(I167*H167,2)</f>
        <v>0</v>
      </c>
      <c r="K167" s="209" t="s">
        <v>19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145</v>
      </c>
      <c r="AT167" s="218" t="s">
        <v>140</v>
      </c>
      <c r="AU167" s="218" t="s">
        <v>82</v>
      </c>
      <c r="AY167" s="20" t="s">
        <v>138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145</v>
      </c>
      <c r="BM167" s="218" t="s">
        <v>2109</v>
      </c>
    </row>
    <row r="168" s="2" customFormat="1" ht="16.5" customHeight="1">
      <c r="A168" s="41"/>
      <c r="B168" s="42"/>
      <c r="C168" s="207" t="s">
        <v>757</v>
      </c>
      <c r="D168" s="207" t="s">
        <v>140</v>
      </c>
      <c r="E168" s="208" t="s">
        <v>2110</v>
      </c>
      <c r="F168" s="209" t="s">
        <v>2111</v>
      </c>
      <c r="G168" s="210" t="s">
        <v>1848</v>
      </c>
      <c r="H168" s="211">
        <v>21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145</v>
      </c>
      <c r="AT168" s="218" t="s">
        <v>140</v>
      </c>
      <c r="AU168" s="218" t="s">
        <v>82</v>
      </c>
      <c r="AY168" s="20" t="s">
        <v>138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145</v>
      </c>
      <c r="BM168" s="218" t="s">
        <v>2112</v>
      </c>
    </row>
    <row r="169" s="2" customFormat="1" ht="16.5" customHeight="1">
      <c r="A169" s="41"/>
      <c r="B169" s="42"/>
      <c r="C169" s="207" t="s">
        <v>762</v>
      </c>
      <c r="D169" s="207" t="s">
        <v>140</v>
      </c>
      <c r="E169" s="208" t="s">
        <v>2113</v>
      </c>
      <c r="F169" s="209" t="s">
        <v>2114</v>
      </c>
      <c r="G169" s="210" t="s">
        <v>1848</v>
      </c>
      <c r="H169" s="211">
        <v>1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145</v>
      </c>
      <c r="AT169" s="218" t="s">
        <v>140</v>
      </c>
      <c r="AU169" s="218" t="s">
        <v>82</v>
      </c>
      <c r="AY169" s="20" t="s">
        <v>138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145</v>
      </c>
      <c r="BM169" s="218" t="s">
        <v>2115</v>
      </c>
    </row>
    <row r="170" s="2" customFormat="1" ht="16.5" customHeight="1">
      <c r="A170" s="41"/>
      <c r="B170" s="42"/>
      <c r="C170" s="207" t="s">
        <v>769</v>
      </c>
      <c r="D170" s="207" t="s">
        <v>140</v>
      </c>
      <c r="E170" s="208" t="s">
        <v>2116</v>
      </c>
      <c r="F170" s="209" t="s">
        <v>2117</v>
      </c>
      <c r="G170" s="210" t="s">
        <v>1848</v>
      </c>
      <c r="H170" s="211">
        <v>21</v>
      </c>
      <c r="I170" s="212"/>
      <c r="J170" s="213">
        <f>ROUND(I170*H170,2)</f>
        <v>0</v>
      </c>
      <c r="K170" s="209" t="s">
        <v>19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145</v>
      </c>
      <c r="AT170" s="218" t="s">
        <v>140</v>
      </c>
      <c r="AU170" s="218" t="s">
        <v>82</v>
      </c>
      <c r="AY170" s="20" t="s">
        <v>138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145</v>
      </c>
      <c r="BM170" s="218" t="s">
        <v>2118</v>
      </c>
    </row>
    <row r="171" s="12" customFormat="1" ht="22.8" customHeight="1">
      <c r="A171" s="12"/>
      <c r="B171" s="191"/>
      <c r="C171" s="192"/>
      <c r="D171" s="193" t="s">
        <v>71</v>
      </c>
      <c r="E171" s="205" t="s">
        <v>2011</v>
      </c>
      <c r="F171" s="205" t="s">
        <v>1882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SUM(P172:P176)</f>
        <v>0</v>
      </c>
      <c r="Q171" s="199"/>
      <c r="R171" s="200">
        <f>SUM(R172:R176)</f>
        <v>0</v>
      </c>
      <c r="S171" s="199"/>
      <c r="T171" s="201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80</v>
      </c>
      <c r="AT171" s="203" t="s">
        <v>71</v>
      </c>
      <c r="AU171" s="203" t="s">
        <v>80</v>
      </c>
      <c r="AY171" s="202" t="s">
        <v>138</v>
      </c>
      <c r="BK171" s="204">
        <f>SUM(BK172:BK176)</f>
        <v>0</v>
      </c>
    </row>
    <row r="172" s="2" customFormat="1" ht="24.15" customHeight="1">
      <c r="A172" s="41"/>
      <c r="B172" s="42"/>
      <c r="C172" s="207" t="s">
        <v>776</v>
      </c>
      <c r="D172" s="207" t="s">
        <v>140</v>
      </c>
      <c r="E172" s="208" t="s">
        <v>2119</v>
      </c>
      <c r="F172" s="209" t="s">
        <v>2120</v>
      </c>
      <c r="G172" s="210" t="s">
        <v>1848</v>
      </c>
      <c r="H172" s="211">
        <v>1</v>
      </c>
      <c r="I172" s="212"/>
      <c r="J172" s="213">
        <f>ROUND(I172*H172,2)</f>
        <v>0</v>
      </c>
      <c r="K172" s="209" t="s">
        <v>19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145</v>
      </c>
      <c r="AT172" s="218" t="s">
        <v>140</v>
      </c>
      <c r="AU172" s="218" t="s">
        <v>82</v>
      </c>
      <c r="AY172" s="20" t="s">
        <v>138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145</v>
      </c>
      <c r="BM172" s="218" t="s">
        <v>2121</v>
      </c>
    </row>
    <row r="173" s="2" customFormat="1" ht="16.5" customHeight="1">
      <c r="A173" s="41"/>
      <c r="B173" s="42"/>
      <c r="C173" s="207" t="s">
        <v>781</v>
      </c>
      <c r="D173" s="207" t="s">
        <v>140</v>
      </c>
      <c r="E173" s="208" t="s">
        <v>2122</v>
      </c>
      <c r="F173" s="209" t="s">
        <v>2019</v>
      </c>
      <c r="G173" s="210" t="s">
        <v>1848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145</v>
      </c>
      <c r="AT173" s="218" t="s">
        <v>140</v>
      </c>
      <c r="AU173" s="218" t="s">
        <v>82</v>
      </c>
      <c r="AY173" s="20" t="s">
        <v>138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145</v>
      </c>
      <c r="BM173" s="218" t="s">
        <v>2123</v>
      </c>
    </row>
    <row r="174" s="2" customFormat="1" ht="16.5" customHeight="1">
      <c r="A174" s="41"/>
      <c r="B174" s="42"/>
      <c r="C174" s="207" t="s">
        <v>786</v>
      </c>
      <c r="D174" s="207" t="s">
        <v>140</v>
      </c>
      <c r="E174" s="208" t="s">
        <v>2021</v>
      </c>
      <c r="F174" s="209" t="s">
        <v>2022</v>
      </c>
      <c r="G174" s="210" t="s">
        <v>1848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145</v>
      </c>
      <c r="AT174" s="218" t="s">
        <v>140</v>
      </c>
      <c r="AU174" s="218" t="s">
        <v>82</v>
      </c>
      <c r="AY174" s="20" t="s">
        <v>138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145</v>
      </c>
      <c r="BM174" s="218" t="s">
        <v>2124</v>
      </c>
    </row>
    <row r="175" s="2" customFormat="1" ht="16.5" customHeight="1">
      <c r="A175" s="41"/>
      <c r="B175" s="42"/>
      <c r="C175" s="207" t="s">
        <v>792</v>
      </c>
      <c r="D175" s="207" t="s">
        <v>140</v>
      </c>
      <c r="E175" s="208" t="s">
        <v>2125</v>
      </c>
      <c r="F175" s="209" t="s">
        <v>1884</v>
      </c>
      <c r="G175" s="210" t="s">
        <v>890</v>
      </c>
      <c r="H175" s="211">
        <v>1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145</v>
      </c>
      <c r="AT175" s="218" t="s">
        <v>140</v>
      </c>
      <c r="AU175" s="218" t="s">
        <v>82</v>
      </c>
      <c r="AY175" s="20" t="s">
        <v>138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145</v>
      </c>
      <c r="BM175" s="218" t="s">
        <v>2126</v>
      </c>
    </row>
    <row r="176" s="2" customFormat="1" ht="24.15" customHeight="1">
      <c r="A176" s="41"/>
      <c r="B176" s="42"/>
      <c r="C176" s="207" t="s">
        <v>797</v>
      </c>
      <c r="D176" s="207" t="s">
        <v>140</v>
      </c>
      <c r="E176" s="208" t="s">
        <v>2026</v>
      </c>
      <c r="F176" s="209" t="s">
        <v>2027</v>
      </c>
      <c r="G176" s="210" t="s">
        <v>1848</v>
      </c>
      <c r="H176" s="211">
        <v>1</v>
      </c>
      <c r="I176" s="212"/>
      <c r="J176" s="213">
        <f>ROUND(I176*H176,2)</f>
        <v>0</v>
      </c>
      <c r="K176" s="209" t="s">
        <v>19</v>
      </c>
      <c r="L176" s="47"/>
      <c r="M176" s="214" t="s">
        <v>19</v>
      </c>
      <c r="N176" s="215" t="s">
        <v>43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145</v>
      </c>
      <c r="AT176" s="218" t="s">
        <v>140</v>
      </c>
      <c r="AU176" s="218" t="s">
        <v>82</v>
      </c>
      <c r="AY176" s="20" t="s">
        <v>138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145</v>
      </c>
      <c r="BM176" s="218" t="s">
        <v>2127</v>
      </c>
    </row>
    <row r="177" s="12" customFormat="1" ht="25.92" customHeight="1">
      <c r="A177" s="12"/>
      <c r="B177" s="191"/>
      <c r="C177" s="192"/>
      <c r="D177" s="193" t="s">
        <v>71</v>
      </c>
      <c r="E177" s="194" t="s">
        <v>2128</v>
      </c>
      <c r="F177" s="194" t="s">
        <v>2129</v>
      </c>
      <c r="G177" s="192"/>
      <c r="H177" s="192"/>
      <c r="I177" s="195"/>
      <c r="J177" s="196">
        <f>BK177</f>
        <v>0</v>
      </c>
      <c r="K177" s="192"/>
      <c r="L177" s="197"/>
      <c r="M177" s="198"/>
      <c r="N177" s="199"/>
      <c r="O177" s="199"/>
      <c r="P177" s="200">
        <f>SUM(P178:P182)</f>
        <v>0</v>
      </c>
      <c r="Q177" s="199"/>
      <c r="R177" s="200">
        <f>SUM(R178:R182)</f>
        <v>0</v>
      </c>
      <c r="S177" s="199"/>
      <c r="T177" s="201">
        <f>SUM(T178:T182)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71</v>
      </c>
      <c r="AU177" s="203" t="s">
        <v>72</v>
      </c>
      <c r="AY177" s="202" t="s">
        <v>138</v>
      </c>
      <c r="BK177" s="204">
        <f>SUM(BK178:BK182)</f>
        <v>0</v>
      </c>
    </row>
    <row r="178" s="2" customFormat="1" ht="16.5" customHeight="1">
      <c r="A178" s="41"/>
      <c r="B178" s="42"/>
      <c r="C178" s="207" t="s">
        <v>803</v>
      </c>
      <c r="D178" s="207" t="s">
        <v>140</v>
      </c>
      <c r="E178" s="208" t="s">
        <v>2130</v>
      </c>
      <c r="F178" s="209" t="s">
        <v>2131</v>
      </c>
      <c r="G178" s="210" t="s">
        <v>890</v>
      </c>
      <c r="H178" s="211">
        <v>1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145</v>
      </c>
      <c r="AT178" s="218" t="s">
        <v>140</v>
      </c>
      <c r="AU178" s="218" t="s">
        <v>80</v>
      </c>
      <c r="AY178" s="20" t="s">
        <v>138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145</v>
      </c>
      <c r="BM178" s="218" t="s">
        <v>2132</v>
      </c>
    </row>
    <row r="179" s="2" customFormat="1" ht="16.5" customHeight="1">
      <c r="A179" s="41"/>
      <c r="B179" s="42"/>
      <c r="C179" s="207" t="s">
        <v>809</v>
      </c>
      <c r="D179" s="207" t="s">
        <v>140</v>
      </c>
      <c r="E179" s="208" t="s">
        <v>2133</v>
      </c>
      <c r="F179" s="209" t="s">
        <v>2134</v>
      </c>
      <c r="G179" s="210" t="s">
        <v>890</v>
      </c>
      <c r="H179" s="211">
        <v>1</v>
      </c>
      <c r="I179" s="212"/>
      <c r="J179" s="213">
        <f>ROUND(I179*H179,2)</f>
        <v>0</v>
      </c>
      <c r="K179" s="209" t="s">
        <v>19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145</v>
      </c>
      <c r="AT179" s="218" t="s">
        <v>140</v>
      </c>
      <c r="AU179" s="218" t="s">
        <v>80</v>
      </c>
      <c r="AY179" s="20" t="s">
        <v>138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145</v>
      </c>
      <c r="BM179" s="218" t="s">
        <v>2135</v>
      </c>
    </row>
    <row r="180" s="2" customFormat="1" ht="16.5" customHeight="1">
      <c r="A180" s="41"/>
      <c r="B180" s="42"/>
      <c r="C180" s="207" t="s">
        <v>816</v>
      </c>
      <c r="D180" s="207" t="s">
        <v>140</v>
      </c>
      <c r="E180" s="208" t="s">
        <v>2136</v>
      </c>
      <c r="F180" s="209" t="s">
        <v>2137</v>
      </c>
      <c r="G180" s="210" t="s">
        <v>890</v>
      </c>
      <c r="H180" s="211">
        <v>1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145</v>
      </c>
      <c r="AT180" s="218" t="s">
        <v>140</v>
      </c>
      <c r="AU180" s="218" t="s">
        <v>80</v>
      </c>
      <c r="AY180" s="20" t="s">
        <v>138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145</v>
      </c>
      <c r="BM180" s="218" t="s">
        <v>2138</v>
      </c>
    </row>
    <row r="181" s="2" customFormat="1" ht="16.5" customHeight="1">
      <c r="A181" s="41"/>
      <c r="B181" s="42"/>
      <c r="C181" s="207" t="s">
        <v>823</v>
      </c>
      <c r="D181" s="207" t="s">
        <v>140</v>
      </c>
      <c r="E181" s="208" t="s">
        <v>2139</v>
      </c>
      <c r="F181" s="209" t="s">
        <v>1899</v>
      </c>
      <c r="G181" s="210" t="s">
        <v>890</v>
      </c>
      <c r="H181" s="211">
        <v>1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145</v>
      </c>
      <c r="AT181" s="218" t="s">
        <v>140</v>
      </c>
      <c r="AU181" s="218" t="s">
        <v>80</v>
      </c>
      <c r="AY181" s="20" t="s">
        <v>138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145</v>
      </c>
      <c r="BM181" s="218" t="s">
        <v>2140</v>
      </c>
    </row>
    <row r="182" s="2" customFormat="1" ht="16.5" customHeight="1">
      <c r="A182" s="41"/>
      <c r="B182" s="42"/>
      <c r="C182" s="207" t="s">
        <v>829</v>
      </c>
      <c r="D182" s="207" t="s">
        <v>140</v>
      </c>
      <c r="E182" s="208" t="s">
        <v>2141</v>
      </c>
      <c r="F182" s="209" t="s">
        <v>1902</v>
      </c>
      <c r="G182" s="210" t="s">
        <v>890</v>
      </c>
      <c r="H182" s="211">
        <v>1</v>
      </c>
      <c r="I182" s="212"/>
      <c r="J182" s="213">
        <f>ROUND(I182*H182,2)</f>
        <v>0</v>
      </c>
      <c r="K182" s="209" t="s">
        <v>19</v>
      </c>
      <c r="L182" s="47"/>
      <c r="M182" s="287" t="s">
        <v>19</v>
      </c>
      <c r="N182" s="288" t="s">
        <v>43</v>
      </c>
      <c r="O182" s="285"/>
      <c r="P182" s="289">
        <f>O182*H182</f>
        <v>0</v>
      </c>
      <c r="Q182" s="289">
        <v>0</v>
      </c>
      <c r="R182" s="289">
        <f>Q182*H182</f>
        <v>0</v>
      </c>
      <c r="S182" s="289">
        <v>0</v>
      </c>
      <c r="T182" s="290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145</v>
      </c>
      <c r="AT182" s="218" t="s">
        <v>140</v>
      </c>
      <c r="AU182" s="218" t="s">
        <v>80</v>
      </c>
      <c r="AY182" s="20" t="s">
        <v>138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145</v>
      </c>
      <c r="BM182" s="218" t="s">
        <v>2142</v>
      </c>
    </row>
    <row r="183" s="2" customFormat="1" ht="6.96" customHeight="1">
      <c r="A183" s="41"/>
      <c r="B183" s="62"/>
      <c r="C183" s="63"/>
      <c r="D183" s="63"/>
      <c r="E183" s="63"/>
      <c r="F183" s="63"/>
      <c r="G183" s="63"/>
      <c r="H183" s="63"/>
      <c r="I183" s="63"/>
      <c r="J183" s="63"/>
      <c r="K183" s="63"/>
      <c r="L183" s="47"/>
      <c r="M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</sheetData>
  <sheetProtection sheet="1" autoFilter="0" formatColumns="0" formatRows="0" objects="1" scenarios="1" spinCount="100000" saltValue="9FN3A7TwusAlkY5hLUXlUj+yCOtyZIT3+oZ9PbDBfNnSg6nvaWHRDX0Kmhz8PaYa0YWotU9KKu3cG3OW4ZoKNg==" hashValue="N7gKgpJwHzyQUeloAg8Fv9vW13Ss5S0y4kn/YgKthG6rl1sQbyewxzNOAo3eaPcmsDqBJo+jJDV2Q1uYbcwXJg==" algorithmName="SHA-512" password="C04E"/>
  <autoFilter ref="C93:K18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2143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ROUND(J112,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ROUND((SUM(BE112:BE188)),  2)</f>
        <v>0</v>
      </c>
      <c r="G33" s="41"/>
      <c r="H33" s="41"/>
      <c r="I33" s="151">
        <v>0.20999999999999999</v>
      </c>
      <c r="J33" s="150">
        <f>ROUND(((SUM(BE112:BE188))*I33),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ROUND((SUM(BF112:BF188)),  2)</f>
        <v>0</v>
      </c>
      <c r="G34" s="41"/>
      <c r="H34" s="41"/>
      <c r="I34" s="151">
        <v>0.12</v>
      </c>
      <c r="J34" s="150">
        <f>ROUND(((SUM(BF112:BF188))*I34),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ROUND((SUM(BG112:BG188)),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ROUND((SUM(BH112:BH188)),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ROUND((SUM(BI112:BI188)),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06 -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J112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2144</v>
      </c>
      <c r="E60" s="171"/>
      <c r="F60" s="171"/>
      <c r="G60" s="171"/>
      <c r="H60" s="171"/>
      <c r="I60" s="171"/>
      <c r="J60" s="172">
        <f>J113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2145</v>
      </c>
      <c r="E61" s="177"/>
      <c r="F61" s="177"/>
      <c r="G61" s="177"/>
      <c r="H61" s="177"/>
      <c r="I61" s="177"/>
      <c r="J61" s="178">
        <f>J114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2146</v>
      </c>
      <c r="E62" s="177"/>
      <c r="F62" s="177"/>
      <c r="G62" s="177"/>
      <c r="H62" s="177"/>
      <c r="I62" s="177"/>
      <c r="J62" s="178">
        <f>J117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2147</v>
      </c>
      <c r="E63" s="177"/>
      <c r="F63" s="177"/>
      <c r="G63" s="177"/>
      <c r="H63" s="177"/>
      <c r="I63" s="177"/>
      <c r="J63" s="178">
        <f>J119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2148</v>
      </c>
      <c r="E64" s="177"/>
      <c r="F64" s="177"/>
      <c r="G64" s="177"/>
      <c r="H64" s="177"/>
      <c r="I64" s="177"/>
      <c r="J64" s="178">
        <f>J121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1910</v>
      </c>
      <c r="E65" s="177"/>
      <c r="F65" s="177"/>
      <c r="G65" s="177"/>
      <c r="H65" s="177"/>
      <c r="I65" s="177"/>
      <c r="J65" s="178">
        <f>J124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2149</v>
      </c>
      <c r="E66" s="177"/>
      <c r="F66" s="177"/>
      <c r="G66" s="177"/>
      <c r="H66" s="177"/>
      <c r="I66" s="177"/>
      <c r="J66" s="178">
        <f>J125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2150</v>
      </c>
      <c r="E67" s="177"/>
      <c r="F67" s="177"/>
      <c r="G67" s="177"/>
      <c r="H67" s="177"/>
      <c r="I67" s="177"/>
      <c r="J67" s="178">
        <f>J128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2151</v>
      </c>
      <c r="E68" s="171"/>
      <c r="F68" s="171"/>
      <c r="G68" s="171"/>
      <c r="H68" s="171"/>
      <c r="I68" s="171"/>
      <c r="J68" s="172">
        <f>J130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2145</v>
      </c>
      <c r="E69" s="177"/>
      <c r="F69" s="177"/>
      <c r="G69" s="177"/>
      <c r="H69" s="177"/>
      <c r="I69" s="177"/>
      <c r="J69" s="178">
        <f>J131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2146</v>
      </c>
      <c r="E70" s="177"/>
      <c r="F70" s="177"/>
      <c r="G70" s="177"/>
      <c r="H70" s="177"/>
      <c r="I70" s="177"/>
      <c r="J70" s="178">
        <f>J134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2147</v>
      </c>
      <c r="E71" s="177"/>
      <c r="F71" s="177"/>
      <c r="G71" s="177"/>
      <c r="H71" s="177"/>
      <c r="I71" s="177"/>
      <c r="J71" s="178">
        <f>J136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2148</v>
      </c>
      <c r="E72" s="177"/>
      <c r="F72" s="177"/>
      <c r="G72" s="177"/>
      <c r="H72" s="177"/>
      <c r="I72" s="177"/>
      <c r="J72" s="178">
        <f>J138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1910</v>
      </c>
      <c r="E73" s="177"/>
      <c r="F73" s="177"/>
      <c r="G73" s="177"/>
      <c r="H73" s="177"/>
      <c r="I73" s="177"/>
      <c r="J73" s="178">
        <f>J142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2149</v>
      </c>
      <c r="E74" s="177"/>
      <c r="F74" s="177"/>
      <c r="G74" s="177"/>
      <c r="H74" s="177"/>
      <c r="I74" s="177"/>
      <c r="J74" s="178">
        <f>J143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2150</v>
      </c>
      <c r="E75" s="177"/>
      <c r="F75" s="177"/>
      <c r="G75" s="177"/>
      <c r="H75" s="177"/>
      <c r="I75" s="177"/>
      <c r="J75" s="178">
        <f>J146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8"/>
      <c r="C76" s="169"/>
      <c r="D76" s="170" t="s">
        <v>2152</v>
      </c>
      <c r="E76" s="171"/>
      <c r="F76" s="171"/>
      <c r="G76" s="171"/>
      <c r="H76" s="171"/>
      <c r="I76" s="171"/>
      <c r="J76" s="172">
        <f>J148</f>
        <v>0</v>
      </c>
      <c r="K76" s="169"/>
      <c r="L76" s="17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4"/>
      <c r="C77" s="175"/>
      <c r="D77" s="176" t="s">
        <v>2145</v>
      </c>
      <c r="E77" s="177"/>
      <c r="F77" s="177"/>
      <c r="G77" s="177"/>
      <c r="H77" s="177"/>
      <c r="I77" s="177"/>
      <c r="J77" s="178">
        <f>J149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2146</v>
      </c>
      <c r="E78" s="177"/>
      <c r="F78" s="177"/>
      <c r="G78" s="177"/>
      <c r="H78" s="177"/>
      <c r="I78" s="177"/>
      <c r="J78" s="178">
        <f>J152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2147</v>
      </c>
      <c r="E79" s="177"/>
      <c r="F79" s="177"/>
      <c r="G79" s="177"/>
      <c r="H79" s="177"/>
      <c r="I79" s="177"/>
      <c r="J79" s="178">
        <f>J154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2148</v>
      </c>
      <c r="E80" s="177"/>
      <c r="F80" s="177"/>
      <c r="G80" s="177"/>
      <c r="H80" s="177"/>
      <c r="I80" s="177"/>
      <c r="J80" s="178">
        <f>J156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1910</v>
      </c>
      <c r="E81" s="177"/>
      <c r="F81" s="177"/>
      <c r="G81" s="177"/>
      <c r="H81" s="177"/>
      <c r="I81" s="177"/>
      <c r="J81" s="178">
        <f>J159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2149</v>
      </c>
      <c r="E82" s="177"/>
      <c r="F82" s="177"/>
      <c r="G82" s="177"/>
      <c r="H82" s="177"/>
      <c r="I82" s="177"/>
      <c r="J82" s="178">
        <f>J160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2150</v>
      </c>
      <c r="E83" s="177"/>
      <c r="F83" s="177"/>
      <c r="G83" s="177"/>
      <c r="H83" s="177"/>
      <c r="I83" s="177"/>
      <c r="J83" s="178">
        <f>J163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68"/>
      <c r="C84" s="169"/>
      <c r="D84" s="170" t="s">
        <v>2153</v>
      </c>
      <c r="E84" s="171"/>
      <c r="F84" s="171"/>
      <c r="G84" s="171"/>
      <c r="H84" s="171"/>
      <c r="I84" s="171"/>
      <c r="J84" s="172">
        <f>J165</f>
        <v>0</v>
      </c>
      <c r="K84" s="169"/>
      <c r="L84" s="17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10" customFormat="1" ht="19.92" customHeight="1">
      <c r="A85" s="10"/>
      <c r="B85" s="174"/>
      <c r="C85" s="175"/>
      <c r="D85" s="176" t="s">
        <v>2145</v>
      </c>
      <c r="E85" s="177"/>
      <c r="F85" s="177"/>
      <c r="G85" s="177"/>
      <c r="H85" s="177"/>
      <c r="I85" s="177"/>
      <c r="J85" s="178">
        <f>J166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2146</v>
      </c>
      <c r="E86" s="177"/>
      <c r="F86" s="177"/>
      <c r="G86" s="177"/>
      <c r="H86" s="177"/>
      <c r="I86" s="177"/>
      <c r="J86" s="178">
        <f>J169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2147</v>
      </c>
      <c r="E87" s="177"/>
      <c r="F87" s="177"/>
      <c r="G87" s="177"/>
      <c r="H87" s="177"/>
      <c r="I87" s="177"/>
      <c r="J87" s="178">
        <f>J171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4"/>
      <c r="C88" s="175"/>
      <c r="D88" s="176" t="s">
        <v>2148</v>
      </c>
      <c r="E88" s="177"/>
      <c r="F88" s="177"/>
      <c r="G88" s="177"/>
      <c r="H88" s="177"/>
      <c r="I88" s="177"/>
      <c r="J88" s="178">
        <f>J173</f>
        <v>0</v>
      </c>
      <c r="K88" s="175"/>
      <c r="L88" s="17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4"/>
      <c r="C89" s="175"/>
      <c r="D89" s="176" t="s">
        <v>1910</v>
      </c>
      <c r="E89" s="177"/>
      <c r="F89" s="177"/>
      <c r="G89" s="177"/>
      <c r="H89" s="177"/>
      <c r="I89" s="177"/>
      <c r="J89" s="178">
        <f>J176</f>
        <v>0</v>
      </c>
      <c r="K89" s="175"/>
      <c r="L89" s="17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4"/>
      <c r="C90" s="175"/>
      <c r="D90" s="176" t="s">
        <v>2149</v>
      </c>
      <c r="E90" s="177"/>
      <c r="F90" s="177"/>
      <c r="G90" s="177"/>
      <c r="H90" s="177"/>
      <c r="I90" s="177"/>
      <c r="J90" s="178">
        <f>J177</f>
        <v>0</v>
      </c>
      <c r="K90" s="175"/>
      <c r="L90" s="17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74"/>
      <c r="C91" s="175"/>
      <c r="D91" s="176" t="s">
        <v>2150</v>
      </c>
      <c r="E91" s="177"/>
      <c r="F91" s="177"/>
      <c r="G91" s="177"/>
      <c r="H91" s="177"/>
      <c r="I91" s="177"/>
      <c r="J91" s="178">
        <f>J179</f>
        <v>0</v>
      </c>
      <c r="K91" s="175"/>
      <c r="L91" s="17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9" customFormat="1" ht="24.96" customHeight="1">
      <c r="A92" s="9"/>
      <c r="B92" s="168"/>
      <c r="C92" s="169"/>
      <c r="D92" s="170" t="s">
        <v>1916</v>
      </c>
      <c r="E92" s="171"/>
      <c r="F92" s="171"/>
      <c r="G92" s="171"/>
      <c r="H92" s="171"/>
      <c r="I92" s="171"/>
      <c r="J92" s="172">
        <f>J181</f>
        <v>0</v>
      </c>
      <c r="K92" s="169"/>
      <c r="L92" s="17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="2" customFormat="1" ht="21.84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62"/>
      <c r="C94" s="63"/>
      <c r="D94" s="63"/>
      <c r="E94" s="63"/>
      <c r="F94" s="63"/>
      <c r="G94" s="63"/>
      <c r="H94" s="63"/>
      <c r="I94" s="63"/>
      <c r="J94" s="63"/>
      <c r="K94" s="6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8" s="2" customFormat="1" ht="6.96" customHeight="1">
      <c r="A98" s="41"/>
      <c r="B98" s="64"/>
      <c r="C98" s="65"/>
      <c r="D98" s="65"/>
      <c r="E98" s="65"/>
      <c r="F98" s="65"/>
      <c r="G98" s="65"/>
      <c r="H98" s="65"/>
      <c r="I98" s="65"/>
      <c r="J98" s="65"/>
      <c r="K98" s="65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24.96" customHeight="1">
      <c r="A99" s="41"/>
      <c r="B99" s="42"/>
      <c r="C99" s="26" t="s">
        <v>123</v>
      </c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5" t="s">
        <v>16</v>
      </c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6.5" customHeight="1">
      <c r="A102" s="41"/>
      <c r="B102" s="42"/>
      <c r="C102" s="43"/>
      <c r="D102" s="43"/>
      <c r="E102" s="163" t="str">
        <f>E7</f>
        <v>CENTRUM SLUŽEB PRO S PAS</v>
      </c>
      <c r="F102" s="35"/>
      <c r="G102" s="35"/>
      <c r="H102" s="35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2" customHeight="1">
      <c r="A103" s="41"/>
      <c r="B103" s="42"/>
      <c r="C103" s="35" t="s">
        <v>105</v>
      </c>
      <c r="D103" s="43"/>
      <c r="E103" s="43"/>
      <c r="F103" s="43"/>
      <c r="G103" s="43"/>
      <c r="H103" s="43"/>
      <c r="I103" s="43"/>
      <c r="J103" s="43"/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6.5" customHeight="1">
      <c r="A104" s="41"/>
      <c r="B104" s="42"/>
      <c r="C104" s="43"/>
      <c r="D104" s="43"/>
      <c r="E104" s="72" t="str">
        <f>E9</f>
        <v>SO 06 - Vzduchotechnika</v>
      </c>
      <c r="F104" s="43"/>
      <c r="G104" s="43"/>
      <c r="H104" s="43"/>
      <c r="I104" s="43"/>
      <c r="J104" s="43"/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3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2" customHeight="1">
      <c r="A106" s="41"/>
      <c r="B106" s="42"/>
      <c r="C106" s="35" t="s">
        <v>21</v>
      </c>
      <c r="D106" s="43"/>
      <c r="E106" s="43"/>
      <c r="F106" s="30" t="str">
        <f>F12</f>
        <v>Most</v>
      </c>
      <c r="G106" s="43"/>
      <c r="H106" s="43"/>
      <c r="I106" s="35" t="s">
        <v>23</v>
      </c>
      <c r="J106" s="75" t="str">
        <f>IF(J12="","",J12)</f>
        <v>6. 2. 2025</v>
      </c>
      <c r="K106" s="43"/>
      <c r="L106" s="13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6.96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3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5.15" customHeight="1">
      <c r="A108" s="41"/>
      <c r="B108" s="42"/>
      <c r="C108" s="35" t="s">
        <v>25</v>
      </c>
      <c r="D108" s="43"/>
      <c r="E108" s="43"/>
      <c r="F108" s="30" t="str">
        <f>E15</f>
        <v>MOSŤÁČEK.CZ Z.S.</v>
      </c>
      <c r="G108" s="43"/>
      <c r="H108" s="43"/>
      <c r="I108" s="35" t="s">
        <v>31</v>
      </c>
      <c r="J108" s="39" t="str">
        <f>E21</f>
        <v>ISONOE INVEST a.s.</v>
      </c>
      <c r="K108" s="43"/>
      <c r="L108" s="13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5.15" customHeight="1">
      <c r="A109" s="41"/>
      <c r="B109" s="42"/>
      <c r="C109" s="35" t="s">
        <v>29</v>
      </c>
      <c r="D109" s="43"/>
      <c r="E109" s="43"/>
      <c r="F109" s="30" t="str">
        <f>IF(E18="","",E18)</f>
        <v>Vyplň údaj</v>
      </c>
      <c r="G109" s="43"/>
      <c r="H109" s="43"/>
      <c r="I109" s="35" t="s">
        <v>34</v>
      </c>
      <c r="J109" s="39" t="str">
        <f>E24</f>
        <v>Lukáš Novák</v>
      </c>
      <c r="K109" s="43"/>
      <c r="L109" s="13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0.32" customHeight="1">
      <c r="A110" s="4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13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11" customFormat="1" ht="29.28" customHeight="1">
      <c r="A111" s="180"/>
      <c r="B111" s="181"/>
      <c r="C111" s="182" t="s">
        <v>124</v>
      </c>
      <c r="D111" s="183" t="s">
        <v>57</v>
      </c>
      <c r="E111" s="183" t="s">
        <v>53</v>
      </c>
      <c r="F111" s="183" t="s">
        <v>54</v>
      </c>
      <c r="G111" s="183" t="s">
        <v>125</v>
      </c>
      <c r="H111" s="183" t="s">
        <v>126</v>
      </c>
      <c r="I111" s="183" t="s">
        <v>127</v>
      </c>
      <c r="J111" s="183" t="s">
        <v>110</v>
      </c>
      <c r="K111" s="184" t="s">
        <v>128</v>
      </c>
      <c r="L111" s="185"/>
      <c r="M111" s="95" t="s">
        <v>19</v>
      </c>
      <c r="N111" s="96" t="s">
        <v>42</v>
      </c>
      <c r="O111" s="96" t="s">
        <v>129</v>
      </c>
      <c r="P111" s="96" t="s">
        <v>130</v>
      </c>
      <c r="Q111" s="96" t="s">
        <v>131</v>
      </c>
      <c r="R111" s="96" t="s">
        <v>132</v>
      </c>
      <c r="S111" s="96" t="s">
        <v>133</v>
      </c>
      <c r="T111" s="97" t="s">
        <v>134</v>
      </c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</row>
    <row r="112" s="2" customFormat="1" ht="22.8" customHeight="1">
      <c r="A112" s="41"/>
      <c r="B112" s="42"/>
      <c r="C112" s="102" t="s">
        <v>135</v>
      </c>
      <c r="D112" s="43"/>
      <c r="E112" s="43"/>
      <c r="F112" s="43"/>
      <c r="G112" s="43"/>
      <c r="H112" s="43"/>
      <c r="I112" s="43"/>
      <c r="J112" s="186">
        <f>BK112</f>
        <v>0</v>
      </c>
      <c r="K112" s="43"/>
      <c r="L112" s="47"/>
      <c r="M112" s="98"/>
      <c r="N112" s="187"/>
      <c r="O112" s="99"/>
      <c r="P112" s="188">
        <f>P113+P130+P148+P165+P181</f>
        <v>0</v>
      </c>
      <c r="Q112" s="99"/>
      <c r="R112" s="188">
        <f>R113+R130+R148+R165+R181</f>
        <v>0</v>
      </c>
      <c r="S112" s="99"/>
      <c r="T112" s="189">
        <f>T113+T130+T148+T165+T181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71</v>
      </c>
      <c r="AU112" s="20" t="s">
        <v>111</v>
      </c>
      <c r="BK112" s="190">
        <f>BK113+BK130+BK148+BK165+BK181</f>
        <v>0</v>
      </c>
    </row>
    <row r="113" s="12" customFormat="1" ht="25.92" customHeight="1">
      <c r="A113" s="12"/>
      <c r="B113" s="191"/>
      <c r="C113" s="192"/>
      <c r="D113" s="193" t="s">
        <v>71</v>
      </c>
      <c r="E113" s="194" t="s">
        <v>1205</v>
      </c>
      <c r="F113" s="194" t="s">
        <v>2154</v>
      </c>
      <c r="G113" s="192"/>
      <c r="H113" s="192"/>
      <c r="I113" s="195"/>
      <c r="J113" s="196">
        <f>BK113</f>
        <v>0</v>
      </c>
      <c r="K113" s="192"/>
      <c r="L113" s="197"/>
      <c r="M113" s="198"/>
      <c r="N113" s="199"/>
      <c r="O113" s="199"/>
      <c r="P113" s="200">
        <f>P114+P117+P119+P121+P124+P125+P128</f>
        <v>0</v>
      </c>
      <c r="Q113" s="199"/>
      <c r="R113" s="200">
        <f>R114+R117+R119+R121+R124+R125+R128</f>
        <v>0</v>
      </c>
      <c r="S113" s="199"/>
      <c r="T113" s="201">
        <f>T114+T117+T119+T121+T124+T125+T128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80</v>
      </c>
      <c r="AT113" s="203" t="s">
        <v>71</v>
      </c>
      <c r="AU113" s="203" t="s">
        <v>72</v>
      </c>
      <c r="AY113" s="202" t="s">
        <v>138</v>
      </c>
      <c r="BK113" s="204">
        <f>BK114+BK117+BK119+BK121+BK124+BK125+BK128</f>
        <v>0</v>
      </c>
    </row>
    <row r="114" s="12" customFormat="1" ht="22.8" customHeight="1">
      <c r="A114" s="12"/>
      <c r="B114" s="191"/>
      <c r="C114" s="192"/>
      <c r="D114" s="193" t="s">
        <v>71</v>
      </c>
      <c r="E114" s="205" t="s">
        <v>1212</v>
      </c>
      <c r="F114" s="205" t="s">
        <v>2155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SUM(P115:P116)</f>
        <v>0</v>
      </c>
      <c r="Q114" s="199"/>
      <c r="R114" s="200">
        <f>SUM(R115:R116)</f>
        <v>0</v>
      </c>
      <c r="S114" s="199"/>
      <c r="T114" s="201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80</v>
      </c>
      <c r="AT114" s="203" t="s">
        <v>71</v>
      </c>
      <c r="AU114" s="203" t="s">
        <v>80</v>
      </c>
      <c r="AY114" s="202" t="s">
        <v>138</v>
      </c>
      <c r="BK114" s="204">
        <f>SUM(BK115:BK116)</f>
        <v>0</v>
      </c>
    </row>
    <row r="115" s="2" customFormat="1" ht="44.25" customHeight="1">
      <c r="A115" s="41"/>
      <c r="B115" s="42"/>
      <c r="C115" s="207" t="s">
        <v>80</v>
      </c>
      <c r="D115" s="207" t="s">
        <v>140</v>
      </c>
      <c r="E115" s="208" t="s">
        <v>2156</v>
      </c>
      <c r="F115" s="209" t="s">
        <v>2157</v>
      </c>
      <c r="G115" s="210" t="s">
        <v>1848</v>
      </c>
      <c r="H115" s="211">
        <v>1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145</v>
      </c>
      <c r="AT115" s="218" t="s">
        <v>140</v>
      </c>
      <c r="AU115" s="218" t="s">
        <v>82</v>
      </c>
      <c r="AY115" s="20" t="s">
        <v>138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145</v>
      </c>
      <c r="BM115" s="218" t="s">
        <v>2158</v>
      </c>
    </row>
    <row r="116" s="2" customFormat="1" ht="16.5" customHeight="1">
      <c r="A116" s="41"/>
      <c r="B116" s="42"/>
      <c r="C116" s="207" t="s">
        <v>82</v>
      </c>
      <c r="D116" s="207" t="s">
        <v>140</v>
      </c>
      <c r="E116" s="208" t="s">
        <v>2159</v>
      </c>
      <c r="F116" s="209" t="s">
        <v>2160</v>
      </c>
      <c r="G116" s="210" t="s">
        <v>1848</v>
      </c>
      <c r="H116" s="211">
        <v>1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145</v>
      </c>
      <c r="AT116" s="218" t="s">
        <v>140</v>
      </c>
      <c r="AU116" s="218" t="s">
        <v>82</v>
      </c>
      <c r="AY116" s="20" t="s">
        <v>138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145</v>
      </c>
      <c r="BM116" s="218" t="s">
        <v>2161</v>
      </c>
    </row>
    <row r="117" s="12" customFormat="1" ht="22.8" customHeight="1">
      <c r="A117" s="12"/>
      <c r="B117" s="191"/>
      <c r="C117" s="192"/>
      <c r="D117" s="193" t="s">
        <v>71</v>
      </c>
      <c r="E117" s="205" t="s">
        <v>1881</v>
      </c>
      <c r="F117" s="205" t="s">
        <v>2162</v>
      </c>
      <c r="G117" s="192"/>
      <c r="H117" s="192"/>
      <c r="I117" s="195"/>
      <c r="J117" s="206">
        <f>BK117</f>
        <v>0</v>
      </c>
      <c r="K117" s="192"/>
      <c r="L117" s="197"/>
      <c r="M117" s="198"/>
      <c r="N117" s="199"/>
      <c r="O117" s="199"/>
      <c r="P117" s="200">
        <f>P118</f>
        <v>0</v>
      </c>
      <c r="Q117" s="199"/>
      <c r="R117" s="200">
        <f>R118</f>
        <v>0</v>
      </c>
      <c r="S117" s="199"/>
      <c r="T117" s="201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80</v>
      </c>
      <c r="AT117" s="203" t="s">
        <v>71</v>
      </c>
      <c r="AU117" s="203" t="s">
        <v>80</v>
      </c>
      <c r="AY117" s="202" t="s">
        <v>138</v>
      </c>
      <c r="BK117" s="204">
        <f>BK118</f>
        <v>0</v>
      </c>
    </row>
    <row r="118" s="2" customFormat="1" ht="16.5" customHeight="1">
      <c r="A118" s="41"/>
      <c r="B118" s="42"/>
      <c r="C118" s="207" t="s">
        <v>156</v>
      </c>
      <c r="D118" s="207" t="s">
        <v>140</v>
      </c>
      <c r="E118" s="208" t="s">
        <v>2163</v>
      </c>
      <c r="F118" s="209" t="s">
        <v>2164</v>
      </c>
      <c r="G118" s="210" t="s">
        <v>1848</v>
      </c>
      <c r="H118" s="211">
        <v>1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82</v>
      </c>
      <c r="AY118" s="20" t="s">
        <v>138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145</v>
      </c>
      <c r="BM118" s="218" t="s">
        <v>2165</v>
      </c>
    </row>
    <row r="119" s="12" customFormat="1" ht="22.8" customHeight="1">
      <c r="A119" s="12"/>
      <c r="B119" s="191"/>
      <c r="C119" s="192"/>
      <c r="D119" s="193" t="s">
        <v>71</v>
      </c>
      <c r="E119" s="205" t="s">
        <v>1222</v>
      </c>
      <c r="F119" s="205" t="s">
        <v>2166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P120</f>
        <v>0</v>
      </c>
      <c r="Q119" s="199"/>
      <c r="R119" s="200">
        <f>R120</f>
        <v>0</v>
      </c>
      <c r="S119" s="199"/>
      <c r="T119" s="20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80</v>
      </c>
      <c r="AT119" s="203" t="s">
        <v>71</v>
      </c>
      <c r="AU119" s="203" t="s">
        <v>80</v>
      </c>
      <c r="AY119" s="202" t="s">
        <v>138</v>
      </c>
      <c r="BK119" s="204">
        <f>BK120</f>
        <v>0</v>
      </c>
    </row>
    <row r="120" s="2" customFormat="1" ht="16.5" customHeight="1">
      <c r="A120" s="41"/>
      <c r="B120" s="42"/>
      <c r="C120" s="207" t="s">
        <v>145</v>
      </c>
      <c r="D120" s="207" t="s">
        <v>140</v>
      </c>
      <c r="E120" s="208" t="s">
        <v>2167</v>
      </c>
      <c r="F120" s="209" t="s">
        <v>2168</v>
      </c>
      <c r="G120" s="210" t="s">
        <v>1848</v>
      </c>
      <c r="H120" s="211">
        <v>2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145</v>
      </c>
      <c r="AT120" s="218" t="s">
        <v>140</v>
      </c>
      <c r="AU120" s="218" t="s">
        <v>82</v>
      </c>
      <c r="AY120" s="20" t="s">
        <v>138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145</v>
      </c>
      <c r="BM120" s="218" t="s">
        <v>2169</v>
      </c>
    </row>
    <row r="121" s="12" customFormat="1" ht="22.8" customHeight="1">
      <c r="A121" s="12"/>
      <c r="B121" s="191"/>
      <c r="C121" s="192"/>
      <c r="D121" s="193" t="s">
        <v>71</v>
      </c>
      <c r="E121" s="205" t="s">
        <v>1226</v>
      </c>
      <c r="F121" s="205" t="s">
        <v>2170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SUM(P122:P123)</f>
        <v>0</v>
      </c>
      <c r="Q121" s="199"/>
      <c r="R121" s="200">
        <f>SUM(R122:R123)</f>
        <v>0</v>
      </c>
      <c r="S121" s="199"/>
      <c r="T121" s="201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80</v>
      </c>
      <c r="AT121" s="203" t="s">
        <v>71</v>
      </c>
      <c r="AU121" s="203" t="s">
        <v>80</v>
      </c>
      <c r="AY121" s="202" t="s">
        <v>138</v>
      </c>
      <c r="BK121" s="204">
        <f>SUM(BK122:BK123)</f>
        <v>0</v>
      </c>
    </row>
    <row r="122" s="2" customFormat="1" ht="16.5" customHeight="1">
      <c r="A122" s="41"/>
      <c r="B122" s="42"/>
      <c r="C122" s="207" t="s">
        <v>177</v>
      </c>
      <c r="D122" s="207" t="s">
        <v>140</v>
      </c>
      <c r="E122" s="208" t="s">
        <v>2171</v>
      </c>
      <c r="F122" s="209" t="s">
        <v>2172</v>
      </c>
      <c r="G122" s="210" t="s">
        <v>1848</v>
      </c>
      <c r="H122" s="211">
        <v>3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</v>
      </c>
      <c r="AT122" s="218" t="s">
        <v>140</v>
      </c>
      <c r="AU122" s="218" t="s">
        <v>82</v>
      </c>
      <c r="AY122" s="20" t="s">
        <v>138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145</v>
      </c>
      <c r="BM122" s="218" t="s">
        <v>2173</v>
      </c>
    </row>
    <row r="123" s="2" customFormat="1" ht="16.5" customHeight="1">
      <c r="A123" s="41"/>
      <c r="B123" s="42"/>
      <c r="C123" s="207" t="s">
        <v>185</v>
      </c>
      <c r="D123" s="207" t="s">
        <v>140</v>
      </c>
      <c r="E123" s="208" t="s">
        <v>2174</v>
      </c>
      <c r="F123" s="209" t="s">
        <v>2175</v>
      </c>
      <c r="G123" s="210" t="s">
        <v>1848</v>
      </c>
      <c r="H123" s="211">
        <v>1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43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145</v>
      </c>
      <c r="AT123" s="218" t="s">
        <v>140</v>
      </c>
      <c r="AU123" s="218" t="s">
        <v>82</v>
      </c>
      <c r="AY123" s="20" t="s">
        <v>138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145</v>
      </c>
      <c r="BM123" s="218" t="s">
        <v>2176</v>
      </c>
    </row>
    <row r="124" s="12" customFormat="1" ht="22.8" customHeight="1">
      <c r="A124" s="12"/>
      <c r="B124" s="191"/>
      <c r="C124" s="192"/>
      <c r="D124" s="193" t="s">
        <v>71</v>
      </c>
      <c r="E124" s="205" t="s">
        <v>1230</v>
      </c>
      <c r="F124" s="205" t="s">
        <v>1874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v>0</v>
      </c>
      <c r="Q124" s="199"/>
      <c r="R124" s="200">
        <v>0</v>
      </c>
      <c r="S124" s="199"/>
      <c r="T124" s="201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80</v>
      </c>
      <c r="AT124" s="203" t="s">
        <v>71</v>
      </c>
      <c r="AU124" s="203" t="s">
        <v>80</v>
      </c>
      <c r="AY124" s="202" t="s">
        <v>138</v>
      </c>
      <c r="BK124" s="204">
        <v>0</v>
      </c>
    </row>
    <row r="125" s="12" customFormat="1" ht="22.8" customHeight="1">
      <c r="A125" s="12"/>
      <c r="B125" s="191"/>
      <c r="C125" s="192"/>
      <c r="D125" s="193" t="s">
        <v>71</v>
      </c>
      <c r="E125" s="205" t="s">
        <v>2003</v>
      </c>
      <c r="F125" s="205" t="s">
        <v>2177</v>
      </c>
      <c r="G125" s="192"/>
      <c r="H125" s="192"/>
      <c r="I125" s="195"/>
      <c r="J125" s="206">
        <f>BK125</f>
        <v>0</v>
      </c>
      <c r="K125" s="192"/>
      <c r="L125" s="197"/>
      <c r="M125" s="198"/>
      <c r="N125" s="199"/>
      <c r="O125" s="199"/>
      <c r="P125" s="200">
        <f>SUM(P126:P127)</f>
        <v>0</v>
      </c>
      <c r="Q125" s="199"/>
      <c r="R125" s="200">
        <f>SUM(R126:R127)</f>
        <v>0</v>
      </c>
      <c r="S125" s="199"/>
      <c r="T125" s="20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2" t="s">
        <v>80</v>
      </c>
      <c r="AT125" s="203" t="s">
        <v>71</v>
      </c>
      <c r="AU125" s="203" t="s">
        <v>80</v>
      </c>
      <c r="AY125" s="202" t="s">
        <v>138</v>
      </c>
      <c r="BK125" s="204">
        <f>SUM(BK126:BK127)</f>
        <v>0</v>
      </c>
    </row>
    <row r="126" s="2" customFormat="1" ht="16.5" customHeight="1">
      <c r="A126" s="41"/>
      <c r="B126" s="42"/>
      <c r="C126" s="207" t="s">
        <v>192</v>
      </c>
      <c r="D126" s="207" t="s">
        <v>140</v>
      </c>
      <c r="E126" s="208" t="s">
        <v>2178</v>
      </c>
      <c r="F126" s="209" t="s">
        <v>2179</v>
      </c>
      <c r="G126" s="210" t="s">
        <v>1998</v>
      </c>
      <c r="H126" s="211">
        <v>5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145</v>
      </c>
      <c r="AT126" s="218" t="s">
        <v>140</v>
      </c>
      <c r="AU126" s="218" t="s">
        <v>82</v>
      </c>
      <c r="AY126" s="20" t="s">
        <v>138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145</v>
      </c>
      <c r="BM126" s="218" t="s">
        <v>2180</v>
      </c>
    </row>
    <row r="127" s="2" customFormat="1" ht="16.5" customHeight="1">
      <c r="A127" s="41"/>
      <c r="B127" s="42"/>
      <c r="C127" s="207" t="s">
        <v>199</v>
      </c>
      <c r="D127" s="207" t="s">
        <v>140</v>
      </c>
      <c r="E127" s="208" t="s">
        <v>2181</v>
      </c>
      <c r="F127" s="209" t="s">
        <v>2182</v>
      </c>
      <c r="G127" s="210" t="s">
        <v>1998</v>
      </c>
      <c r="H127" s="211">
        <v>6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145</v>
      </c>
      <c r="AT127" s="218" t="s">
        <v>140</v>
      </c>
      <c r="AU127" s="218" t="s">
        <v>82</v>
      </c>
      <c r="AY127" s="20" t="s">
        <v>138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145</v>
      </c>
      <c r="BM127" s="218" t="s">
        <v>2183</v>
      </c>
    </row>
    <row r="128" s="12" customFormat="1" ht="22.8" customHeight="1">
      <c r="A128" s="12"/>
      <c r="B128" s="191"/>
      <c r="C128" s="192"/>
      <c r="D128" s="193" t="s">
        <v>71</v>
      </c>
      <c r="E128" s="205" t="s">
        <v>2011</v>
      </c>
      <c r="F128" s="205" t="s">
        <v>2184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P129</f>
        <v>0</v>
      </c>
      <c r="Q128" s="199"/>
      <c r="R128" s="200">
        <f>R129</f>
        <v>0</v>
      </c>
      <c r="S128" s="199"/>
      <c r="T128" s="20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80</v>
      </c>
      <c r="AT128" s="203" t="s">
        <v>71</v>
      </c>
      <c r="AU128" s="203" t="s">
        <v>80</v>
      </c>
      <c r="AY128" s="202" t="s">
        <v>138</v>
      </c>
      <c r="BK128" s="204">
        <f>BK129</f>
        <v>0</v>
      </c>
    </row>
    <row r="129" s="2" customFormat="1" ht="21.75" customHeight="1">
      <c r="A129" s="41"/>
      <c r="B129" s="42"/>
      <c r="C129" s="207" t="s">
        <v>149</v>
      </c>
      <c r="D129" s="207" t="s">
        <v>140</v>
      </c>
      <c r="E129" s="208" t="s">
        <v>2185</v>
      </c>
      <c r="F129" s="209" t="s">
        <v>2186</v>
      </c>
      <c r="G129" s="210" t="s">
        <v>143</v>
      </c>
      <c r="H129" s="211">
        <v>16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145</v>
      </c>
      <c r="AT129" s="218" t="s">
        <v>140</v>
      </c>
      <c r="AU129" s="218" t="s">
        <v>82</v>
      </c>
      <c r="AY129" s="20" t="s">
        <v>138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145</v>
      </c>
      <c r="BM129" s="218" t="s">
        <v>2187</v>
      </c>
    </row>
    <row r="130" s="12" customFormat="1" ht="25.92" customHeight="1">
      <c r="A130" s="12"/>
      <c r="B130" s="191"/>
      <c r="C130" s="192"/>
      <c r="D130" s="193" t="s">
        <v>71</v>
      </c>
      <c r="E130" s="194" t="s">
        <v>2035</v>
      </c>
      <c r="F130" s="194" t="s">
        <v>2188</v>
      </c>
      <c r="G130" s="192"/>
      <c r="H130" s="192"/>
      <c r="I130" s="195"/>
      <c r="J130" s="196">
        <f>BK130</f>
        <v>0</v>
      </c>
      <c r="K130" s="192"/>
      <c r="L130" s="197"/>
      <c r="M130" s="198"/>
      <c r="N130" s="199"/>
      <c r="O130" s="199"/>
      <c r="P130" s="200">
        <f>P131+P134+P136+P138+P142+P143+P146</f>
        <v>0</v>
      </c>
      <c r="Q130" s="199"/>
      <c r="R130" s="200">
        <f>R131+R134+R136+R138+R142+R143+R146</f>
        <v>0</v>
      </c>
      <c r="S130" s="199"/>
      <c r="T130" s="201">
        <f>T131+T134+T136+T138+T142+T143+T146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80</v>
      </c>
      <c r="AT130" s="203" t="s">
        <v>71</v>
      </c>
      <c r="AU130" s="203" t="s">
        <v>72</v>
      </c>
      <c r="AY130" s="202" t="s">
        <v>138</v>
      </c>
      <c r="BK130" s="204">
        <f>BK131+BK134+BK136+BK138+BK142+BK143+BK146</f>
        <v>0</v>
      </c>
    </row>
    <row r="131" s="12" customFormat="1" ht="22.8" customHeight="1">
      <c r="A131" s="12"/>
      <c r="B131" s="191"/>
      <c r="C131" s="192"/>
      <c r="D131" s="193" t="s">
        <v>71</v>
      </c>
      <c r="E131" s="205" t="s">
        <v>1212</v>
      </c>
      <c r="F131" s="205" t="s">
        <v>2155</v>
      </c>
      <c r="G131" s="192"/>
      <c r="H131" s="192"/>
      <c r="I131" s="195"/>
      <c r="J131" s="206">
        <f>BK131</f>
        <v>0</v>
      </c>
      <c r="K131" s="192"/>
      <c r="L131" s="197"/>
      <c r="M131" s="198"/>
      <c r="N131" s="199"/>
      <c r="O131" s="199"/>
      <c r="P131" s="200">
        <f>SUM(P132:P133)</f>
        <v>0</v>
      </c>
      <c r="Q131" s="199"/>
      <c r="R131" s="200">
        <f>SUM(R132:R133)</f>
        <v>0</v>
      </c>
      <c r="S131" s="199"/>
      <c r="T131" s="20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2" t="s">
        <v>80</v>
      </c>
      <c r="AT131" s="203" t="s">
        <v>71</v>
      </c>
      <c r="AU131" s="203" t="s">
        <v>80</v>
      </c>
      <c r="AY131" s="202" t="s">
        <v>138</v>
      </c>
      <c r="BK131" s="204">
        <f>SUM(BK132:BK133)</f>
        <v>0</v>
      </c>
    </row>
    <row r="132" s="2" customFormat="1" ht="44.25" customHeight="1">
      <c r="A132" s="41"/>
      <c r="B132" s="42"/>
      <c r="C132" s="207" t="s">
        <v>210</v>
      </c>
      <c r="D132" s="207" t="s">
        <v>140</v>
      </c>
      <c r="E132" s="208" t="s">
        <v>2189</v>
      </c>
      <c r="F132" s="209" t="s">
        <v>2190</v>
      </c>
      <c r="G132" s="210" t="s">
        <v>1848</v>
      </c>
      <c r="H132" s="211">
        <v>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145</v>
      </c>
      <c r="AT132" s="218" t="s">
        <v>140</v>
      </c>
      <c r="AU132" s="218" t="s">
        <v>82</v>
      </c>
      <c r="AY132" s="20" t="s">
        <v>138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145</v>
      </c>
      <c r="BM132" s="218" t="s">
        <v>2191</v>
      </c>
    </row>
    <row r="133" s="2" customFormat="1" ht="16.5" customHeight="1">
      <c r="A133" s="41"/>
      <c r="B133" s="42"/>
      <c r="C133" s="207" t="s">
        <v>215</v>
      </c>
      <c r="D133" s="207" t="s">
        <v>140</v>
      </c>
      <c r="E133" s="208" t="s">
        <v>2192</v>
      </c>
      <c r="F133" s="209" t="s">
        <v>2160</v>
      </c>
      <c r="G133" s="210" t="s">
        <v>1848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145</v>
      </c>
      <c r="AT133" s="218" t="s">
        <v>140</v>
      </c>
      <c r="AU133" s="218" t="s">
        <v>82</v>
      </c>
      <c r="AY133" s="20" t="s">
        <v>138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145</v>
      </c>
      <c r="BM133" s="218" t="s">
        <v>2193</v>
      </c>
    </row>
    <row r="134" s="12" customFormat="1" ht="22.8" customHeight="1">
      <c r="A134" s="12"/>
      <c r="B134" s="191"/>
      <c r="C134" s="192"/>
      <c r="D134" s="193" t="s">
        <v>71</v>
      </c>
      <c r="E134" s="205" t="s">
        <v>1881</v>
      </c>
      <c r="F134" s="205" t="s">
        <v>2162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P135</f>
        <v>0</v>
      </c>
      <c r="Q134" s="199"/>
      <c r="R134" s="200">
        <f>R135</f>
        <v>0</v>
      </c>
      <c r="S134" s="199"/>
      <c r="T134" s="20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80</v>
      </c>
      <c r="AT134" s="203" t="s">
        <v>71</v>
      </c>
      <c r="AU134" s="203" t="s">
        <v>80</v>
      </c>
      <c r="AY134" s="202" t="s">
        <v>138</v>
      </c>
      <c r="BK134" s="204">
        <f>BK135</f>
        <v>0</v>
      </c>
    </row>
    <row r="135" s="2" customFormat="1" ht="16.5" customHeight="1">
      <c r="A135" s="41"/>
      <c r="B135" s="42"/>
      <c r="C135" s="207" t="s">
        <v>8</v>
      </c>
      <c r="D135" s="207" t="s">
        <v>140</v>
      </c>
      <c r="E135" s="208" t="s">
        <v>2194</v>
      </c>
      <c r="F135" s="209" t="s">
        <v>2195</v>
      </c>
      <c r="G135" s="210" t="s">
        <v>1848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145</v>
      </c>
      <c r="AT135" s="218" t="s">
        <v>140</v>
      </c>
      <c r="AU135" s="218" t="s">
        <v>82</v>
      </c>
      <c r="AY135" s="20" t="s">
        <v>138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145</v>
      </c>
      <c r="BM135" s="218" t="s">
        <v>2196</v>
      </c>
    </row>
    <row r="136" s="12" customFormat="1" ht="22.8" customHeight="1">
      <c r="A136" s="12"/>
      <c r="B136" s="191"/>
      <c r="C136" s="192"/>
      <c r="D136" s="193" t="s">
        <v>71</v>
      </c>
      <c r="E136" s="205" t="s">
        <v>1222</v>
      </c>
      <c r="F136" s="205" t="s">
        <v>2166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P137</f>
        <v>0</v>
      </c>
      <c r="Q136" s="199"/>
      <c r="R136" s="200">
        <f>R137</f>
        <v>0</v>
      </c>
      <c r="S136" s="199"/>
      <c r="T136" s="201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80</v>
      </c>
      <c r="AT136" s="203" t="s">
        <v>71</v>
      </c>
      <c r="AU136" s="203" t="s">
        <v>80</v>
      </c>
      <c r="AY136" s="202" t="s">
        <v>138</v>
      </c>
      <c r="BK136" s="204">
        <f>BK137</f>
        <v>0</v>
      </c>
    </row>
    <row r="137" s="2" customFormat="1" ht="16.5" customHeight="1">
      <c r="A137" s="41"/>
      <c r="B137" s="42"/>
      <c r="C137" s="207" t="s">
        <v>234</v>
      </c>
      <c r="D137" s="207" t="s">
        <v>140</v>
      </c>
      <c r="E137" s="208" t="s">
        <v>2197</v>
      </c>
      <c r="F137" s="209" t="s">
        <v>2198</v>
      </c>
      <c r="G137" s="210" t="s">
        <v>1848</v>
      </c>
      <c r="H137" s="211">
        <v>2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</v>
      </c>
      <c r="AT137" s="218" t="s">
        <v>140</v>
      </c>
      <c r="AU137" s="218" t="s">
        <v>82</v>
      </c>
      <c r="AY137" s="20" t="s">
        <v>138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</v>
      </c>
      <c r="BM137" s="218" t="s">
        <v>2199</v>
      </c>
    </row>
    <row r="138" s="12" customFormat="1" ht="22.8" customHeight="1">
      <c r="A138" s="12"/>
      <c r="B138" s="191"/>
      <c r="C138" s="192"/>
      <c r="D138" s="193" t="s">
        <v>71</v>
      </c>
      <c r="E138" s="205" t="s">
        <v>1226</v>
      </c>
      <c r="F138" s="205" t="s">
        <v>2170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SUM(P139:P141)</f>
        <v>0</v>
      </c>
      <c r="Q138" s="199"/>
      <c r="R138" s="200">
        <f>SUM(R139:R141)</f>
        <v>0</v>
      </c>
      <c r="S138" s="199"/>
      <c r="T138" s="201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80</v>
      </c>
      <c r="AT138" s="203" t="s">
        <v>71</v>
      </c>
      <c r="AU138" s="203" t="s">
        <v>80</v>
      </c>
      <c r="AY138" s="202" t="s">
        <v>138</v>
      </c>
      <c r="BK138" s="204">
        <f>SUM(BK139:BK141)</f>
        <v>0</v>
      </c>
    </row>
    <row r="139" s="2" customFormat="1" ht="16.5" customHeight="1">
      <c r="A139" s="41"/>
      <c r="B139" s="42"/>
      <c r="C139" s="207" t="s">
        <v>239</v>
      </c>
      <c r="D139" s="207" t="s">
        <v>140</v>
      </c>
      <c r="E139" s="208" t="s">
        <v>2200</v>
      </c>
      <c r="F139" s="209" t="s">
        <v>2201</v>
      </c>
      <c r="G139" s="210" t="s">
        <v>1848</v>
      </c>
      <c r="H139" s="211">
        <v>2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145</v>
      </c>
      <c r="AT139" s="218" t="s">
        <v>140</v>
      </c>
      <c r="AU139" s="218" t="s">
        <v>82</v>
      </c>
      <c r="AY139" s="20" t="s">
        <v>138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145</v>
      </c>
      <c r="BM139" s="218" t="s">
        <v>2202</v>
      </c>
    </row>
    <row r="140" s="2" customFormat="1" ht="16.5" customHeight="1">
      <c r="A140" s="41"/>
      <c r="B140" s="42"/>
      <c r="C140" s="207" t="s">
        <v>245</v>
      </c>
      <c r="D140" s="207" t="s">
        <v>140</v>
      </c>
      <c r="E140" s="208" t="s">
        <v>2203</v>
      </c>
      <c r="F140" s="209" t="s">
        <v>2204</v>
      </c>
      <c r="G140" s="210" t="s">
        <v>1848</v>
      </c>
      <c r="H140" s="211">
        <v>4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145</v>
      </c>
      <c r="AT140" s="218" t="s">
        <v>140</v>
      </c>
      <c r="AU140" s="218" t="s">
        <v>82</v>
      </c>
      <c r="AY140" s="20" t="s">
        <v>138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145</v>
      </c>
      <c r="BM140" s="218" t="s">
        <v>2205</v>
      </c>
    </row>
    <row r="141" s="2" customFormat="1" ht="16.5" customHeight="1">
      <c r="A141" s="41"/>
      <c r="B141" s="42"/>
      <c r="C141" s="207" t="s">
        <v>251</v>
      </c>
      <c r="D141" s="207" t="s">
        <v>140</v>
      </c>
      <c r="E141" s="208" t="s">
        <v>2206</v>
      </c>
      <c r="F141" s="209" t="s">
        <v>2207</v>
      </c>
      <c r="G141" s="210" t="s">
        <v>1848</v>
      </c>
      <c r="H141" s="211">
        <v>1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43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145</v>
      </c>
      <c r="AT141" s="218" t="s">
        <v>140</v>
      </c>
      <c r="AU141" s="218" t="s">
        <v>82</v>
      </c>
      <c r="AY141" s="20" t="s">
        <v>138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145</v>
      </c>
      <c r="BM141" s="218" t="s">
        <v>2208</v>
      </c>
    </row>
    <row r="142" s="12" customFormat="1" ht="22.8" customHeight="1">
      <c r="A142" s="12"/>
      <c r="B142" s="191"/>
      <c r="C142" s="192"/>
      <c r="D142" s="193" t="s">
        <v>71</v>
      </c>
      <c r="E142" s="205" t="s">
        <v>1230</v>
      </c>
      <c r="F142" s="205" t="s">
        <v>1874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v>0</v>
      </c>
      <c r="Q142" s="199"/>
      <c r="R142" s="200">
        <v>0</v>
      </c>
      <c r="S142" s="199"/>
      <c r="T142" s="201"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71</v>
      </c>
      <c r="AU142" s="203" t="s">
        <v>80</v>
      </c>
      <c r="AY142" s="202" t="s">
        <v>138</v>
      </c>
      <c r="BK142" s="204">
        <v>0</v>
      </c>
    </row>
    <row r="143" s="12" customFormat="1" ht="22.8" customHeight="1">
      <c r="A143" s="12"/>
      <c r="B143" s="191"/>
      <c r="C143" s="192"/>
      <c r="D143" s="193" t="s">
        <v>71</v>
      </c>
      <c r="E143" s="205" t="s">
        <v>2003</v>
      </c>
      <c r="F143" s="205" t="s">
        <v>2177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SUM(P144:P145)</f>
        <v>0</v>
      </c>
      <c r="Q143" s="199"/>
      <c r="R143" s="200">
        <f>SUM(R144:R145)</f>
        <v>0</v>
      </c>
      <c r="S143" s="199"/>
      <c r="T143" s="201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80</v>
      </c>
      <c r="AT143" s="203" t="s">
        <v>71</v>
      </c>
      <c r="AU143" s="203" t="s">
        <v>80</v>
      </c>
      <c r="AY143" s="202" t="s">
        <v>138</v>
      </c>
      <c r="BK143" s="204">
        <f>SUM(BK144:BK145)</f>
        <v>0</v>
      </c>
    </row>
    <row r="144" s="2" customFormat="1" ht="16.5" customHeight="1">
      <c r="A144" s="41"/>
      <c r="B144" s="42"/>
      <c r="C144" s="207" t="s">
        <v>256</v>
      </c>
      <c r="D144" s="207" t="s">
        <v>140</v>
      </c>
      <c r="E144" s="208" t="s">
        <v>2209</v>
      </c>
      <c r="F144" s="209" t="s">
        <v>2210</v>
      </c>
      <c r="G144" s="210" t="s">
        <v>1998</v>
      </c>
      <c r="H144" s="211">
        <v>17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145</v>
      </c>
      <c r="AT144" s="218" t="s">
        <v>140</v>
      </c>
      <c r="AU144" s="218" t="s">
        <v>82</v>
      </c>
      <c r="AY144" s="20" t="s">
        <v>138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145</v>
      </c>
      <c r="BM144" s="218" t="s">
        <v>2211</v>
      </c>
    </row>
    <row r="145" s="2" customFormat="1" ht="16.5" customHeight="1">
      <c r="A145" s="41"/>
      <c r="B145" s="42"/>
      <c r="C145" s="207" t="s">
        <v>262</v>
      </c>
      <c r="D145" s="207" t="s">
        <v>140</v>
      </c>
      <c r="E145" s="208" t="s">
        <v>2178</v>
      </c>
      <c r="F145" s="209" t="s">
        <v>2179</v>
      </c>
      <c r="G145" s="210" t="s">
        <v>1998</v>
      </c>
      <c r="H145" s="211">
        <v>4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145</v>
      </c>
      <c r="AT145" s="218" t="s">
        <v>140</v>
      </c>
      <c r="AU145" s="218" t="s">
        <v>82</v>
      </c>
      <c r="AY145" s="20" t="s">
        <v>138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145</v>
      </c>
      <c r="BM145" s="218" t="s">
        <v>2212</v>
      </c>
    </row>
    <row r="146" s="12" customFormat="1" ht="22.8" customHeight="1">
      <c r="A146" s="12"/>
      <c r="B146" s="191"/>
      <c r="C146" s="192"/>
      <c r="D146" s="193" t="s">
        <v>71</v>
      </c>
      <c r="E146" s="205" t="s">
        <v>2011</v>
      </c>
      <c r="F146" s="205" t="s">
        <v>2184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P147</f>
        <v>0</v>
      </c>
      <c r="Q146" s="199"/>
      <c r="R146" s="200">
        <f>R147</f>
        <v>0</v>
      </c>
      <c r="S146" s="199"/>
      <c r="T146" s="20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80</v>
      </c>
      <c r="AT146" s="203" t="s">
        <v>71</v>
      </c>
      <c r="AU146" s="203" t="s">
        <v>80</v>
      </c>
      <c r="AY146" s="202" t="s">
        <v>138</v>
      </c>
      <c r="BK146" s="204">
        <f>BK147</f>
        <v>0</v>
      </c>
    </row>
    <row r="147" s="2" customFormat="1" ht="21.75" customHeight="1">
      <c r="A147" s="41"/>
      <c r="B147" s="42"/>
      <c r="C147" s="207" t="s">
        <v>267</v>
      </c>
      <c r="D147" s="207" t="s">
        <v>140</v>
      </c>
      <c r="E147" s="208" t="s">
        <v>2185</v>
      </c>
      <c r="F147" s="209" t="s">
        <v>2186</v>
      </c>
      <c r="G147" s="210" t="s">
        <v>143</v>
      </c>
      <c r="H147" s="211">
        <v>26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145</v>
      </c>
      <c r="AT147" s="218" t="s">
        <v>140</v>
      </c>
      <c r="AU147" s="218" t="s">
        <v>82</v>
      </c>
      <c r="AY147" s="20" t="s">
        <v>138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145</v>
      </c>
      <c r="BM147" s="218" t="s">
        <v>2213</v>
      </c>
    </row>
    <row r="148" s="12" customFormat="1" ht="25.92" customHeight="1">
      <c r="A148" s="12"/>
      <c r="B148" s="191"/>
      <c r="C148" s="192"/>
      <c r="D148" s="193" t="s">
        <v>71</v>
      </c>
      <c r="E148" s="194" t="s">
        <v>2046</v>
      </c>
      <c r="F148" s="194" t="s">
        <v>2214</v>
      </c>
      <c r="G148" s="192"/>
      <c r="H148" s="192"/>
      <c r="I148" s="195"/>
      <c r="J148" s="196">
        <f>BK148</f>
        <v>0</v>
      </c>
      <c r="K148" s="192"/>
      <c r="L148" s="197"/>
      <c r="M148" s="198"/>
      <c r="N148" s="199"/>
      <c r="O148" s="199"/>
      <c r="P148" s="200">
        <f>P149+P152+P154+P156+P159+P160+P163</f>
        <v>0</v>
      </c>
      <c r="Q148" s="199"/>
      <c r="R148" s="200">
        <f>R149+R152+R154+R156+R159+R160+R163</f>
        <v>0</v>
      </c>
      <c r="S148" s="199"/>
      <c r="T148" s="201">
        <f>T149+T152+T154+T156+T159+T160+T163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80</v>
      </c>
      <c r="AT148" s="203" t="s">
        <v>71</v>
      </c>
      <c r="AU148" s="203" t="s">
        <v>72</v>
      </c>
      <c r="AY148" s="202" t="s">
        <v>138</v>
      </c>
      <c r="BK148" s="204">
        <f>BK149+BK152+BK154+BK156+BK159+BK160+BK163</f>
        <v>0</v>
      </c>
    </row>
    <row r="149" s="12" customFormat="1" ht="22.8" customHeight="1">
      <c r="A149" s="12"/>
      <c r="B149" s="191"/>
      <c r="C149" s="192"/>
      <c r="D149" s="193" t="s">
        <v>71</v>
      </c>
      <c r="E149" s="205" t="s">
        <v>1212</v>
      </c>
      <c r="F149" s="205" t="s">
        <v>2155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SUM(P150:P151)</f>
        <v>0</v>
      </c>
      <c r="Q149" s="199"/>
      <c r="R149" s="200">
        <f>SUM(R150:R151)</f>
        <v>0</v>
      </c>
      <c r="S149" s="199"/>
      <c r="T149" s="201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80</v>
      </c>
      <c r="AT149" s="203" t="s">
        <v>71</v>
      </c>
      <c r="AU149" s="203" t="s">
        <v>80</v>
      </c>
      <c r="AY149" s="202" t="s">
        <v>138</v>
      </c>
      <c r="BK149" s="204">
        <f>SUM(BK150:BK151)</f>
        <v>0</v>
      </c>
    </row>
    <row r="150" s="2" customFormat="1" ht="44.25" customHeight="1">
      <c r="A150" s="41"/>
      <c r="B150" s="42"/>
      <c r="C150" s="207" t="s">
        <v>277</v>
      </c>
      <c r="D150" s="207" t="s">
        <v>140</v>
      </c>
      <c r="E150" s="208" t="s">
        <v>2215</v>
      </c>
      <c r="F150" s="209" t="s">
        <v>2216</v>
      </c>
      <c r="G150" s="210" t="s">
        <v>1848</v>
      </c>
      <c r="H150" s="211">
        <v>1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43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145</v>
      </c>
      <c r="AT150" s="218" t="s">
        <v>140</v>
      </c>
      <c r="AU150" s="218" t="s">
        <v>82</v>
      </c>
      <c r="AY150" s="20" t="s">
        <v>138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145</v>
      </c>
      <c r="BM150" s="218" t="s">
        <v>2217</v>
      </c>
    </row>
    <row r="151" s="2" customFormat="1" ht="16.5" customHeight="1">
      <c r="A151" s="41"/>
      <c r="B151" s="42"/>
      <c r="C151" s="207" t="s">
        <v>7</v>
      </c>
      <c r="D151" s="207" t="s">
        <v>140</v>
      </c>
      <c r="E151" s="208" t="s">
        <v>2192</v>
      </c>
      <c r="F151" s="209" t="s">
        <v>2160</v>
      </c>
      <c r="G151" s="210" t="s">
        <v>1848</v>
      </c>
      <c r="H151" s="211">
        <v>1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145</v>
      </c>
      <c r="AT151" s="218" t="s">
        <v>140</v>
      </c>
      <c r="AU151" s="218" t="s">
        <v>82</v>
      </c>
      <c r="AY151" s="20" t="s">
        <v>138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145</v>
      </c>
      <c r="BM151" s="218" t="s">
        <v>2218</v>
      </c>
    </row>
    <row r="152" s="12" customFormat="1" ht="22.8" customHeight="1">
      <c r="A152" s="12"/>
      <c r="B152" s="191"/>
      <c r="C152" s="192"/>
      <c r="D152" s="193" t="s">
        <v>71</v>
      </c>
      <c r="E152" s="205" t="s">
        <v>1881</v>
      </c>
      <c r="F152" s="205" t="s">
        <v>2162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P153</f>
        <v>0</v>
      </c>
      <c r="Q152" s="199"/>
      <c r="R152" s="200">
        <f>R153</f>
        <v>0</v>
      </c>
      <c r="S152" s="199"/>
      <c r="T152" s="201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80</v>
      </c>
      <c r="AT152" s="203" t="s">
        <v>71</v>
      </c>
      <c r="AU152" s="203" t="s">
        <v>80</v>
      </c>
      <c r="AY152" s="202" t="s">
        <v>138</v>
      </c>
      <c r="BK152" s="204">
        <f>BK153</f>
        <v>0</v>
      </c>
    </row>
    <row r="153" s="2" customFormat="1" ht="16.5" customHeight="1">
      <c r="A153" s="41"/>
      <c r="B153" s="42"/>
      <c r="C153" s="207" t="s">
        <v>291</v>
      </c>
      <c r="D153" s="207" t="s">
        <v>140</v>
      </c>
      <c r="E153" s="208" t="s">
        <v>2163</v>
      </c>
      <c r="F153" s="209" t="s">
        <v>2164</v>
      </c>
      <c r="G153" s="210" t="s">
        <v>1848</v>
      </c>
      <c r="H153" s="211">
        <v>1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145</v>
      </c>
      <c r="AT153" s="218" t="s">
        <v>140</v>
      </c>
      <c r="AU153" s="218" t="s">
        <v>82</v>
      </c>
      <c r="AY153" s="20" t="s">
        <v>138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145</v>
      </c>
      <c r="BM153" s="218" t="s">
        <v>2219</v>
      </c>
    </row>
    <row r="154" s="12" customFormat="1" ht="22.8" customHeight="1">
      <c r="A154" s="12"/>
      <c r="B154" s="191"/>
      <c r="C154" s="192"/>
      <c r="D154" s="193" t="s">
        <v>71</v>
      </c>
      <c r="E154" s="205" t="s">
        <v>1222</v>
      </c>
      <c r="F154" s="205" t="s">
        <v>2166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P155</f>
        <v>0</v>
      </c>
      <c r="Q154" s="199"/>
      <c r="R154" s="200">
        <f>R155</f>
        <v>0</v>
      </c>
      <c r="S154" s="199"/>
      <c r="T154" s="201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80</v>
      </c>
      <c r="AT154" s="203" t="s">
        <v>71</v>
      </c>
      <c r="AU154" s="203" t="s">
        <v>80</v>
      </c>
      <c r="AY154" s="202" t="s">
        <v>138</v>
      </c>
      <c r="BK154" s="204">
        <f>BK155</f>
        <v>0</v>
      </c>
    </row>
    <row r="155" s="2" customFormat="1" ht="16.5" customHeight="1">
      <c r="A155" s="41"/>
      <c r="B155" s="42"/>
      <c r="C155" s="207" t="s">
        <v>300</v>
      </c>
      <c r="D155" s="207" t="s">
        <v>140</v>
      </c>
      <c r="E155" s="208" t="s">
        <v>2167</v>
      </c>
      <c r="F155" s="209" t="s">
        <v>2168</v>
      </c>
      <c r="G155" s="210" t="s">
        <v>1848</v>
      </c>
      <c r="H155" s="211">
        <v>2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145</v>
      </c>
      <c r="AT155" s="218" t="s">
        <v>140</v>
      </c>
      <c r="AU155" s="218" t="s">
        <v>82</v>
      </c>
      <c r="AY155" s="20" t="s">
        <v>138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145</v>
      </c>
      <c r="BM155" s="218" t="s">
        <v>2220</v>
      </c>
    </row>
    <row r="156" s="12" customFormat="1" ht="22.8" customHeight="1">
      <c r="A156" s="12"/>
      <c r="B156" s="191"/>
      <c r="C156" s="192"/>
      <c r="D156" s="193" t="s">
        <v>71</v>
      </c>
      <c r="E156" s="205" t="s">
        <v>1226</v>
      </c>
      <c r="F156" s="205" t="s">
        <v>2170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SUM(P157:P158)</f>
        <v>0</v>
      </c>
      <c r="Q156" s="199"/>
      <c r="R156" s="200">
        <f>SUM(R157:R158)</f>
        <v>0</v>
      </c>
      <c r="S156" s="199"/>
      <c r="T156" s="201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80</v>
      </c>
      <c r="AT156" s="203" t="s">
        <v>71</v>
      </c>
      <c r="AU156" s="203" t="s">
        <v>80</v>
      </c>
      <c r="AY156" s="202" t="s">
        <v>138</v>
      </c>
      <c r="BK156" s="204">
        <f>SUM(BK157:BK158)</f>
        <v>0</v>
      </c>
    </row>
    <row r="157" s="2" customFormat="1" ht="16.5" customHeight="1">
      <c r="A157" s="41"/>
      <c r="B157" s="42"/>
      <c r="C157" s="207" t="s">
        <v>308</v>
      </c>
      <c r="D157" s="207" t="s">
        <v>140</v>
      </c>
      <c r="E157" s="208" t="s">
        <v>2171</v>
      </c>
      <c r="F157" s="209" t="s">
        <v>2172</v>
      </c>
      <c r="G157" s="210" t="s">
        <v>1848</v>
      </c>
      <c r="H157" s="211">
        <v>4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145</v>
      </c>
      <c r="AT157" s="218" t="s">
        <v>140</v>
      </c>
      <c r="AU157" s="218" t="s">
        <v>82</v>
      </c>
      <c r="AY157" s="20" t="s">
        <v>138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145</v>
      </c>
      <c r="BM157" s="218" t="s">
        <v>2221</v>
      </c>
    </row>
    <row r="158" s="2" customFormat="1" ht="16.5" customHeight="1">
      <c r="A158" s="41"/>
      <c r="B158" s="42"/>
      <c r="C158" s="207" t="s">
        <v>317</v>
      </c>
      <c r="D158" s="207" t="s">
        <v>140</v>
      </c>
      <c r="E158" s="208" t="s">
        <v>2174</v>
      </c>
      <c r="F158" s="209" t="s">
        <v>2175</v>
      </c>
      <c r="G158" s="210" t="s">
        <v>1848</v>
      </c>
      <c r="H158" s="211">
        <v>1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43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145</v>
      </c>
      <c r="AT158" s="218" t="s">
        <v>140</v>
      </c>
      <c r="AU158" s="218" t="s">
        <v>82</v>
      </c>
      <c r="AY158" s="20" t="s">
        <v>138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145</v>
      </c>
      <c r="BM158" s="218" t="s">
        <v>2222</v>
      </c>
    </row>
    <row r="159" s="12" customFormat="1" ht="22.8" customHeight="1">
      <c r="A159" s="12"/>
      <c r="B159" s="191"/>
      <c r="C159" s="192"/>
      <c r="D159" s="193" t="s">
        <v>71</v>
      </c>
      <c r="E159" s="205" t="s">
        <v>1230</v>
      </c>
      <c r="F159" s="205" t="s">
        <v>1874</v>
      </c>
      <c r="G159" s="192"/>
      <c r="H159" s="192"/>
      <c r="I159" s="195"/>
      <c r="J159" s="206">
        <f>BK159</f>
        <v>0</v>
      </c>
      <c r="K159" s="192"/>
      <c r="L159" s="197"/>
      <c r="M159" s="198"/>
      <c r="N159" s="199"/>
      <c r="O159" s="199"/>
      <c r="P159" s="200">
        <v>0</v>
      </c>
      <c r="Q159" s="199"/>
      <c r="R159" s="200">
        <v>0</v>
      </c>
      <c r="S159" s="199"/>
      <c r="T159" s="201"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2" t="s">
        <v>80</v>
      </c>
      <c r="AT159" s="203" t="s">
        <v>71</v>
      </c>
      <c r="AU159" s="203" t="s">
        <v>80</v>
      </c>
      <c r="AY159" s="202" t="s">
        <v>138</v>
      </c>
      <c r="BK159" s="204">
        <v>0</v>
      </c>
    </row>
    <row r="160" s="12" customFormat="1" ht="22.8" customHeight="1">
      <c r="A160" s="12"/>
      <c r="B160" s="191"/>
      <c r="C160" s="192"/>
      <c r="D160" s="193" t="s">
        <v>71</v>
      </c>
      <c r="E160" s="205" t="s">
        <v>2003</v>
      </c>
      <c r="F160" s="205" t="s">
        <v>2177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SUM(P161:P162)</f>
        <v>0</v>
      </c>
      <c r="Q160" s="199"/>
      <c r="R160" s="200">
        <f>SUM(R161:R162)</f>
        <v>0</v>
      </c>
      <c r="S160" s="199"/>
      <c r="T160" s="201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80</v>
      </c>
      <c r="AT160" s="203" t="s">
        <v>71</v>
      </c>
      <c r="AU160" s="203" t="s">
        <v>80</v>
      </c>
      <c r="AY160" s="202" t="s">
        <v>138</v>
      </c>
      <c r="BK160" s="204">
        <f>SUM(BK161:BK162)</f>
        <v>0</v>
      </c>
    </row>
    <row r="161" s="2" customFormat="1" ht="16.5" customHeight="1">
      <c r="A161" s="41"/>
      <c r="B161" s="42"/>
      <c r="C161" s="207" t="s">
        <v>322</v>
      </c>
      <c r="D161" s="207" t="s">
        <v>140</v>
      </c>
      <c r="E161" s="208" t="s">
        <v>2223</v>
      </c>
      <c r="F161" s="209" t="s">
        <v>2224</v>
      </c>
      <c r="G161" s="210" t="s">
        <v>1998</v>
      </c>
      <c r="H161" s="211">
        <v>12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145</v>
      </c>
      <c r="AT161" s="218" t="s">
        <v>140</v>
      </c>
      <c r="AU161" s="218" t="s">
        <v>82</v>
      </c>
      <c r="AY161" s="20" t="s">
        <v>138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145</v>
      </c>
      <c r="BM161" s="218" t="s">
        <v>2225</v>
      </c>
    </row>
    <row r="162" s="2" customFormat="1" ht="16.5" customHeight="1">
      <c r="A162" s="41"/>
      <c r="B162" s="42"/>
      <c r="C162" s="207" t="s">
        <v>328</v>
      </c>
      <c r="D162" s="207" t="s">
        <v>140</v>
      </c>
      <c r="E162" s="208" t="s">
        <v>2226</v>
      </c>
      <c r="F162" s="209" t="s">
        <v>2227</v>
      </c>
      <c r="G162" s="210" t="s">
        <v>1998</v>
      </c>
      <c r="H162" s="211">
        <v>8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145</v>
      </c>
      <c r="AT162" s="218" t="s">
        <v>140</v>
      </c>
      <c r="AU162" s="218" t="s">
        <v>82</v>
      </c>
      <c r="AY162" s="20" t="s">
        <v>138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145</v>
      </c>
      <c r="BM162" s="218" t="s">
        <v>2228</v>
      </c>
    </row>
    <row r="163" s="12" customFormat="1" ht="22.8" customHeight="1">
      <c r="A163" s="12"/>
      <c r="B163" s="191"/>
      <c r="C163" s="192"/>
      <c r="D163" s="193" t="s">
        <v>71</v>
      </c>
      <c r="E163" s="205" t="s">
        <v>2011</v>
      </c>
      <c r="F163" s="205" t="s">
        <v>2184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P164</f>
        <v>0</v>
      </c>
      <c r="Q163" s="199"/>
      <c r="R163" s="200">
        <f>R164</f>
        <v>0</v>
      </c>
      <c r="S163" s="199"/>
      <c r="T163" s="201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80</v>
      </c>
      <c r="AT163" s="203" t="s">
        <v>71</v>
      </c>
      <c r="AU163" s="203" t="s">
        <v>80</v>
      </c>
      <c r="AY163" s="202" t="s">
        <v>138</v>
      </c>
      <c r="BK163" s="204">
        <f>BK164</f>
        <v>0</v>
      </c>
    </row>
    <row r="164" s="2" customFormat="1" ht="21.75" customHeight="1">
      <c r="A164" s="41"/>
      <c r="B164" s="42"/>
      <c r="C164" s="207" t="s">
        <v>327</v>
      </c>
      <c r="D164" s="207" t="s">
        <v>140</v>
      </c>
      <c r="E164" s="208" t="s">
        <v>2185</v>
      </c>
      <c r="F164" s="209" t="s">
        <v>2186</v>
      </c>
      <c r="G164" s="210" t="s">
        <v>143</v>
      </c>
      <c r="H164" s="211">
        <v>28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145</v>
      </c>
      <c r="AT164" s="218" t="s">
        <v>140</v>
      </c>
      <c r="AU164" s="218" t="s">
        <v>82</v>
      </c>
      <c r="AY164" s="20" t="s">
        <v>138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145</v>
      </c>
      <c r="BM164" s="218" t="s">
        <v>2229</v>
      </c>
    </row>
    <row r="165" s="12" customFormat="1" ht="25.92" customHeight="1">
      <c r="A165" s="12"/>
      <c r="B165" s="191"/>
      <c r="C165" s="192"/>
      <c r="D165" s="193" t="s">
        <v>71</v>
      </c>
      <c r="E165" s="194" t="s">
        <v>2054</v>
      </c>
      <c r="F165" s="194" t="s">
        <v>2230</v>
      </c>
      <c r="G165" s="192"/>
      <c r="H165" s="192"/>
      <c r="I165" s="195"/>
      <c r="J165" s="196">
        <f>BK165</f>
        <v>0</v>
      </c>
      <c r="K165" s="192"/>
      <c r="L165" s="197"/>
      <c r="M165" s="198"/>
      <c r="N165" s="199"/>
      <c r="O165" s="199"/>
      <c r="P165" s="200">
        <f>P166+P169+P171+P173+P176+P177+P179</f>
        <v>0</v>
      </c>
      <c r="Q165" s="199"/>
      <c r="R165" s="200">
        <f>R166+R169+R171+R173+R176+R177+R179</f>
        <v>0</v>
      </c>
      <c r="S165" s="199"/>
      <c r="T165" s="201">
        <f>T166+T169+T171+T173+T176+T177+T179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80</v>
      </c>
      <c r="AT165" s="203" t="s">
        <v>71</v>
      </c>
      <c r="AU165" s="203" t="s">
        <v>72</v>
      </c>
      <c r="AY165" s="202" t="s">
        <v>138</v>
      </c>
      <c r="BK165" s="204">
        <f>BK166+BK169+BK171+BK173+BK176+BK177+BK179</f>
        <v>0</v>
      </c>
    </row>
    <row r="166" s="12" customFormat="1" ht="22.8" customHeight="1">
      <c r="A166" s="12"/>
      <c r="B166" s="191"/>
      <c r="C166" s="192"/>
      <c r="D166" s="193" t="s">
        <v>71</v>
      </c>
      <c r="E166" s="205" t="s">
        <v>1212</v>
      </c>
      <c r="F166" s="205" t="s">
        <v>2155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SUM(P167:P168)</f>
        <v>0</v>
      </c>
      <c r="Q166" s="199"/>
      <c r="R166" s="200">
        <f>SUM(R167:R168)</f>
        <v>0</v>
      </c>
      <c r="S166" s="199"/>
      <c r="T166" s="201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80</v>
      </c>
      <c r="AT166" s="203" t="s">
        <v>71</v>
      </c>
      <c r="AU166" s="203" t="s">
        <v>80</v>
      </c>
      <c r="AY166" s="202" t="s">
        <v>138</v>
      </c>
      <c r="BK166" s="204">
        <f>SUM(BK167:BK168)</f>
        <v>0</v>
      </c>
    </row>
    <row r="167" s="2" customFormat="1" ht="44.25" customHeight="1">
      <c r="A167" s="41"/>
      <c r="B167" s="42"/>
      <c r="C167" s="207" t="s">
        <v>338</v>
      </c>
      <c r="D167" s="207" t="s">
        <v>140</v>
      </c>
      <c r="E167" s="208" t="s">
        <v>2189</v>
      </c>
      <c r="F167" s="209" t="s">
        <v>2190</v>
      </c>
      <c r="G167" s="210" t="s">
        <v>1848</v>
      </c>
      <c r="H167" s="211">
        <v>1</v>
      </c>
      <c r="I167" s="212"/>
      <c r="J167" s="213">
        <f>ROUND(I167*H167,2)</f>
        <v>0</v>
      </c>
      <c r="K167" s="209" t="s">
        <v>19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145</v>
      </c>
      <c r="AT167" s="218" t="s">
        <v>140</v>
      </c>
      <c r="AU167" s="218" t="s">
        <v>82</v>
      </c>
      <c r="AY167" s="20" t="s">
        <v>138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145</v>
      </c>
      <c r="BM167" s="218" t="s">
        <v>2231</v>
      </c>
    </row>
    <row r="168" s="2" customFormat="1" ht="16.5" customHeight="1">
      <c r="A168" s="41"/>
      <c r="B168" s="42"/>
      <c r="C168" s="207" t="s">
        <v>554</v>
      </c>
      <c r="D168" s="207" t="s">
        <v>140</v>
      </c>
      <c r="E168" s="208" t="s">
        <v>2159</v>
      </c>
      <c r="F168" s="209" t="s">
        <v>2160</v>
      </c>
      <c r="G168" s="210" t="s">
        <v>1848</v>
      </c>
      <c r="H168" s="211">
        <v>1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145</v>
      </c>
      <c r="AT168" s="218" t="s">
        <v>140</v>
      </c>
      <c r="AU168" s="218" t="s">
        <v>82</v>
      </c>
      <c r="AY168" s="20" t="s">
        <v>138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145</v>
      </c>
      <c r="BM168" s="218" t="s">
        <v>2232</v>
      </c>
    </row>
    <row r="169" s="12" customFormat="1" ht="22.8" customHeight="1">
      <c r="A169" s="12"/>
      <c r="B169" s="191"/>
      <c r="C169" s="192"/>
      <c r="D169" s="193" t="s">
        <v>71</v>
      </c>
      <c r="E169" s="205" t="s">
        <v>1881</v>
      </c>
      <c r="F169" s="205" t="s">
        <v>2162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P170</f>
        <v>0</v>
      </c>
      <c r="Q169" s="199"/>
      <c r="R169" s="200">
        <f>R170</f>
        <v>0</v>
      </c>
      <c r="S169" s="199"/>
      <c r="T169" s="201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80</v>
      </c>
      <c r="AT169" s="203" t="s">
        <v>71</v>
      </c>
      <c r="AU169" s="203" t="s">
        <v>80</v>
      </c>
      <c r="AY169" s="202" t="s">
        <v>138</v>
      </c>
      <c r="BK169" s="204">
        <f>BK170</f>
        <v>0</v>
      </c>
    </row>
    <row r="170" s="2" customFormat="1" ht="16.5" customHeight="1">
      <c r="A170" s="41"/>
      <c r="B170" s="42"/>
      <c r="C170" s="207" t="s">
        <v>560</v>
      </c>
      <c r="D170" s="207" t="s">
        <v>140</v>
      </c>
      <c r="E170" s="208" t="s">
        <v>2233</v>
      </c>
      <c r="F170" s="209" t="s">
        <v>2234</v>
      </c>
      <c r="G170" s="210" t="s">
        <v>1848</v>
      </c>
      <c r="H170" s="211">
        <v>1</v>
      </c>
      <c r="I170" s="212"/>
      <c r="J170" s="213">
        <f>ROUND(I170*H170,2)</f>
        <v>0</v>
      </c>
      <c r="K170" s="209" t="s">
        <v>19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145</v>
      </c>
      <c r="AT170" s="218" t="s">
        <v>140</v>
      </c>
      <c r="AU170" s="218" t="s">
        <v>82</v>
      </c>
      <c r="AY170" s="20" t="s">
        <v>138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145</v>
      </c>
      <c r="BM170" s="218" t="s">
        <v>2235</v>
      </c>
    </row>
    <row r="171" s="12" customFormat="1" ht="22.8" customHeight="1">
      <c r="A171" s="12"/>
      <c r="B171" s="191"/>
      <c r="C171" s="192"/>
      <c r="D171" s="193" t="s">
        <v>71</v>
      </c>
      <c r="E171" s="205" t="s">
        <v>1222</v>
      </c>
      <c r="F171" s="205" t="s">
        <v>2166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P172</f>
        <v>0</v>
      </c>
      <c r="Q171" s="199"/>
      <c r="R171" s="200">
        <f>R172</f>
        <v>0</v>
      </c>
      <c r="S171" s="199"/>
      <c r="T171" s="20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80</v>
      </c>
      <c r="AT171" s="203" t="s">
        <v>71</v>
      </c>
      <c r="AU171" s="203" t="s">
        <v>80</v>
      </c>
      <c r="AY171" s="202" t="s">
        <v>138</v>
      </c>
      <c r="BK171" s="204">
        <f>BK172</f>
        <v>0</v>
      </c>
    </row>
    <row r="172" s="2" customFormat="1" ht="16.5" customHeight="1">
      <c r="A172" s="41"/>
      <c r="B172" s="42"/>
      <c r="C172" s="207" t="s">
        <v>573</v>
      </c>
      <c r="D172" s="207" t="s">
        <v>140</v>
      </c>
      <c r="E172" s="208" t="s">
        <v>2236</v>
      </c>
      <c r="F172" s="209" t="s">
        <v>2237</v>
      </c>
      <c r="G172" s="210" t="s">
        <v>1848</v>
      </c>
      <c r="H172" s="211">
        <v>2</v>
      </c>
      <c r="I172" s="212"/>
      <c r="J172" s="213">
        <f>ROUND(I172*H172,2)</f>
        <v>0</v>
      </c>
      <c r="K172" s="209" t="s">
        <v>19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145</v>
      </c>
      <c r="AT172" s="218" t="s">
        <v>140</v>
      </c>
      <c r="AU172" s="218" t="s">
        <v>82</v>
      </c>
      <c r="AY172" s="20" t="s">
        <v>138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145</v>
      </c>
      <c r="BM172" s="218" t="s">
        <v>2238</v>
      </c>
    </row>
    <row r="173" s="12" customFormat="1" ht="22.8" customHeight="1">
      <c r="A173" s="12"/>
      <c r="B173" s="191"/>
      <c r="C173" s="192"/>
      <c r="D173" s="193" t="s">
        <v>71</v>
      </c>
      <c r="E173" s="205" t="s">
        <v>1226</v>
      </c>
      <c r="F173" s="205" t="s">
        <v>2170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SUM(P174:P175)</f>
        <v>0</v>
      </c>
      <c r="Q173" s="199"/>
      <c r="R173" s="200">
        <f>SUM(R174:R175)</f>
        <v>0</v>
      </c>
      <c r="S173" s="199"/>
      <c r="T173" s="201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80</v>
      </c>
      <c r="AT173" s="203" t="s">
        <v>71</v>
      </c>
      <c r="AU173" s="203" t="s">
        <v>80</v>
      </c>
      <c r="AY173" s="202" t="s">
        <v>138</v>
      </c>
      <c r="BK173" s="204">
        <f>SUM(BK174:BK175)</f>
        <v>0</v>
      </c>
    </row>
    <row r="174" s="2" customFormat="1" ht="16.5" customHeight="1">
      <c r="A174" s="41"/>
      <c r="B174" s="42"/>
      <c r="C174" s="207" t="s">
        <v>581</v>
      </c>
      <c r="D174" s="207" t="s">
        <v>140</v>
      </c>
      <c r="E174" s="208" t="s">
        <v>2239</v>
      </c>
      <c r="F174" s="209" t="s">
        <v>2240</v>
      </c>
      <c r="G174" s="210" t="s">
        <v>1848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145</v>
      </c>
      <c r="AT174" s="218" t="s">
        <v>140</v>
      </c>
      <c r="AU174" s="218" t="s">
        <v>82</v>
      </c>
      <c r="AY174" s="20" t="s">
        <v>138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145</v>
      </c>
      <c r="BM174" s="218" t="s">
        <v>2241</v>
      </c>
    </row>
    <row r="175" s="2" customFormat="1" ht="16.5" customHeight="1">
      <c r="A175" s="41"/>
      <c r="B175" s="42"/>
      <c r="C175" s="207" t="s">
        <v>346</v>
      </c>
      <c r="D175" s="207" t="s">
        <v>140</v>
      </c>
      <c r="E175" s="208" t="s">
        <v>2242</v>
      </c>
      <c r="F175" s="209" t="s">
        <v>2243</v>
      </c>
      <c r="G175" s="210" t="s">
        <v>1848</v>
      </c>
      <c r="H175" s="211">
        <v>1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145</v>
      </c>
      <c r="AT175" s="218" t="s">
        <v>140</v>
      </c>
      <c r="AU175" s="218" t="s">
        <v>82</v>
      </c>
      <c r="AY175" s="20" t="s">
        <v>138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145</v>
      </c>
      <c r="BM175" s="218" t="s">
        <v>2244</v>
      </c>
    </row>
    <row r="176" s="12" customFormat="1" ht="22.8" customHeight="1">
      <c r="A176" s="12"/>
      <c r="B176" s="191"/>
      <c r="C176" s="192"/>
      <c r="D176" s="193" t="s">
        <v>71</v>
      </c>
      <c r="E176" s="205" t="s">
        <v>1230</v>
      </c>
      <c r="F176" s="205" t="s">
        <v>1874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v>0</v>
      </c>
      <c r="Q176" s="199"/>
      <c r="R176" s="200">
        <v>0</v>
      </c>
      <c r="S176" s="199"/>
      <c r="T176" s="201"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80</v>
      </c>
      <c r="AT176" s="203" t="s">
        <v>71</v>
      </c>
      <c r="AU176" s="203" t="s">
        <v>80</v>
      </c>
      <c r="AY176" s="202" t="s">
        <v>138</v>
      </c>
      <c r="BK176" s="204">
        <v>0</v>
      </c>
    </row>
    <row r="177" s="12" customFormat="1" ht="22.8" customHeight="1">
      <c r="A177" s="12"/>
      <c r="B177" s="191"/>
      <c r="C177" s="192"/>
      <c r="D177" s="193" t="s">
        <v>71</v>
      </c>
      <c r="E177" s="205" t="s">
        <v>2003</v>
      </c>
      <c r="F177" s="205" t="s">
        <v>2177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P178</f>
        <v>0</v>
      </c>
      <c r="Q177" s="199"/>
      <c r="R177" s="200">
        <f>R178</f>
        <v>0</v>
      </c>
      <c r="S177" s="199"/>
      <c r="T177" s="20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71</v>
      </c>
      <c r="AU177" s="203" t="s">
        <v>80</v>
      </c>
      <c r="AY177" s="202" t="s">
        <v>138</v>
      </c>
      <c r="BK177" s="204">
        <f>BK178</f>
        <v>0</v>
      </c>
    </row>
    <row r="178" s="2" customFormat="1" ht="16.5" customHeight="1">
      <c r="A178" s="41"/>
      <c r="B178" s="42"/>
      <c r="C178" s="207" t="s">
        <v>593</v>
      </c>
      <c r="D178" s="207" t="s">
        <v>140</v>
      </c>
      <c r="E178" s="208" t="s">
        <v>2223</v>
      </c>
      <c r="F178" s="209" t="s">
        <v>2224</v>
      </c>
      <c r="G178" s="210" t="s">
        <v>1998</v>
      </c>
      <c r="H178" s="211">
        <v>5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145</v>
      </c>
      <c r="AT178" s="218" t="s">
        <v>140</v>
      </c>
      <c r="AU178" s="218" t="s">
        <v>82</v>
      </c>
      <c r="AY178" s="20" t="s">
        <v>138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145</v>
      </c>
      <c r="BM178" s="218" t="s">
        <v>2245</v>
      </c>
    </row>
    <row r="179" s="12" customFormat="1" ht="22.8" customHeight="1">
      <c r="A179" s="12"/>
      <c r="B179" s="191"/>
      <c r="C179" s="192"/>
      <c r="D179" s="193" t="s">
        <v>71</v>
      </c>
      <c r="E179" s="205" t="s">
        <v>2011</v>
      </c>
      <c r="F179" s="205" t="s">
        <v>2184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P180</f>
        <v>0</v>
      </c>
      <c r="Q179" s="199"/>
      <c r="R179" s="200">
        <f>R180</f>
        <v>0</v>
      </c>
      <c r="S179" s="199"/>
      <c r="T179" s="201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80</v>
      </c>
      <c r="AT179" s="203" t="s">
        <v>71</v>
      </c>
      <c r="AU179" s="203" t="s">
        <v>80</v>
      </c>
      <c r="AY179" s="202" t="s">
        <v>138</v>
      </c>
      <c r="BK179" s="204">
        <f>BK180</f>
        <v>0</v>
      </c>
    </row>
    <row r="180" s="2" customFormat="1" ht="21.75" customHeight="1">
      <c r="A180" s="41"/>
      <c r="B180" s="42"/>
      <c r="C180" s="207" t="s">
        <v>601</v>
      </c>
      <c r="D180" s="207" t="s">
        <v>140</v>
      </c>
      <c r="E180" s="208" t="s">
        <v>2185</v>
      </c>
      <c r="F180" s="209" t="s">
        <v>2186</v>
      </c>
      <c r="G180" s="210" t="s">
        <v>143</v>
      </c>
      <c r="H180" s="211">
        <v>8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145</v>
      </c>
      <c r="AT180" s="218" t="s">
        <v>140</v>
      </c>
      <c r="AU180" s="218" t="s">
        <v>82</v>
      </c>
      <c r="AY180" s="20" t="s">
        <v>138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145</v>
      </c>
      <c r="BM180" s="218" t="s">
        <v>2246</v>
      </c>
    </row>
    <row r="181" s="12" customFormat="1" ht="25.92" customHeight="1">
      <c r="A181" s="12"/>
      <c r="B181" s="191"/>
      <c r="C181" s="192"/>
      <c r="D181" s="193" t="s">
        <v>71</v>
      </c>
      <c r="E181" s="194" t="s">
        <v>2128</v>
      </c>
      <c r="F181" s="194" t="s">
        <v>2129</v>
      </c>
      <c r="G181" s="192"/>
      <c r="H181" s="192"/>
      <c r="I181" s="195"/>
      <c r="J181" s="196">
        <f>BK181</f>
        <v>0</v>
      </c>
      <c r="K181" s="192"/>
      <c r="L181" s="197"/>
      <c r="M181" s="198"/>
      <c r="N181" s="199"/>
      <c r="O181" s="199"/>
      <c r="P181" s="200">
        <f>SUM(P182:P188)</f>
        <v>0</v>
      </c>
      <c r="Q181" s="199"/>
      <c r="R181" s="200">
        <f>SUM(R182:R188)</f>
        <v>0</v>
      </c>
      <c r="S181" s="199"/>
      <c r="T181" s="201">
        <f>SUM(T182:T188)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80</v>
      </c>
      <c r="AT181" s="203" t="s">
        <v>71</v>
      </c>
      <c r="AU181" s="203" t="s">
        <v>72</v>
      </c>
      <c r="AY181" s="202" t="s">
        <v>138</v>
      </c>
      <c r="BK181" s="204">
        <f>SUM(BK182:BK188)</f>
        <v>0</v>
      </c>
    </row>
    <row r="182" s="2" customFormat="1" ht="16.5" customHeight="1">
      <c r="A182" s="41"/>
      <c r="B182" s="42"/>
      <c r="C182" s="207" t="s">
        <v>609</v>
      </c>
      <c r="D182" s="207" t="s">
        <v>140</v>
      </c>
      <c r="E182" s="208" t="s">
        <v>2247</v>
      </c>
      <c r="F182" s="209" t="s">
        <v>2248</v>
      </c>
      <c r="G182" s="210" t="s">
        <v>890</v>
      </c>
      <c r="H182" s="211">
        <v>1</v>
      </c>
      <c r="I182" s="212"/>
      <c r="J182" s="213">
        <f>ROUND(I182*H182,2)</f>
        <v>0</v>
      </c>
      <c r="K182" s="209" t="s">
        <v>19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145</v>
      </c>
      <c r="AT182" s="218" t="s">
        <v>140</v>
      </c>
      <c r="AU182" s="218" t="s">
        <v>80</v>
      </c>
      <c r="AY182" s="20" t="s">
        <v>138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145</v>
      </c>
      <c r="BM182" s="218" t="s">
        <v>2249</v>
      </c>
    </row>
    <row r="183" s="2" customFormat="1" ht="16.5" customHeight="1">
      <c r="A183" s="41"/>
      <c r="B183" s="42"/>
      <c r="C183" s="207" t="s">
        <v>615</v>
      </c>
      <c r="D183" s="207" t="s">
        <v>140</v>
      </c>
      <c r="E183" s="208" t="s">
        <v>2250</v>
      </c>
      <c r="F183" s="209" t="s">
        <v>2251</v>
      </c>
      <c r="G183" s="210" t="s">
        <v>890</v>
      </c>
      <c r="H183" s="211">
        <v>1</v>
      </c>
      <c r="I183" s="212"/>
      <c r="J183" s="213">
        <f>ROUND(I183*H183,2)</f>
        <v>0</v>
      </c>
      <c r="K183" s="209" t="s">
        <v>19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145</v>
      </c>
      <c r="AT183" s="218" t="s">
        <v>140</v>
      </c>
      <c r="AU183" s="218" t="s">
        <v>80</v>
      </c>
      <c r="AY183" s="20" t="s">
        <v>138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145</v>
      </c>
      <c r="BM183" s="218" t="s">
        <v>2252</v>
      </c>
    </row>
    <row r="184" s="2" customFormat="1" ht="16.5" customHeight="1">
      <c r="A184" s="41"/>
      <c r="B184" s="42"/>
      <c r="C184" s="207" t="s">
        <v>620</v>
      </c>
      <c r="D184" s="207" t="s">
        <v>140</v>
      </c>
      <c r="E184" s="208" t="s">
        <v>2253</v>
      </c>
      <c r="F184" s="209" t="s">
        <v>2254</v>
      </c>
      <c r="G184" s="210" t="s">
        <v>890</v>
      </c>
      <c r="H184" s="211">
        <v>1</v>
      </c>
      <c r="I184" s="212"/>
      <c r="J184" s="213">
        <f>ROUND(I184*H184,2)</f>
        <v>0</v>
      </c>
      <c r="K184" s="209" t="s">
        <v>19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145</v>
      </c>
      <c r="AT184" s="218" t="s">
        <v>140</v>
      </c>
      <c r="AU184" s="218" t="s">
        <v>80</v>
      </c>
      <c r="AY184" s="20" t="s">
        <v>138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145</v>
      </c>
      <c r="BM184" s="218" t="s">
        <v>2255</v>
      </c>
    </row>
    <row r="185" s="2" customFormat="1" ht="16.5" customHeight="1">
      <c r="A185" s="41"/>
      <c r="B185" s="42"/>
      <c r="C185" s="207" t="s">
        <v>625</v>
      </c>
      <c r="D185" s="207" t="s">
        <v>140</v>
      </c>
      <c r="E185" s="208" t="s">
        <v>2256</v>
      </c>
      <c r="F185" s="209" t="s">
        <v>893</v>
      </c>
      <c r="G185" s="210" t="s">
        <v>890</v>
      </c>
      <c r="H185" s="211">
        <v>1</v>
      </c>
      <c r="I185" s="212"/>
      <c r="J185" s="213">
        <f>ROUND(I185*H185,2)</f>
        <v>0</v>
      </c>
      <c r="K185" s="209" t="s">
        <v>19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145</v>
      </c>
      <c r="AT185" s="218" t="s">
        <v>140</v>
      </c>
      <c r="AU185" s="218" t="s">
        <v>80</v>
      </c>
      <c r="AY185" s="20" t="s">
        <v>138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145</v>
      </c>
      <c r="BM185" s="218" t="s">
        <v>2257</v>
      </c>
    </row>
    <row r="186" s="2" customFormat="1" ht="16.5" customHeight="1">
      <c r="A186" s="41"/>
      <c r="B186" s="42"/>
      <c r="C186" s="207" t="s">
        <v>632</v>
      </c>
      <c r="D186" s="207" t="s">
        <v>140</v>
      </c>
      <c r="E186" s="208" t="s">
        <v>2258</v>
      </c>
      <c r="F186" s="209" t="s">
        <v>2259</v>
      </c>
      <c r="G186" s="210" t="s">
        <v>890</v>
      </c>
      <c r="H186" s="211">
        <v>1</v>
      </c>
      <c r="I186" s="212"/>
      <c r="J186" s="213">
        <f>ROUND(I186*H186,2)</f>
        <v>0</v>
      </c>
      <c r="K186" s="209" t="s">
        <v>19</v>
      </c>
      <c r="L186" s="47"/>
      <c r="M186" s="214" t="s">
        <v>19</v>
      </c>
      <c r="N186" s="215" t="s">
        <v>43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145</v>
      </c>
      <c r="AT186" s="218" t="s">
        <v>140</v>
      </c>
      <c r="AU186" s="218" t="s">
        <v>80</v>
      </c>
      <c r="AY186" s="20" t="s">
        <v>138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145</v>
      </c>
      <c r="BM186" s="218" t="s">
        <v>2260</v>
      </c>
    </row>
    <row r="187" s="2" customFormat="1" ht="16.5" customHeight="1">
      <c r="A187" s="41"/>
      <c r="B187" s="42"/>
      <c r="C187" s="207" t="s">
        <v>640</v>
      </c>
      <c r="D187" s="207" t="s">
        <v>140</v>
      </c>
      <c r="E187" s="208" t="s">
        <v>2261</v>
      </c>
      <c r="F187" s="209" t="s">
        <v>2262</v>
      </c>
      <c r="G187" s="210" t="s">
        <v>890</v>
      </c>
      <c r="H187" s="211">
        <v>1</v>
      </c>
      <c r="I187" s="212"/>
      <c r="J187" s="213">
        <f>ROUND(I187*H187,2)</f>
        <v>0</v>
      </c>
      <c r="K187" s="209" t="s">
        <v>19</v>
      </c>
      <c r="L187" s="47"/>
      <c r="M187" s="214" t="s">
        <v>19</v>
      </c>
      <c r="N187" s="215" t="s">
        <v>43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145</v>
      </c>
      <c r="AT187" s="218" t="s">
        <v>140</v>
      </c>
      <c r="AU187" s="218" t="s">
        <v>80</v>
      </c>
      <c r="AY187" s="20" t="s">
        <v>138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145</v>
      </c>
      <c r="BM187" s="218" t="s">
        <v>2263</v>
      </c>
    </row>
    <row r="188" s="2" customFormat="1" ht="16.5" customHeight="1">
      <c r="A188" s="41"/>
      <c r="B188" s="42"/>
      <c r="C188" s="207" t="s">
        <v>645</v>
      </c>
      <c r="D188" s="207" t="s">
        <v>140</v>
      </c>
      <c r="E188" s="208" t="s">
        <v>2264</v>
      </c>
      <c r="F188" s="209" t="s">
        <v>1902</v>
      </c>
      <c r="G188" s="210" t="s">
        <v>890</v>
      </c>
      <c r="H188" s="211">
        <v>1</v>
      </c>
      <c r="I188" s="212"/>
      <c r="J188" s="213">
        <f>ROUND(I188*H188,2)</f>
        <v>0</v>
      </c>
      <c r="K188" s="209" t="s">
        <v>19</v>
      </c>
      <c r="L188" s="47"/>
      <c r="M188" s="287" t="s">
        <v>19</v>
      </c>
      <c r="N188" s="288" t="s">
        <v>43</v>
      </c>
      <c r="O188" s="285"/>
      <c r="P188" s="289">
        <f>O188*H188</f>
        <v>0</v>
      </c>
      <c r="Q188" s="289">
        <v>0</v>
      </c>
      <c r="R188" s="289">
        <f>Q188*H188</f>
        <v>0</v>
      </c>
      <c r="S188" s="289">
        <v>0</v>
      </c>
      <c r="T188" s="290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145</v>
      </c>
      <c r="AT188" s="218" t="s">
        <v>140</v>
      </c>
      <c r="AU188" s="218" t="s">
        <v>80</v>
      </c>
      <c r="AY188" s="20" t="s">
        <v>138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145</v>
      </c>
      <c r="BM188" s="218" t="s">
        <v>2265</v>
      </c>
    </row>
    <row r="189" s="2" customFormat="1" ht="6.96" customHeight="1">
      <c r="A189" s="41"/>
      <c r="B189" s="62"/>
      <c r="C189" s="63"/>
      <c r="D189" s="63"/>
      <c r="E189" s="63"/>
      <c r="F189" s="63"/>
      <c r="G189" s="63"/>
      <c r="H189" s="63"/>
      <c r="I189" s="63"/>
      <c r="J189" s="63"/>
      <c r="K189" s="63"/>
      <c r="L189" s="47"/>
      <c r="M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</sheetData>
  <sheetProtection sheet="1" autoFilter="0" formatColumns="0" formatRows="0" objects="1" scenarios="1" spinCount="100000" saltValue="EyfebjOHfYHY5eUNeyU+9h0/2nLloV+0ztq6VDH02SMYE0RMGkZOJXR7aXrsE63XPX2Go4wHgKNwJM7W6a/ajg==" hashValue="A+43HsX1ywD9Hf2Atw/pwVzVpOjngOscLP/F6ou5GAsgzuWyjDWPlkEkUDuFNKwwD8M6wpksAjm/4nhHTDUm9Q==" algorithmName="SHA-512" password="C04E"/>
  <autoFilter ref="C111:K188"/>
  <mergeCells count="9">
    <mergeCell ref="E7:H7"/>
    <mergeCell ref="E9:H9"/>
    <mergeCell ref="E18:H18"/>
    <mergeCell ref="E27:H27"/>
    <mergeCell ref="E48:H48"/>
    <mergeCell ref="E50:H50"/>
    <mergeCell ref="E102:H102"/>
    <mergeCell ref="E104:H10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2266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ROUND((SUM(BE88:BE189)),  2)</f>
        <v>0</v>
      </c>
      <c r="G33" s="41"/>
      <c r="H33" s="41"/>
      <c r="I33" s="151">
        <v>0.20999999999999999</v>
      </c>
      <c r="J33" s="150">
        <f>ROUND(((SUM(BE88:BE189))*I33),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ROUND((SUM(BF88:BF189)),  2)</f>
        <v>0</v>
      </c>
      <c r="G34" s="41"/>
      <c r="H34" s="41"/>
      <c r="I34" s="151">
        <v>0.12</v>
      </c>
      <c r="J34" s="150">
        <f>ROUND(((SUM(BF88:BF189))*I34),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ROUND((SUM(BG88:BG189)),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ROUND((SUM(BH88:BH189)),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ROUND((SUM(BI88:BI189)),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07 -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116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2267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2268</v>
      </c>
      <c r="E62" s="177"/>
      <c r="F62" s="177"/>
      <c r="G62" s="177"/>
      <c r="H62" s="177"/>
      <c r="I62" s="177"/>
      <c r="J62" s="178">
        <f>J91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4"/>
      <c r="C63" s="175"/>
      <c r="D63" s="176" t="s">
        <v>2269</v>
      </c>
      <c r="E63" s="177"/>
      <c r="F63" s="177"/>
      <c r="G63" s="177"/>
      <c r="H63" s="177"/>
      <c r="I63" s="177"/>
      <c r="J63" s="178">
        <f>J114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2270</v>
      </c>
      <c r="E64" s="177"/>
      <c r="F64" s="177"/>
      <c r="G64" s="177"/>
      <c r="H64" s="177"/>
      <c r="I64" s="177"/>
      <c r="J64" s="178">
        <f>J134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2271</v>
      </c>
      <c r="E65" s="177"/>
      <c r="F65" s="177"/>
      <c r="G65" s="177"/>
      <c r="H65" s="177"/>
      <c r="I65" s="177"/>
      <c r="J65" s="178">
        <f>J145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2272</v>
      </c>
      <c r="E66" s="177"/>
      <c r="F66" s="177"/>
      <c r="G66" s="177"/>
      <c r="H66" s="177"/>
      <c r="I66" s="177"/>
      <c r="J66" s="178">
        <f>J148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2273</v>
      </c>
      <c r="E67" s="177"/>
      <c r="F67" s="177"/>
      <c r="G67" s="177"/>
      <c r="H67" s="177"/>
      <c r="I67" s="177"/>
      <c r="J67" s="178">
        <f>J160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2274</v>
      </c>
      <c r="E68" s="171"/>
      <c r="F68" s="171"/>
      <c r="G68" s="171"/>
      <c r="H68" s="171"/>
      <c r="I68" s="171"/>
      <c r="J68" s="172">
        <f>J176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123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CENTRUM SLUŽEB PRO S PAS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105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07 - Elektroinstalace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Most</v>
      </c>
      <c r="G82" s="43"/>
      <c r="H82" s="43"/>
      <c r="I82" s="35" t="s">
        <v>23</v>
      </c>
      <c r="J82" s="75" t="str">
        <f>IF(J12="","",J12)</f>
        <v>6. 2. 2025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MOSŤÁČEK.CZ Z.S.</v>
      </c>
      <c r="G84" s="43"/>
      <c r="H84" s="43"/>
      <c r="I84" s="35" t="s">
        <v>31</v>
      </c>
      <c r="J84" s="39" t="str">
        <f>E21</f>
        <v>ISONOE INVEST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34</v>
      </c>
      <c r="J85" s="39" t="str">
        <f>E24</f>
        <v>Lukáš Novák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124</v>
      </c>
      <c r="D87" s="183" t="s">
        <v>57</v>
      </c>
      <c r="E87" s="183" t="s">
        <v>53</v>
      </c>
      <c r="F87" s="183" t="s">
        <v>54</v>
      </c>
      <c r="G87" s="183" t="s">
        <v>125</v>
      </c>
      <c r="H87" s="183" t="s">
        <v>126</v>
      </c>
      <c r="I87" s="183" t="s">
        <v>127</v>
      </c>
      <c r="J87" s="183" t="s">
        <v>110</v>
      </c>
      <c r="K87" s="184" t="s">
        <v>128</v>
      </c>
      <c r="L87" s="185"/>
      <c r="M87" s="95" t="s">
        <v>19</v>
      </c>
      <c r="N87" s="96" t="s">
        <v>42</v>
      </c>
      <c r="O87" s="96" t="s">
        <v>129</v>
      </c>
      <c r="P87" s="96" t="s">
        <v>130</v>
      </c>
      <c r="Q87" s="96" t="s">
        <v>131</v>
      </c>
      <c r="R87" s="96" t="s">
        <v>132</v>
      </c>
      <c r="S87" s="96" t="s">
        <v>133</v>
      </c>
      <c r="T87" s="97" t="s">
        <v>134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135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P89+P176</f>
        <v>0</v>
      </c>
      <c r="Q88" s="99"/>
      <c r="R88" s="188">
        <f>R89+R176</f>
        <v>2.63964</v>
      </c>
      <c r="S88" s="99"/>
      <c r="T88" s="189">
        <f>T89+T176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111</v>
      </c>
      <c r="BK88" s="190">
        <f>BK89+BK176</f>
        <v>0</v>
      </c>
    </row>
    <row r="89" s="12" customFormat="1" ht="25.92" customHeight="1">
      <c r="A89" s="12"/>
      <c r="B89" s="191"/>
      <c r="C89" s="192"/>
      <c r="D89" s="193" t="s">
        <v>71</v>
      </c>
      <c r="E89" s="194" t="s">
        <v>273</v>
      </c>
      <c r="F89" s="194" t="s">
        <v>274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P90+P148+P160</f>
        <v>0</v>
      </c>
      <c r="Q89" s="199"/>
      <c r="R89" s="200">
        <f>R90+R148+R160</f>
        <v>2.63964</v>
      </c>
      <c r="S89" s="199"/>
      <c r="T89" s="201">
        <f>T90+T148+T160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71</v>
      </c>
      <c r="AU89" s="203" t="s">
        <v>72</v>
      </c>
      <c r="AY89" s="202" t="s">
        <v>138</v>
      </c>
      <c r="BK89" s="204">
        <f>BK90+BK148+BK160</f>
        <v>0</v>
      </c>
    </row>
    <row r="90" s="12" customFormat="1" ht="22.8" customHeight="1">
      <c r="A90" s="12"/>
      <c r="B90" s="191"/>
      <c r="C90" s="192"/>
      <c r="D90" s="193" t="s">
        <v>71</v>
      </c>
      <c r="E90" s="205" t="s">
        <v>2275</v>
      </c>
      <c r="F90" s="205" t="s">
        <v>2276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P91+P114+P134+P145</f>
        <v>0</v>
      </c>
      <c r="Q90" s="199"/>
      <c r="R90" s="200">
        <f>R91+R114+R134+R145</f>
        <v>1.18496</v>
      </c>
      <c r="S90" s="199"/>
      <c r="T90" s="201">
        <f>T91+T114+T134+T145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82</v>
      </c>
      <c r="AT90" s="203" t="s">
        <v>71</v>
      </c>
      <c r="AU90" s="203" t="s">
        <v>80</v>
      </c>
      <c r="AY90" s="202" t="s">
        <v>138</v>
      </c>
      <c r="BK90" s="204">
        <f>BK91+BK114+BK134+BK145</f>
        <v>0</v>
      </c>
    </row>
    <row r="91" s="12" customFormat="1" ht="20.88" customHeight="1">
      <c r="A91" s="12"/>
      <c r="B91" s="191"/>
      <c r="C91" s="192"/>
      <c r="D91" s="193" t="s">
        <v>71</v>
      </c>
      <c r="E91" s="205" t="s">
        <v>2277</v>
      </c>
      <c r="F91" s="205" t="s">
        <v>2278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SUM(P92:P113)</f>
        <v>0</v>
      </c>
      <c r="Q91" s="199"/>
      <c r="R91" s="200">
        <f>SUM(R92:R113)</f>
        <v>1.1830000000000001</v>
      </c>
      <c r="S91" s="199"/>
      <c r="T91" s="201">
        <f>SUM(T92:T113)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82</v>
      </c>
      <c r="AT91" s="203" t="s">
        <v>71</v>
      </c>
      <c r="AU91" s="203" t="s">
        <v>82</v>
      </c>
      <c r="AY91" s="202" t="s">
        <v>138</v>
      </c>
      <c r="BK91" s="204">
        <f>SUM(BK92:BK113)</f>
        <v>0</v>
      </c>
    </row>
    <row r="92" s="2" customFormat="1" ht="24.15" customHeight="1">
      <c r="A92" s="41"/>
      <c r="B92" s="42"/>
      <c r="C92" s="207" t="s">
        <v>80</v>
      </c>
      <c r="D92" s="207" t="s">
        <v>140</v>
      </c>
      <c r="E92" s="208" t="s">
        <v>2279</v>
      </c>
      <c r="F92" s="209" t="s">
        <v>2280</v>
      </c>
      <c r="G92" s="210" t="s">
        <v>153</v>
      </c>
      <c r="H92" s="211">
        <v>455</v>
      </c>
      <c r="I92" s="212"/>
      <c r="J92" s="213">
        <f>ROUND(I92*H92,2)</f>
        <v>0</v>
      </c>
      <c r="K92" s="209" t="s">
        <v>144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251</v>
      </c>
      <c r="AT92" s="218" t="s">
        <v>140</v>
      </c>
      <c r="AU92" s="218" t="s">
        <v>156</v>
      </c>
      <c r="AY92" s="20" t="s">
        <v>138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251</v>
      </c>
      <c r="BM92" s="218" t="s">
        <v>2281</v>
      </c>
    </row>
    <row r="93" s="2" customFormat="1">
      <c r="A93" s="41"/>
      <c r="B93" s="42"/>
      <c r="C93" s="43"/>
      <c r="D93" s="220" t="s">
        <v>147</v>
      </c>
      <c r="E93" s="43"/>
      <c r="F93" s="221" t="s">
        <v>2282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147</v>
      </c>
      <c r="AU93" s="20" t="s">
        <v>156</v>
      </c>
    </row>
    <row r="94" s="2" customFormat="1" ht="16.5" customHeight="1">
      <c r="A94" s="41"/>
      <c r="B94" s="42"/>
      <c r="C94" s="262" t="s">
        <v>82</v>
      </c>
      <c r="D94" s="262" t="s">
        <v>549</v>
      </c>
      <c r="E94" s="263" t="s">
        <v>2283</v>
      </c>
      <c r="F94" s="264" t="s">
        <v>2284</v>
      </c>
      <c r="G94" s="265" t="s">
        <v>153</v>
      </c>
      <c r="H94" s="266">
        <v>455</v>
      </c>
      <c r="I94" s="267"/>
      <c r="J94" s="268">
        <f>ROUND(I94*H94,2)</f>
        <v>0</v>
      </c>
      <c r="K94" s="264" t="s">
        <v>144</v>
      </c>
      <c r="L94" s="269"/>
      <c r="M94" s="270" t="s">
        <v>19</v>
      </c>
      <c r="N94" s="271" t="s">
        <v>43</v>
      </c>
      <c r="O94" s="87"/>
      <c r="P94" s="216">
        <f>O94*H94</f>
        <v>0</v>
      </c>
      <c r="Q94" s="216">
        <v>6.0000000000000002E-05</v>
      </c>
      <c r="R94" s="216">
        <f>Q94*H94</f>
        <v>0.027300000000000001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573</v>
      </c>
      <c r="AT94" s="218" t="s">
        <v>549</v>
      </c>
      <c r="AU94" s="218" t="s">
        <v>156</v>
      </c>
      <c r="AY94" s="20" t="s">
        <v>138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251</v>
      </c>
      <c r="BM94" s="218" t="s">
        <v>2285</v>
      </c>
    </row>
    <row r="95" s="2" customFormat="1">
      <c r="A95" s="41"/>
      <c r="B95" s="42"/>
      <c r="C95" s="43"/>
      <c r="D95" s="227" t="s">
        <v>2286</v>
      </c>
      <c r="E95" s="43"/>
      <c r="F95" s="291" t="s">
        <v>2287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2286</v>
      </c>
      <c r="AU95" s="20" t="s">
        <v>156</v>
      </c>
    </row>
    <row r="96" s="2" customFormat="1" ht="24.15" customHeight="1">
      <c r="A96" s="41"/>
      <c r="B96" s="42"/>
      <c r="C96" s="207" t="s">
        <v>156</v>
      </c>
      <c r="D96" s="207" t="s">
        <v>140</v>
      </c>
      <c r="E96" s="208" t="s">
        <v>2288</v>
      </c>
      <c r="F96" s="209" t="s">
        <v>2289</v>
      </c>
      <c r="G96" s="210" t="s">
        <v>153</v>
      </c>
      <c r="H96" s="211">
        <v>1250</v>
      </c>
      <c r="I96" s="212"/>
      <c r="J96" s="213">
        <f>ROUND(I96*H96,2)</f>
        <v>0</v>
      </c>
      <c r="K96" s="209" t="s">
        <v>144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251</v>
      </c>
      <c r="AT96" s="218" t="s">
        <v>140</v>
      </c>
      <c r="AU96" s="218" t="s">
        <v>156</v>
      </c>
      <c r="AY96" s="20" t="s">
        <v>138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251</v>
      </c>
      <c r="BM96" s="218" t="s">
        <v>2290</v>
      </c>
    </row>
    <row r="97" s="2" customFormat="1">
      <c r="A97" s="41"/>
      <c r="B97" s="42"/>
      <c r="C97" s="43"/>
      <c r="D97" s="220" t="s">
        <v>147</v>
      </c>
      <c r="E97" s="43"/>
      <c r="F97" s="221" t="s">
        <v>2291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156</v>
      </c>
    </row>
    <row r="98" s="2" customFormat="1" ht="16.5" customHeight="1">
      <c r="A98" s="41"/>
      <c r="B98" s="42"/>
      <c r="C98" s="262" t="s">
        <v>145</v>
      </c>
      <c r="D98" s="262" t="s">
        <v>549</v>
      </c>
      <c r="E98" s="263" t="s">
        <v>2292</v>
      </c>
      <c r="F98" s="264" t="s">
        <v>2293</v>
      </c>
      <c r="G98" s="265" t="s">
        <v>153</v>
      </c>
      <c r="H98" s="266">
        <v>1250</v>
      </c>
      <c r="I98" s="267"/>
      <c r="J98" s="268">
        <f>ROUND(I98*H98,2)</f>
        <v>0</v>
      </c>
      <c r="K98" s="264" t="s">
        <v>144</v>
      </c>
      <c r="L98" s="269"/>
      <c r="M98" s="270" t="s">
        <v>19</v>
      </c>
      <c r="N98" s="271" t="s">
        <v>43</v>
      </c>
      <c r="O98" s="87"/>
      <c r="P98" s="216">
        <f>O98*H98</f>
        <v>0</v>
      </c>
      <c r="Q98" s="216">
        <v>0.00012</v>
      </c>
      <c r="R98" s="216">
        <f>Q98*H98</f>
        <v>0.14999999999999999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573</v>
      </c>
      <c r="AT98" s="218" t="s">
        <v>549</v>
      </c>
      <c r="AU98" s="218" t="s">
        <v>156</v>
      </c>
      <c r="AY98" s="20" t="s">
        <v>138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251</v>
      </c>
      <c r="BM98" s="218" t="s">
        <v>2294</v>
      </c>
    </row>
    <row r="99" s="2" customFormat="1">
      <c r="A99" s="41"/>
      <c r="B99" s="42"/>
      <c r="C99" s="43"/>
      <c r="D99" s="227" t="s">
        <v>2286</v>
      </c>
      <c r="E99" s="43"/>
      <c r="F99" s="291" t="s">
        <v>2295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2286</v>
      </c>
      <c r="AU99" s="20" t="s">
        <v>156</v>
      </c>
    </row>
    <row r="100" s="2" customFormat="1" ht="24.15" customHeight="1">
      <c r="A100" s="41"/>
      <c r="B100" s="42"/>
      <c r="C100" s="207" t="s">
        <v>177</v>
      </c>
      <c r="D100" s="207" t="s">
        <v>140</v>
      </c>
      <c r="E100" s="208" t="s">
        <v>2296</v>
      </c>
      <c r="F100" s="209" t="s">
        <v>2297</v>
      </c>
      <c r="G100" s="210" t="s">
        <v>153</v>
      </c>
      <c r="H100" s="211">
        <v>3800</v>
      </c>
      <c r="I100" s="212"/>
      <c r="J100" s="213">
        <f>ROUND(I100*H100,2)</f>
        <v>0</v>
      </c>
      <c r="K100" s="209" t="s">
        <v>144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251</v>
      </c>
      <c r="AT100" s="218" t="s">
        <v>140</v>
      </c>
      <c r="AU100" s="218" t="s">
        <v>156</v>
      </c>
      <c r="AY100" s="20" t="s">
        <v>138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251</v>
      </c>
      <c r="BM100" s="218" t="s">
        <v>2298</v>
      </c>
    </row>
    <row r="101" s="2" customFormat="1">
      <c r="A101" s="41"/>
      <c r="B101" s="42"/>
      <c r="C101" s="43"/>
      <c r="D101" s="220" t="s">
        <v>147</v>
      </c>
      <c r="E101" s="43"/>
      <c r="F101" s="221" t="s">
        <v>2299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156</v>
      </c>
    </row>
    <row r="102" s="2" customFormat="1" ht="16.5" customHeight="1">
      <c r="A102" s="41"/>
      <c r="B102" s="42"/>
      <c r="C102" s="262" t="s">
        <v>185</v>
      </c>
      <c r="D102" s="262" t="s">
        <v>549</v>
      </c>
      <c r="E102" s="263" t="s">
        <v>2300</v>
      </c>
      <c r="F102" s="264" t="s">
        <v>2301</v>
      </c>
      <c r="G102" s="265" t="s">
        <v>153</v>
      </c>
      <c r="H102" s="266">
        <v>3800</v>
      </c>
      <c r="I102" s="267"/>
      <c r="J102" s="268">
        <f>ROUND(I102*H102,2)</f>
        <v>0</v>
      </c>
      <c r="K102" s="264" t="s">
        <v>144</v>
      </c>
      <c r="L102" s="269"/>
      <c r="M102" s="270" t="s">
        <v>19</v>
      </c>
      <c r="N102" s="271" t="s">
        <v>43</v>
      </c>
      <c r="O102" s="87"/>
      <c r="P102" s="216">
        <f>O102*H102</f>
        <v>0</v>
      </c>
      <c r="Q102" s="216">
        <v>0.00017000000000000001</v>
      </c>
      <c r="R102" s="216">
        <f>Q102*H102</f>
        <v>0.64600000000000002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573</v>
      </c>
      <c r="AT102" s="218" t="s">
        <v>549</v>
      </c>
      <c r="AU102" s="218" t="s">
        <v>156</v>
      </c>
      <c r="AY102" s="20" t="s">
        <v>138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251</v>
      </c>
      <c r="BM102" s="218" t="s">
        <v>2302</v>
      </c>
    </row>
    <row r="103" s="2" customFormat="1">
      <c r="A103" s="41"/>
      <c r="B103" s="42"/>
      <c r="C103" s="43"/>
      <c r="D103" s="227" t="s">
        <v>2286</v>
      </c>
      <c r="E103" s="43"/>
      <c r="F103" s="291" t="s">
        <v>2303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2286</v>
      </c>
      <c r="AU103" s="20" t="s">
        <v>156</v>
      </c>
    </row>
    <row r="104" s="2" customFormat="1" ht="24.15" customHeight="1">
      <c r="A104" s="41"/>
      <c r="B104" s="42"/>
      <c r="C104" s="207" t="s">
        <v>192</v>
      </c>
      <c r="D104" s="207" t="s">
        <v>140</v>
      </c>
      <c r="E104" s="208" t="s">
        <v>2304</v>
      </c>
      <c r="F104" s="209" t="s">
        <v>2305</v>
      </c>
      <c r="G104" s="210" t="s">
        <v>153</v>
      </c>
      <c r="H104" s="211">
        <v>1310</v>
      </c>
      <c r="I104" s="212"/>
      <c r="J104" s="213">
        <f>ROUND(I104*H104,2)</f>
        <v>0</v>
      </c>
      <c r="K104" s="209" t="s">
        <v>144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251</v>
      </c>
      <c r="AT104" s="218" t="s">
        <v>140</v>
      </c>
      <c r="AU104" s="218" t="s">
        <v>156</v>
      </c>
      <c r="AY104" s="20" t="s">
        <v>138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251</v>
      </c>
      <c r="BM104" s="218" t="s">
        <v>2306</v>
      </c>
    </row>
    <row r="105" s="2" customFormat="1">
      <c r="A105" s="41"/>
      <c r="B105" s="42"/>
      <c r="C105" s="43"/>
      <c r="D105" s="220" t="s">
        <v>147</v>
      </c>
      <c r="E105" s="43"/>
      <c r="F105" s="221" t="s">
        <v>2307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147</v>
      </c>
      <c r="AU105" s="20" t="s">
        <v>156</v>
      </c>
    </row>
    <row r="106" s="2" customFormat="1" ht="16.5" customHeight="1">
      <c r="A106" s="41"/>
      <c r="B106" s="42"/>
      <c r="C106" s="262" t="s">
        <v>199</v>
      </c>
      <c r="D106" s="262" t="s">
        <v>549</v>
      </c>
      <c r="E106" s="263" t="s">
        <v>2308</v>
      </c>
      <c r="F106" s="264" t="s">
        <v>2309</v>
      </c>
      <c r="G106" s="265" t="s">
        <v>153</v>
      </c>
      <c r="H106" s="266">
        <v>455</v>
      </c>
      <c r="I106" s="267"/>
      <c r="J106" s="268">
        <f>ROUND(I106*H106,2)</f>
        <v>0</v>
      </c>
      <c r="K106" s="264" t="s">
        <v>144</v>
      </c>
      <c r="L106" s="269"/>
      <c r="M106" s="270" t="s">
        <v>19</v>
      </c>
      <c r="N106" s="271" t="s">
        <v>43</v>
      </c>
      <c r="O106" s="87"/>
      <c r="P106" s="216">
        <f>O106*H106</f>
        <v>0</v>
      </c>
      <c r="Q106" s="216">
        <v>0.00016000000000000001</v>
      </c>
      <c r="R106" s="216">
        <f>Q106*H106</f>
        <v>0.072800000000000004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573</v>
      </c>
      <c r="AT106" s="218" t="s">
        <v>549</v>
      </c>
      <c r="AU106" s="218" t="s">
        <v>156</v>
      </c>
      <c r="AY106" s="20" t="s">
        <v>138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251</v>
      </c>
      <c r="BM106" s="218" t="s">
        <v>2310</v>
      </c>
    </row>
    <row r="107" s="2" customFormat="1">
      <c r="A107" s="41"/>
      <c r="B107" s="42"/>
      <c r="C107" s="43"/>
      <c r="D107" s="227" t="s">
        <v>2286</v>
      </c>
      <c r="E107" s="43"/>
      <c r="F107" s="291" t="s">
        <v>2311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2286</v>
      </c>
      <c r="AU107" s="20" t="s">
        <v>156</v>
      </c>
    </row>
    <row r="108" s="2" customFormat="1" ht="16.5" customHeight="1">
      <c r="A108" s="41"/>
      <c r="B108" s="42"/>
      <c r="C108" s="262" t="s">
        <v>149</v>
      </c>
      <c r="D108" s="262" t="s">
        <v>549</v>
      </c>
      <c r="E108" s="263" t="s">
        <v>2312</v>
      </c>
      <c r="F108" s="264" t="s">
        <v>2313</v>
      </c>
      <c r="G108" s="265" t="s">
        <v>153</v>
      </c>
      <c r="H108" s="266">
        <v>855</v>
      </c>
      <c r="I108" s="267"/>
      <c r="J108" s="268">
        <f>ROUND(I108*H108,2)</f>
        <v>0</v>
      </c>
      <c r="K108" s="264" t="s">
        <v>144</v>
      </c>
      <c r="L108" s="269"/>
      <c r="M108" s="270" t="s">
        <v>19</v>
      </c>
      <c r="N108" s="271" t="s">
        <v>43</v>
      </c>
      <c r="O108" s="87"/>
      <c r="P108" s="216">
        <f>O108*H108</f>
        <v>0</v>
      </c>
      <c r="Q108" s="216">
        <v>0.00025000000000000001</v>
      </c>
      <c r="R108" s="216">
        <f>Q108*H108</f>
        <v>0.21375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573</v>
      </c>
      <c r="AT108" s="218" t="s">
        <v>549</v>
      </c>
      <c r="AU108" s="218" t="s">
        <v>156</v>
      </c>
      <c r="AY108" s="20" t="s">
        <v>138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251</v>
      </c>
      <c r="BM108" s="218" t="s">
        <v>2314</v>
      </c>
    </row>
    <row r="109" s="2" customFormat="1">
      <c r="A109" s="41"/>
      <c r="B109" s="42"/>
      <c r="C109" s="43"/>
      <c r="D109" s="227" t="s">
        <v>2286</v>
      </c>
      <c r="E109" s="43"/>
      <c r="F109" s="291" t="s">
        <v>2315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2286</v>
      </c>
      <c r="AU109" s="20" t="s">
        <v>156</v>
      </c>
    </row>
    <row r="110" s="2" customFormat="1" ht="24.15" customHeight="1">
      <c r="A110" s="41"/>
      <c r="B110" s="42"/>
      <c r="C110" s="207" t="s">
        <v>210</v>
      </c>
      <c r="D110" s="207" t="s">
        <v>140</v>
      </c>
      <c r="E110" s="208" t="s">
        <v>2316</v>
      </c>
      <c r="F110" s="209" t="s">
        <v>2317</v>
      </c>
      <c r="G110" s="210" t="s">
        <v>153</v>
      </c>
      <c r="H110" s="211">
        <v>95</v>
      </c>
      <c r="I110" s="212"/>
      <c r="J110" s="213">
        <f>ROUND(I110*H110,2)</f>
        <v>0</v>
      </c>
      <c r="K110" s="209" t="s">
        <v>144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251</v>
      </c>
      <c r="AT110" s="218" t="s">
        <v>140</v>
      </c>
      <c r="AU110" s="218" t="s">
        <v>156</v>
      </c>
      <c r="AY110" s="20" t="s">
        <v>138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251</v>
      </c>
      <c r="BM110" s="218" t="s">
        <v>2318</v>
      </c>
    </row>
    <row r="111" s="2" customFormat="1">
      <c r="A111" s="41"/>
      <c r="B111" s="42"/>
      <c r="C111" s="43"/>
      <c r="D111" s="220" t="s">
        <v>147</v>
      </c>
      <c r="E111" s="43"/>
      <c r="F111" s="221" t="s">
        <v>2319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147</v>
      </c>
      <c r="AU111" s="20" t="s">
        <v>156</v>
      </c>
    </row>
    <row r="112" s="2" customFormat="1" ht="16.5" customHeight="1">
      <c r="A112" s="41"/>
      <c r="B112" s="42"/>
      <c r="C112" s="262" t="s">
        <v>215</v>
      </c>
      <c r="D112" s="262" t="s">
        <v>549</v>
      </c>
      <c r="E112" s="263" t="s">
        <v>2320</v>
      </c>
      <c r="F112" s="264" t="s">
        <v>2321</v>
      </c>
      <c r="G112" s="265" t="s">
        <v>153</v>
      </c>
      <c r="H112" s="266">
        <v>95</v>
      </c>
      <c r="I112" s="267"/>
      <c r="J112" s="268">
        <f>ROUND(I112*H112,2)</f>
        <v>0</v>
      </c>
      <c r="K112" s="264" t="s">
        <v>144</v>
      </c>
      <c r="L112" s="269"/>
      <c r="M112" s="270" t="s">
        <v>19</v>
      </c>
      <c r="N112" s="271" t="s">
        <v>43</v>
      </c>
      <c r="O112" s="87"/>
      <c r="P112" s="216">
        <f>O112*H112</f>
        <v>0</v>
      </c>
      <c r="Q112" s="216">
        <v>0.00076999999999999996</v>
      </c>
      <c r="R112" s="216">
        <f>Q112*H112</f>
        <v>0.073149999999999993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573</v>
      </c>
      <c r="AT112" s="218" t="s">
        <v>549</v>
      </c>
      <c r="AU112" s="218" t="s">
        <v>156</v>
      </c>
      <c r="AY112" s="20" t="s">
        <v>138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251</v>
      </c>
      <c r="BM112" s="218" t="s">
        <v>2322</v>
      </c>
    </row>
    <row r="113" s="2" customFormat="1">
      <c r="A113" s="41"/>
      <c r="B113" s="42"/>
      <c r="C113" s="43"/>
      <c r="D113" s="227" t="s">
        <v>2286</v>
      </c>
      <c r="E113" s="43"/>
      <c r="F113" s="291" t="s">
        <v>2323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2286</v>
      </c>
      <c r="AU113" s="20" t="s">
        <v>156</v>
      </c>
    </row>
    <row r="114" s="12" customFormat="1" ht="20.88" customHeight="1">
      <c r="A114" s="12"/>
      <c r="B114" s="191"/>
      <c r="C114" s="192"/>
      <c r="D114" s="193" t="s">
        <v>71</v>
      </c>
      <c r="E114" s="205" t="s">
        <v>2324</v>
      </c>
      <c r="F114" s="205" t="s">
        <v>2325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SUM(P115:P133)</f>
        <v>0</v>
      </c>
      <c r="Q114" s="199"/>
      <c r="R114" s="200">
        <f>SUM(R115:R133)</f>
        <v>0.0019599999999999999</v>
      </c>
      <c r="S114" s="199"/>
      <c r="T114" s="201">
        <f>SUM(T115:T133)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82</v>
      </c>
      <c r="AT114" s="203" t="s">
        <v>71</v>
      </c>
      <c r="AU114" s="203" t="s">
        <v>82</v>
      </c>
      <c r="AY114" s="202" t="s">
        <v>138</v>
      </c>
      <c r="BK114" s="204">
        <f>SUM(BK115:BK133)</f>
        <v>0</v>
      </c>
    </row>
    <row r="115" s="2" customFormat="1" ht="24.15" customHeight="1">
      <c r="A115" s="41"/>
      <c r="B115" s="42"/>
      <c r="C115" s="207" t="s">
        <v>8</v>
      </c>
      <c r="D115" s="207" t="s">
        <v>140</v>
      </c>
      <c r="E115" s="208" t="s">
        <v>2326</v>
      </c>
      <c r="F115" s="209" t="s">
        <v>2327</v>
      </c>
      <c r="G115" s="210" t="s">
        <v>218</v>
      </c>
      <c r="H115" s="211">
        <v>14</v>
      </c>
      <c r="I115" s="212"/>
      <c r="J115" s="213">
        <f>ROUND(I115*H115,2)</f>
        <v>0</v>
      </c>
      <c r="K115" s="209" t="s">
        <v>144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251</v>
      </c>
      <c r="AT115" s="218" t="s">
        <v>140</v>
      </c>
      <c r="AU115" s="218" t="s">
        <v>156</v>
      </c>
      <c r="AY115" s="20" t="s">
        <v>138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251</v>
      </c>
      <c r="BM115" s="218" t="s">
        <v>2328</v>
      </c>
    </row>
    <row r="116" s="2" customFormat="1">
      <c r="A116" s="41"/>
      <c r="B116" s="42"/>
      <c r="C116" s="43"/>
      <c r="D116" s="220" t="s">
        <v>147</v>
      </c>
      <c r="E116" s="43"/>
      <c r="F116" s="221" t="s">
        <v>2329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156</v>
      </c>
    </row>
    <row r="117" s="2" customFormat="1" ht="16.5" customHeight="1">
      <c r="A117" s="41"/>
      <c r="B117" s="42"/>
      <c r="C117" s="262" t="s">
        <v>234</v>
      </c>
      <c r="D117" s="262" t="s">
        <v>549</v>
      </c>
      <c r="E117" s="263" t="s">
        <v>2330</v>
      </c>
      <c r="F117" s="264" t="s">
        <v>2331</v>
      </c>
      <c r="G117" s="265" t="s">
        <v>218</v>
      </c>
      <c r="H117" s="266">
        <v>14</v>
      </c>
      <c r="I117" s="267"/>
      <c r="J117" s="268">
        <f>ROUND(I117*H117,2)</f>
        <v>0</v>
      </c>
      <c r="K117" s="264" t="s">
        <v>144</v>
      </c>
      <c r="L117" s="269"/>
      <c r="M117" s="270" t="s">
        <v>19</v>
      </c>
      <c r="N117" s="271" t="s">
        <v>43</v>
      </c>
      <c r="O117" s="87"/>
      <c r="P117" s="216">
        <f>O117*H117</f>
        <v>0</v>
      </c>
      <c r="Q117" s="216">
        <v>4.0000000000000003E-05</v>
      </c>
      <c r="R117" s="216">
        <f>Q117*H117</f>
        <v>0.00056000000000000006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573</v>
      </c>
      <c r="AT117" s="218" t="s">
        <v>549</v>
      </c>
      <c r="AU117" s="218" t="s">
        <v>156</v>
      </c>
      <c r="AY117" s="20" t="s">
        <v>138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251</v>
      </c>
      <c r="BM117" s="218" t="s">
        <v>2332</v>
      </c>
    </row>
    <row r="118" s="2" customFormat="1" ht="24.15" customHeight="1">
      <c r="A118" s="41"/>
      <c r="B118" s="42"/>
      <c r="C118" s="207" t="s">
        <v>239</v>
      </c>
      <c r="D118" s="207" t="s">
        <v>140</v>
      </c>
      <c r="E118" s="208" t="s">
        <v>2333</v>
      </c>
      <c r="F118" s="209" t="s">
        <v>2334</v>
      </c>
      <c r="G118" s="210" t="s">
        <v>218</v>
      </c>
      <c r="H118" s="211">
        <v>6</v>
      </c>
      <c r="I118" s="212"/>
      <c r="J118" s="213">
        <f>ROUND(I118*H118,2)</f>
        <v>0</v>
      </c>
      <c r="K118" s="209" t="s">
        <v>144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251</v>
      </c>
      <c r="AT118" s="218" t="s">
        <v>140</v>
      </c>
      <c r="AU118" s="218" t="s">
        <v>156</v>
      </c>
      <c r="AY118" s="20" t="s">
        <v>138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251</v>
      </c>
      <c r="BM118" s="218" t="s">
        <v>2335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2336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147</v>
      </c>
      <c r="AU119" s="20" t="s">
        <v>156</v>
      </c>
    </row>
    <row r="120" s="2" customFormat="1" ht="16.5" customHeight="1">
      <c r="A120" s="41"/>
      <c r="B120" s="42"/>
      <c r="C120" s="262" t="s">
        <v>245</v>
      </c>
      <c r="D120" s="262" t="s">
        <v>549</v>
      </c>
      <c r="E120" s="263" t="s">
        <v>2337</v>
      </c>
      <c r="F120" s="264" t="s">
        <v>2338</v>
      </c>
      <c r="G120" s="265" t="s">
        <v>218</v>
      </c>
      <c r="H120" s="266">
        <v>6</v>
      </c>
      <c r="I120" s="267"/>
      <c r="J120" s="268">
        <f>ROUND(I120*H120,2)</f>
        <v>0</v>
      </c>
      <c r="K120" s="264" t="s">
        <v>144</v>
      </c>
      <c r="L120" s="269"/>
      <c r="M120" s="270" t="s">
        <v>19</v>
      </c>
      <c r="N120" s="271" t="s">
        <v>43</v>
      </c>
      <c r="O120" s="87"/>
      <c r="P120" s="216">
        <f>O120*H120</f>
        <v>0</v>
      </c>
      <c r="Q120" s="216">
        <v>6.0000000000000002E-05</v>
      </c>
      <c r="R120" s="216">
        <f>Q120*H120</f>
        <v>0.00036000000000000002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573</v>
      </c>
      <c r="AT120" s="218" t="s">
        <v>549</v>
      </c>
      <c r="AU120" s="218" t="s">
        <v>156</v>
      </c>
      <c r="AY120" s="20" t="s">
        <v>138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251</v>
      </c>
      <c r="BM120" s="218" t="s">
        <v>2339</v>
      </c>
    </row>
    <row r="121" s="2" customFormat="1" ht="24.15" customHeight="1">
      <c r="A121" s="41"/>
      <c r="B121" s="42"/>
      <c r="C121" s="207" t="s">
        <v>251</v>
      </c>
      <c r="D121" s="207" t="s">
        <v>140</v>
      </c>
      <c r="E121" s="208" t="s">
        <v>2340</v>
      </c>
      <c r="F121" s="209" t="s">
        <v>2341</v>
      </c>
      <c r="G121" s="210" t="s">
        <v>218</v>
      </c>
      <c r="H121" s="211">
        <v>4</v>
      </c>
      <c r="I121" s="212"/>
      <c r="J121" s="213">
        <f>ROUND(I121*H121,2)</f>
        <v>0</v>
      </c>
      <c r="K121" s="209" t="s">
        <v>144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251</v>
      </c>
      <c r="AT121" s="218" t="s">
        <v>140</v>
      </c>
      <c r="AU121" s="218" t="s">
        <v>156</v>
      </c>
      <c r="AY121" s="20" t="s">
        <v>138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251</v>
      </c>
      <c r="BM121" s="218" t="s">
        <v>2342</v>
      </c>
    </row>
    <row r="122" s="2" customFormat="1">
      <c r="A122" s="41"/>
      <c r="B122" s="42"/>
      <c r="C122" s="43"/>
      <c r="D122" s="220" t="s">
        <v>147</v>
      </c>
      <c r="E122" s="43"/>
      <c r="F122" s="221" t="s">
        <v>2343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147</v>
      </c>
      <c r="AU122" s="20" t="s">
        <v>156</v>
      </c>
    </row>
    <row r="123" s="2" customFormat="1" ht="16.5" customHeight="1">
      <c r="A123" s="41"/>
      <c r="B123" s="42"/>
      <c r="C123" s="262" t="s">
        <v>256</v>
      </c>
      <c r="D123" s="262" t="s">
        <v>549</v>
      </c>
      <c r="E123" s="263" t="s">
        <v>2344</v>
      </c>
      <c r="F123" s="264" t="s">
        <v>2345</v>
      </c>
      <c r="G123" s="265" t="s">
        <v>218</v>
      </c>
      <c r="H123" s="266">
        <v>4</v>
      </c>
      <c r="I123" s="267"/>
      <c r="J123" s="268">
        <f>ROUND(I123*H123,2)</f>
        <v>0</v>
      </c>
      <c r="K123" s="264" t="s">
        <v>144</v>
      </c>
      <c r="L123" s="269"/>
      <c r="M123" s="270" t="s">
        <v>19</v>
      </c>
      <c r="N123" s="271" t="s">
        <v>43</v>
      </c>
      <c r="O123" s="87"/>
      <c r="P123" s="216">
        <f>O123*H123</f>
        <v>0</v>
      </c>
      <c r="Q123" s="216">
        <v>4.0000000000000003E-05</v>
      </c>
      <c r="R123" s="216">
        <f>Q123*H123</f>
        <v>0.00016000000000000001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573</v>
      </c>
      <c r="AT123" s="218" t="s">
        <v>549</v>
      </c>
      <c r="AU123" s="218" t="s">
        <v>156</v>
      </c>
      <c r="AY123" s="20" t="s">
        <v>138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251</v>
      </c>
      <c r="BM123" s="218" t="s">
        <v>2346</v>
      </c>
    </row>
    <row r="124" s="2" customFormat="1" ht="16.5" customHeight="1">
      <c r="A124" s="41"/>
      <c r="B124" s="42"/>
      <c r="C124" s="207" t="s">
        <v>262</v>
      </c>
      <c r="D124" s="207" t="s">
        <v>140</v>
      </c>
      <c r="E124" s="208" t="s">
        <v>2347</v>
      </c>
      <c r="F124" s="209" t="s">
        <v>2348</v>
      </c>
      <c r="G124" s="210" t="s">
        <v>218</v>
      </c>
      <c r="H124" s="211">
        <v>4</v>
      </c>
      <c r="I124" s="212"/>
      <c r="J124" s="213">
        <f>ROUND(I124*H124,2)</f>
        <v>0</v>
      </c>
      <c r="K124" s="209" t="s">
        <v>144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251</v>
      </c>
      <c r="AT124" s="218" t="s">
        <v>140</v>
      </c>
      <c r="AU124" s="218" t="s">
        <v>156</v>
      </c>
      <c r="AY124" s="20" t="s">
        <v>138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251</v>
      </c>
      <c r="BM124" s="218" t="s">
        <v>2349</v>
      </c>
    </row>
    <row r="125" s="2" customFormat="1">
      <c r="A125" s="41"/>
      <c r="B125" s="42"/>
      <c r="C125" s="43"/>
      <c r="D125" s="220" t="s">
        <v>147</v>
      </c>
      <c r="E125" s="43"/>
      <c r="F125" s="221" t="s">
        <v>2350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147</v>
      </c>
      <c r="AU125" s="20" t="s">
        <v>156</v>
      </c>
    </row>
    <row r="126" s="2" customFormat="1" ht="24.15" customHeight="1">
      <c r="A126" s="41"/>
      <c r="B126" s="42"/>
      <c r="C126" s="262" t="s">
        <v>267</v>
      </c>
      <c r="D126" s="262" t="s">
        <v>549</v>
      </c>
      <c r="E126" s="263" t="s">
        <v>2351</v>
      </c>
      <c r="F126" s="264" t="s">
        <v>2352</v>
      </c>
      <c r="G126" s="265" t="s">
        <v>218</v>
      </c>
      <c r="H126" s="266">
        <v>4</v>
      </c>
      <c r="I126" s="267"/>
      <c r="J126" s="268">
        <f>ROUND(I126*H126,2)</f>
        <v>0</v>
      </c>
      <c r="K126" s="264" t="s">
        <v>19</v>
      </c>
      <c r="L126" s="269"/>
      <c r="M126" s="270" t="s">
        <v>19</v>
      </c>
      <c r="N126" s="271" t="s">
        <v>43</v>
      </c>
      <c r="O126" s="87"/>
      <c r="P126" s="216">
        <f>O126*H126</f>
        <v>0</v>
      </c>
      <c r="Q126" s="216">
        <v>6.9999999999999994E-05</v>
      </c>
      <c r="R126" s="216">
        <f>Q126*H126</f>
        <v>0.00027999999999999998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573</v>
      </c>
      <c r="AT126" s="218" t="s">
        <v>549</v>
      </c>
      <c r="AU126" s="218" t="s">
        <v>156</v>
      </c>
      <c r="AY126" s="20" t="s">
        <v>138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251</v>
      </c>
      <c r="BM126" s="218" t="s">
        <v>2353</v>
      </c>
    </row>
    <row r="127" s="2" customFormat="1">
      <c r="A127" s="41"/>
      <c r="B127" s="42"/>
      <c r="C127" s="43"/>
      <c r="D127" s="227" t="s">
        <v>2286</v>
      </c>
      <c r="E127" s="43"/>
      <c r="F127" s="291" t="s">
        <v>2354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2286</v>
      </c>
      <c r="AU127" s="20" t="s">
        <v>156</v>
      </c>
    </row>
    <row r="128" s="2" customFormat="1" ht="16.5" customHeight="1">
      <c r="A128" s="41"/>
      <c r="B128" s="42"/>
      <c r="C128" s="207" t="s">
        <v>277</v>
      </c>
      <c r="D128" s="207" t="s">
        <v>140</v>
      </c>
      <c r="E128" s="208" t="s">
        <v>2355</v>
      </c>
      <c r="F128" s="209" t="s">
        <v>2356</v>
      </c>
      <c r="G128" s="210" t="s">
        <v>218</v>
      </c>
      <c r="H128" s="211">
        <v>2</v>
      </c>
      <c r="I128" s="212"/>
      <c r="J128" s="213">
        <f>ROUND(I128*H128,2)</f>
        <v>0</v>
      </c>
      <c r="K128" s="209" t="s">
        <v>144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251</v>
      </c>
      <c r="AT128" s="218" t="s">
        <v>140</v>
      </c>
      <c r="AU128" s="218" t="s">
        <v>156</v>
      </c>
      <c r="AY128" s="20" t="s">
        <v>138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251</v>
      </c>
      <c r="BM128" s="218" t="s">
        <v>2357</v>
      </c>
    </row>
    <row r="129" s="2" customFormat="1">
      <c r="A129" s="41"/>
      <c r="B129" s="42"/>
      <c r="C129" s="43"/>
      <c r="D129" s="220" t="s">
        <v>147</v>
      </c>
      <c r="E129" s="43"/>
      <c r="F129" s="221" t="s">
        <v>2358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147</v>
      </c>
      <c r="AU129" s="20" t="s">
        <v>156</v>
      </c>
    </row>
    <row r="130" s="2" customFormat="1" ht="16.5" customHeight="1">
      <c r="A130" s="41"/>
      <c r="B130" s="42"/>
      <c r="C130" s="262" t="s">
        <v>7</v>
      </c>
      <c r="D130" s="262" t="s">
        <v>549</v>
      </c>
      <c r="E130" s="263" t="s">
        <v>2359</v>
      </c>
      <c r="F130" s="264" t="s">
        <v>2360</v>
      </c>
      <c r="G130" s="265" t="s">
        <v>1848</v>
      </c>
      <c r="H130" s="266">
        <v>2</v>
      </c>
      <c r="I130" s="267"/>
      <c r="J130" s="268">
        <f>ROUND(I130*H130,2)</f>
        <v>0</v>
      </c>
      <c r="K130" s="264" t="s">
        <v>19</v>
      </c>
      <c r="L130" s="269"/>
      <c r="M130" s="270" t="s">
        <v>19</v>
      </c>
      <c r="N130" s="271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573</v>
      </c>
      <c r="AT130" s="218" t="s">
        <v>549</v>
      </c>
      <c r="AU130" s="218" t="s">
        <v>156</v>
      </c>
      <c r="AY130" s="20" t="s">
        <v>138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251</v>
      </c>
      <c r="BM130" s="218" t="s">
        <v>2361</v>
      </c>
    </row>
    <row r="131" s="2" customFormat="1" ht="16.5" customHeight="1">
      <c r="A131" s="41"/>
      <c r="B131" s="42"/>
      <c r="C131" s="207" t="s">
        <v>291</v>
      </c>
      <c r="D131" s="207" t="s">
        <v>140</v>
      </c>
      <c r="E131" s="208" t="s">
        <v>2362</v>
      </c>
      <c r="F131" s="209" t="s">
        <v>2363</v>
      </c>
      <c r="G131" s="210" t="s">
        <v>218</v>
      </c>
      <c r="H131" s="211">
        <v>3</v>
      </c>
      <c r="I131" s="212"/>
      <c r="J131" s="213">
        <f>ROUND(I131*H131,2)</f>
        <v>0</v>
      </c>
      <c r="K131" s="209" t="s">
        <v>144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251</v>
      </c>
      <c r="AT131" s="218" t="s">
        <v>140</v>
      </c>
      <c r="AU131" s="218" t="s">
        <v>156</v>
      </c>
      <c r="AY131" s="20" t="s">
        <v>138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251</v>
      </c>
      <c r="BM131" s="218" t="s">
        <v>2364</v>
      </c>
    </row>
    <row r="132" s="2" customFormat="1">
      <c r="A132" s="41"/>
      <c r="B132" s="42"/>
      <c r="C132" s="43"/>
      <c r="D132" s="220" t="s">
        <v>147</v>
      </c>
      <c r="E132" s="43"/>
      <c r="F132" s="221" t="s">
        <v>2365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147</v>
      </c>
      <c r="AU132" s="20" t="s">
        <v>156</v>
      </c>
    </row>
    <row r="133" s="2" customFormat="1" ht="24.15" customHeight="1">
      <c r="A133" s="41"/>
      <c r="B133" s="42"/>
      <c r="C133" s="262" t="s">
        <v>300</v>
      </c>
      <c r="D133" s="262" t="s">
        <v>549</v>
      </c>
      <c r="E133" s="263" t="s">
        <v>2366</v>
      </c>
      <c r="F133" s="264" t="s">
        <v>2367</v>
      </c>
      <c r="G133" s="265" t="s">
        <v>218</v>
      </c>
      <c r="H133" s="266">
        <v>3</v>
      </c>
      <c r="I133" s="267"/>
      <c r="J133" s="268">
        <f>ROUND(I133*H133,2)</f>
        <v>0</v>
      </c>
      <c r="K133" s="264" t="s">
        <v>144</v>
      </c>
      <c r="L133" s="269"/>
      <c r="M133" s="270" t="s">
        <v>19</v>
      </c>
      <c r="N133" s="271" t="s">
        <v>43</v>
      </c>
      <c r="O133" s="87"/>
      <c r="P133" s="216">
        <f>O133*H133</f>
        <v>0</v>
      </c>
      <c r="Q133" s="216">
        <v>0.00020000000000000001</v>
      </c>
      <c r="R133" s="216">
        <f>Q133*H133</f>
        <v>0.00060000000000000006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573</v>
      </c>
      <c r="AT133" s="218" t="s">
        <v>549</v>
      </c>
      <c r="AU133" s="218" t="s">
        <v>156</v>
      </c>
      <c r="AY133" s="20" t="s">
        <v>138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251</v>
      </c>
      <c r="BM133" s="218" t="s">
        <v>2368</v>
      </c>
    </row>
    <row r="134" s="12" customFormat="1" ht="20.88" customHeight="1">
      <c r="A134" s="12"/>
      <c r="B134" s="191"/>
      <c r="C134" s="192"/>
      <c r="D134" s="193" t="s">
        <v>71</v>
      </c>
      <c r="E134" s="205" t="s">
        <v>2369</v>
      </c>
      <c r="F134" s="205" t="s">
        <v>2370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SUM(P135:P144)</f>
        <v>0</v>
      </c>
      <c r="Q134" s="199"/>
      <c r="R134" s="200">
        <f>SUM(R135:R144)</f>
        <v>0</v>
      </c>
      <c r="S134" s="199"/>
      <c r="T134" s="201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82</v>
      </c>
      <c r="AT134" s="203" t="s">
        <v>71</v>
      </c>
      <c r="AU134" s="203" t="s">
        <v>82</v>
      </c>
      <c r="AY134" s="202" t="s">
        <v>138</v>
      </c>
      <c r="BK134" s="204">
        <f>SUM(BK135:BK144)</f>
        <v>0</v>
      </c>
    </row>
    <row r="135" s="2" customFormat="1" ht="24.15" customHeight="1">
      <c r="A135" s="41"/>
      <c r="B135" s="42"/>
      <c r="C135" s="207" t="s">
        <v>308</v>
      </c>
      <c r="D135" s="207" t="s">
        <v>140</v>
      </c>
      <c r="E135" s="208" t="s">
        <v>2371</v>
      </c>
      <c r="F135" s="209" t="s">
        <v>2372</v>
      </c>
      <c r="G135" s="210" t="s">
        <v>218</v>
      </c>
      <c r="H135" s="211">
        <v>86</v>
      </c>
      <c r="I135" s="212"/>
      <c r="J135" s="213">
        <f>ROUND(I135*H135,2)</f>
        <v>0</v>
      </c>
      <c r="K135" s="209" t="s">
        <v>144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251</v>
      </c>
      <c r="AT135" s="218" t="s">
        <v>140</v>
      </c>
      <c r="AU135" s="218" t="s">
        <v>156</v>
      </c>
      <c r="AY135" s="20" t="s">
        <v>138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251</v>
      </c>
      <c r="BM135" s="218" t="s">
        <v>2373</v>
      </c>
    </row>
    <row r="136" s="2" customFormat="1">
      <c r="A136" s="41"/>
      <c r="B136" s="42"/>
      <c r="C136" s="43"/>
      <c r="D136" s="220" t="s">
        <v>147</v>
      </c>
      <c r="E136" s="43"/>
      <c r="F136" s="221" t="s">
        <v>2374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147</v>
      </c>
      <c r="AU136" s="20" t="s">
        <v>156</v>
      </c>
    </row>
    <row r="137" s="2" customFormat="1" ht="24.15" customHeight="1">
      <c r="A137" s="41"/>
      <c r="B137" s="42"/>
      <c r="C137" s="262" t="s">
        <v>317</v>
      </c>
      <c r="D137" s="262" t="s">
        <v>549</v>
      </c>
      <c r="E137" s="263" t="s">
        <v>2375</v>
      </c>
      <c r="F137" s="264" t="s">
        <v>2376</v>
      </c>
      <c r="G137" s="265" t="s">
        <v>1848</v>
      </c>
      <c r="H137" s="266">
        <v>31</v>
      </c>
      <c r="I137" s="267"/>
      <c r="J137" s="268">
        <f>ROUND(I137*H137,2)</f>
        <v>0</v>
      </c>
      <c r="K137" s="264" t="s">
        <v>19</v>
      </c>
      <c r="L137" s="269"/>
      <c r="M137" s="270" t="s">
        <v>19</v>
      </c>
      <c r="N137" s="271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573</v>
      </c>
      <c r="AT137" s="218" t="s">
        <v>549</v>
      </c>
      <c r="AU137" s="218" t="s">
        <v>156</v>
      </c>
      <c r="AY137" s="20" t="s">
        <v>138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251</v>
      </c>
      <c r="BM137" s="218" t="s">
        <v>2377</v>
      </c>
    </row>
    <row r="138" s="2" customFormat="1" ht="24.15" customHeight="1">
      <c r="A138" s="41"/>
      <c r="B138" s="42"/>
      <c r="C138" s="262" t="s">
        <v>322</v>
      </c>
      <c r="D138" s="262" t="s">
        <v>549</v>
      </c>
      <c r="E138" s="263" t="s">
        <v>2378</v>
      </c>
      <c r="F138" s="264" t="s">
        <v>2379</v>
      </c>
      <c r="G138" s="265" t="s">
        <v>1848</v>
      </c>
      <c r="H138" s="266">
        <v>8</v>
      </c>
      <c r="I138" s="267"/>
      <c r="J138" s="268">
        <f>ROUND(I138*H138,2)</f>
        <v>0</v>
      </c>
      <c r="K138" s="264" t="s">
        <v>19</v>
      </c>
      <c r="L138" s="269"/>
      <c r="M138" s="270" t="s">
        <v>19</v>
      </c>
      <c r="N138" s="271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573</v>
      </c>
      <c r="AT138" s="218" t="s">
        <v>549</v>
      </c>
      <c r="AU138" s="218" t="s">
        <v>156</v>
      </c>
      <c r="AY138" s="20" t="s">
        <v>138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251</v>
      </c>
      <c r="BM138" s="218" t="s">
        <v>2380</v>
      </c>
    </row>
    <row r="139" s="2" customFormat="1" ht="24.15" customHeight="1">
      <c r="A139" s="41"/>
      <c r="B139" s="42"/>
      <c r="C139" s="262" t="s">
        <v>328</v>
      </c>
      <c r="D139" s="262" t="s">
        <v>549</v>
      </c>
      <c r="E139" s="263" t="s">
        <v>2381</v>
      </c>
      <c r="F139" s="264" t="s">
        <v>2379</v>
      </c>
      <c r="G139" s="265" t="s">
        <v>1848</v>
      </c>
      <c r="H139" s="266">
        <v>1</v>
      </c>
      <c r="I139" s="267"/>
      <c r="J139" s="268">
        <f>ROUND(I139*H139,2)</f>
        <v>0</v>
      </c>
      <c r="K139" s="264" t="s">
        <v>19</v>
      </c>
      <c r="L139" s="269"/>
      <c r="M139" s="270" t="s">
        <v>19</v>
      </c>
      <c r="N139" s="271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573</v>
      </c>
      <c r="AT139" s="218" t="s">
        <v>549</v>
      </c>
      <c r="AU139" s="218" t="s">
        <v>156</v>
      </c>
      <c r="AY139" s="20" t="s">
        <v>138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251</v>
      </c>
      <c r="BM139" s="218" t="s">
        <v>2382</v>
      </c>
    </row>
    <row r="140" s="2" customFormat="1" ht="21.75" customHeight="1">
      <c r="A140" s="41"/>
      <c r="B140" s="42"/>
      <c r="C140" s="262" t="s">
        <v>327</v>
      </c>
      <c r="D140" s="262" t="s">
        <v>549</v>
      </c>
      <c r="E140" s="263" t="s">
        <v>2383</v>
      </c>
      <c r="F140" s="264" t="s">
        <v>2384</v>
      </c>
      <c r="G140" s="265" t="s">
        <v>1848</v>
      </c>
      <c r="H140" s="266">
        <v>44</v>
      </c>
      <c r="I140" s="267"/>
      <c r="J140" s="268">
        <f>ROUND(I140*H140,2)</f>
        <v>0</v>
      </c>
      <c r="K140" s="264" t="s">
        <v>19</v>
      </c>
      <c r="L140" s="269"/>
      <c r="M140" s="270" t="s">
        <v>19</v>
      </c>
      <c r="N140" s="271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573</v>
      </c>
      <c r="AT140" s="218" t="s">
        <v>549</v>
      </c>
      <c r="AU140" s="218" t="s">
        <v>156</v>
      </c>
      <c r="AY140" s="20" t="s">
        <v>138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251</v>
      </c>
      <c r="BM140" s="218" t="s">
        <v>2385</v>
      </c>
    </row>
    <row r="141" s="2" customFormat="1" ht="21.75" customHeight="1">
      <c r="A141" s="41"/>
      <c r="B141" s="42"/>
      <c r="C141" s="262" t="s">
        <v>338</v>
      </c>
      <c r="D141" s="262" t="s">
        <v>549</v>
      </c>
      <c r="E141" s="263" t="s">
        <v>2386</v>
      </c>
      <c r="F141" s="264" t="s">
        <v>2387</v>
      </c>
      <c r="G141" s="265" t="s">
        <v>1848</v>
      </c>
      <c r="H141" s="266">
        <v>2</v>
      </c>
      <c r="I141" s="267"/>
      <c r="J141" s="268">
        <f>ROUND(I141*H141,2)</f>
        <v>0</v>
      </c>
      <c r="K141" s="264" t="s">
        <v>19</v>
      </c>
      <c r="L141" s="269"/>
      <c r="M141" s="270" t="s">
        <v>19</v>
      </c>
      <c r="N141" s="271" t="s">
        <v>43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573</v>
      </c>
      <c r="AT141" s="218" t="s">
        <v>549</v>
      </c>
      <c r="AU141" s="218" t="s">
        <v>156</v>
      </c>
      <c r="AY141" s="20" t="s">
        <v>138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251</v>
      </c>
      <c r="BM141" s="218" t="s">
        <v>2388</v>
      </c>
    </row>
    <row r="142" s="2" customFormat="1" ht="24.15" customHeight="1">
      <c r="A142" s="41"/>
      <c r="B142" s="42"/>
      <c r="C142" s="207" t="s">
        <v>554</v>
      </c>
      <c r="D142" s="207" t="s">
        <v>140</v>
      </c>
      <c r="E142" s="208" t="s">
        <v>2389</v>
      </c>
      <c r="F142" s="209" t="s">
        <v>2390</v>
      </c>
      <c r="G142" s="210" t="s">
        <v>218</v>
      </c>
      <c r="H142" s="211">
        <v>20</v>
      </c>
      <c r="I142" s="212"/>
      <c r="J142" s="213">
        <f>ROUND(I142*H142,2)</f>
        <v>0</v>
      </c>
      <c r="K142" s="209" t="s">
        <v>144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251</v>
      </c>
      <c r="AT142" s="218" t="s">
        <v>140</v>
      </c>
      <c r="AU142" s="218" t="s">
        <v>156</v>
      </c>
      <c r="AY142" s="20" t="s">
        <v>138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251</v>
      </c>
      <c r="BM142" s="218" t="s">
        <v>2391</v>
      </c>
    </row>
    <row r="143" s="2" customFormat="1">
      <c r="A143" s="41"/>
      <c r="B143" s="42"/>
      <c r="C143" s="43"/>
      <c r="D143" s="220" t="s">
        <v>147</v>
      </c>
      <c r="E143" s="43"/>
      <c r="F143" s="221" t="s">
        <v>2392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147</v>
      </c>
      <c r="AU143" s="20" t="s">
        <v>156</v>
      </c>
    </row>
    <row r="144" s="2" customFormat="1" ht="24.15" customHeight="1">
      <c r="A144" s="41"/>
      <c r="B144" s="42"/>
      <c r="C144" s="262" t="s">
        <v>560</v>
      </c>
      <c r="D144" s="262" t="s">
        <v>549</v>
      </c>
      <c r="E144" s="263" t="s">
        <v>2393</v>
      </c>
      <c r="F144" s="264" t="s">
        <v>2376</v>
      </c>
      <c r="G144" s="265" t="s">
        <v>19</v>
      </c>
      <c r="H144" s="266">
        <v>20</v>
      </c>
      <c r="I144" s="267"/>
      <c r="J144" s="268">
        <f>ROUND(I144*H144,2)</f>
        <v>0</v>
      </c>
      <c r="K144" s="264" t="s">
        <v>19</v>
      </c>
      <c r="L144" s="269"/>
      <c r="M144" s="270" t="s">
        <v>19</v>
      </c>
      <c r="N144" s="271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573</v>
      </c>
      <c r="AT144" s="218" t="s">
        <v>549</v>
      </c>
      <c r="AU144" s="218" t="s">
        <v>156</v>
      </c>
      <c r="AY144" s="20" t="s">
        <v>138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251</v>
      </c>
      <c r="BM144" s="218" t="s">
        <v>2394</v>
      </c>
    </row>
    <row r="145" s="12" customFormat="1" ht="20.88" customHeight="1">
      <c r="A145" s="12"/>
      <c r="B145" s="191"/>
      <c r="C145" s="192"/>
      <c r="D145" s="193" t="s">
        <v>71</v>
      </c>
      <c r="E145" s="205" t="s">
        <v>2395</v>
      </c>
      <c r="F145" s="205" t="s">
        <v>2396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SUM(P146:P147)</f>
        <v>0</v>
      </c>
      <c r="Q145" s="199"/>
      <c r="R145" s="200">
        <f>SUM(R146:R147)</f>
        <v>0</v>
      </c>
      <c r="S145" s="199"/>
      <c r="T145" s="20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82</v>
      </c>
      <c r="AT145" s="203" t="s">
        <v>71</v>
      </c>
      <c r="AU145" s="203" t="s">
        <v>82</v>
      </c>
      <c r="AY145" s="202" t="s">
        <v>138</v>
      </c>
      <c r="BK145" s="204">
        <f>SUM(BK146:BK147)</f>
        <v>0</v>
      </c>
    </row>
    <row r="146" s="2" customFormat="1" ht="16.5" customHeight="1">
      <c r="A146" s="41"/>
      <c r="B146" s="42"/>
      <c r="C146" s="207" t="s">
        <v>573</v>
      </c>
      <c r="D146" s="207" t="s">
        <v>140</v>
      </c>
      <c r="E146" s="208" t="s">
        <v>2397</v>
      </c>
      <c r="F146" s="209" t="s">
        <v>2398</v>
      </c>
      <c r="G146" s="210" t="s">
        <v>890</v>
      </c>
      <c r="H146" s="211">
        <v>1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251</v>
      </c>
      <c r="AT146" s="218" t="s">
        <v>140</v>
      </c>
      <c r="AU146" s="218" t="s">
        <v>156</v>
      </c>
      <c r="AY146" s="20" t="s">
        <v>138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251</v>
      </c>
      <c r="BM146" s="218" t="s">
        <v>2399</v>
      </c>
    </row>
    <row r="147" s="2" customFormat="1" ht="16.5" customHeight="1">
      <c r="A147" s="41"/>
      <c r="B147" s="42"/>
      <c r="C147" s="207" t="s">
        <v>581</v>
      </c>
      <c r="D147" s="207" t="s">
        <v>140</v>
      </c>
      <c r="E147" s="208" t="s">
        <v>2400</v>
      </c>
      <c r="F147" s="209" t="s">
        <v>2401</v>
      </c>
      <c r="G147" s="210" t="s">
        <v>890</v>
      </c>
      <c r="H147" s="211">
        <v>1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251</v>
      </c>
      <c r="AT147" s="218" t="s">
        <v>140</v>
      </c>
      <c r="AU147" s="218" t="s">
        <v>156</v>
      </c>
      <c r="AY147" s="20" t="s">
        <v>138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251</v>
      </c>
      <c r="BM147" s="218" t="s">
        <v>2402</v>
      </c>
    </row>
    <row r="148" s="12" customFormat="1" ht="22.8" customHeight="1">
      <c r="A148" s="12"/>
      <c r="B148" s="191"/>
      <c r="C148" s="192"/>
      <c r="D148" s="193" t="s">
        <v>71</v>
      </c>
      <c r="E148" s="205" t="s">
        <v>2403</v>
      </c>
      <c r="F148" s="205" t="s">
        <v>2404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SUM(P149:P159)</f>
        <v>0</v>
      </c>
      <c r="Q148" s="199"/>
      <c r="R148" s="200">
        <f>SUM(R149:R159)</f>
        <v>0.28867999999999999</v>
      </c>
      <c r="S148" s="199"/>
      <c r="T148" s="201">
        <f>SUM(T149:T159)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82</v>
      </c>
      <c r="AT148" s="203" t="s">
        <v>71</v>
      </c>
      <c r="AU148" s="203" t="s">
        <v>80</v>
      </c>
      <c r="AY148" s="202" t="s">
        <v>138</v>
      </c>
      <c r="BK148" s="204">
        <f>SUM(BK149:BK159)</f>
        <v>0</v>
      </c>
    </row>
    <row r="149" s="2" customFormat="1" ht="16.5" customHeight="1">
      <c r="A149" s="41"/>
      <c r="B149" s="42"/>
      <c r="C149" s="207" t="s">
        <v>346</v>
      </c>
      <c r="D149" s="207" t="s">
        <v>140</v>
      </c>
      <c r="E149" s="208" t="s">
        <v>2405</v>
      </c>
      <c r="F149" s="209" t="s">
        <v>2406</v>
      </c>
      <c r="G149" s="210" t="s">
        <v>153</v>
      </c>
      <c r="H149" s="211">
        <v>1710</v>
      </c>
      <c r="I149" s="212"/>
      <c r="J149" s="213">
        <f>ROUND(I149*H149,2)</f>
        <v>0</v>
      </c>
      <c r="K149" s="209" t="s">
        <v>144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251</v>
      </c>
      <c r="AT149" s="218" t="s">
        <v>140</v>
      </c>
      <c r="AU149" s="218" t="s">
        <v>82</v>
      </c>
      <c r="AY149" s="20" t="s">
        <v>138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251</v>
      </c>
      <c r="BM149" s="218" t="s">
        <v>2407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2408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147</v>
      </c>
      <c r="AU150" s="20" t="s">
        <v>82</v>
      </c>
    </row>
    <row r="151" s="2" customFormat="1" ht="21.75" customHeight="1">
      <c r="A151" s="41"/>
      <c r="B151" s="42"/>
      <c r="C151" s="262" t="s">
        <v>593</v>
      </c>
      <c r="D151" s="262" t="s">
        <v>549</v>
      </c>
      <c r="E151" s="263" t="s">
        <v>2409</v>
      </c>
      <c r="F151" s="264" t="s">
        <v>2410</v>
      </c>
      <c r="G151" s="265" t="s">
        <v>153</v>
      </c>
      <c r="H151" s="266">
        <v>1710</v>
      </c>
      <c r="I151" s="267"/>
      <c r="J151" s="268">
        <f>ROUND(I151*H151,2)</f>
        <v>0</v>
      </c>
      <c r="K151" s="264" t="s">
        <v>144</v>
      </c>
      <c r="L151" s="269"/>
      <c r="M151" s="270" t="s">
        <v>19</v>
      </c>
      <c r="N151" s="271" t="s">
        <v>43</v>
      </c>
      <c r="O151" s="87"/>
      <c r="P151" s="216">
        <f>O151*H151</f>
        <v>0</v>
      </c>
      <c r="Q151" s="216">
        <v>3.0000000000000001E-05</v>
      </c>
      <c r="R151" s="216">
        <f>Q151*H151</f>
        <v>0.051299999999999998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573</v>
      </c>
      <c r="AT151" s="218" t="s">
        <v>549</v>
      </c>
      <c r="AU151" s="218" t="s">
        <v>82</v>
      </c>
      <c r="AY151" s="20" t="s">
        <v>138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251</v>
      </c>
      <c r="BM151" s="218" t="s">
        <v>2411</v>
      </c>
    </row>
    <row r="152" s="2" customFormat="1" ht="16.5" customHeight="1">
      <c r="A152" s="41"/>
      <c r="B152" s="42"/>
      <c r="C152" s="207" t="s">
        <v>601</v>
      </c>
      <c r="D152" s="207" t="s">
        <v>140</v>
      </c>
      <c r="E152" s="208" t="s">
        <v>2412</v>
      </c>
      <c r="F152" s="209" t="s">
        <v>2413</v>
      </c>
      <c r="G152" s="210" t="s">
        <v>153</v>
      </c>
      <c r="H152" s="211">
        <v>3950</v>
      </c>
      <c r="I152" s="212"/>
      <c r="J152" s="213">
        <f>ROUND(I152*H152,2)</f>
        <v>0</v>
      </c>
      <c r="K152" s="209" t="s">
        <v>144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251</v>
      </c>
      <c r="AT152" s="218" t="s">
        <v>140</v>
      </c>
      <c r="AU152" s="218" t="s">
        <v>82</v>
      </c>
      <c r="AY152" s="20" t="s">
        <v>138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251</v>
      </c>
      <c r="BM152" s="218" t="s">
        <v>2414</v>
      </c>
    </row>
    <row r="153" s="2" customFormat="1">
      <c r="A153" s="41"/>
      <c r="B153" s="42"/>
      <c r="C153" s="43"/>
      <c r="D153" s="220" t="s">
        <v>147</v>
      </c>
      <c r="E153" s="43"/>
      <c r="F153" s="221" t="s">
        <v>2415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147</v>
      </c>
      <c r="AU153" s="20" t="s">
        <v>82</v>
      </c>
    </row>
    <row r="154" s="2" customFormat="1" ht="24.15" customHeight="1">
      <c r="A154" s="41"/>
      <c r="B154" s="42"/>
      <c r="C154" s="262" t="s">
        <v>609</v>
      </c>
      <c r="D154" s="262" t="s">
        <v>549</v>
      </c>
      <c r="E154" s="263" t="s">
        <v>2416</v>
      </c>
      <c r="F154" s="264" t="s">
        <v>2417</v>
      </c>
      <c r="G154" s="265" t="s">
        <v>153</v>
      </c>
      <c r="H154" s="266">
        <v>3950</v>
      </c>
      <c r="I154" s="267"/>
      <c r="J154" s="268">
        <f>ROUND(I154*H154,2)</f>
        <v>0</v>
      </c>
      <c r="K154" s="264" t="s">
        <v>144</v>
      </c>
      <c r="L154" s="269"/>
      <c r="M154" s="270" t="s">
        <v>19</v>
      </c>
      <c r="N154" s="271" t="s">
        <v>43</v>
      </c>
      <c r="O154" s="87"/>
      <c r="P154" s="216">
        <f>O154*H154</f>
        <v>0</v>
      </c>
      <c r="Q154" s="216">
        <v>6.0000000000000002E-05</v>
      </c>
      <c r="R154" s="216">
        <f>Q154*H154</f>
        <v>0.23700000000000002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573</v>
      </c>
      <c r="AT154" s="218" t="s">
        <v>549</v>
      </c>
      <c r="AU154" s="218" t="s">
        <v>82</v>
      </c>
      <c r="AY154" s="20" t="s">
        <v>138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251</v>
      </c>
      <c r="BM154" s="218" t="s">
        <v>2418</v>
      </c>
    </row>
    <row r="155" s="2" customFormat="1">
      <c r="A155" s="41"/>
      <c r="B155" s="42"/>
      <c r="C155" s="43"/>
      <c r="D155" s="227" t="s">
        <v>2286</v>
      </c>
      <c r="E155" s="43"/>
      <c r="F155" s="291" t="s">
        <v>2419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2286</v>
      </c>
      <c r="AU155" s="20" t="s">
        <v>82</v>
      </c>
    </row>
    <row r="156" s="2" customFormat="1" ht="24.15" customHeight="1">
      <c r="A156" s="41"/>
      <c r="B156" s="42"/>
      <c r="C156" s="207" t="s">
        <v>615</v>
      </c>
      <c r="D156" s="207" t="s">
        <v>140</v>
      </c>
      <c r="E156" s="208" t="s">
        <v>2420</v>
      </c>
      <c r="F156" s="209" t="s">
        <v>2421</v>
      </c>
      <c r="G156" s="210" t="s">
        <v>218</v>
      </c>
      <c r="H156" s="211">
        <v>19</v>
      </c>
      <c r="I156" s="212"/>
      <c r="J156" s="213">
        <f>ROUND(I156*H156,2)</f>
        <v>0</v>
      </c>
      <c r="K156" s="209" t="s">
        <v>144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251</v>
      </c>
      <c r="AT156" s="218" t="s">
        <v>140</v>
      </c>
      <c r="AU156" s="218" t="s">
        <v>82</v>
      </c>
      <c r="AY156" s="20" t="s">
        <v>138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251</v>
      </c>
      <c r="BM156" s="218" t="s">
        <v>2422</v>
      </c>
    </row>
    <row r="157" s="2" customFormat="1">
      <c r="A157" s="41"/>
      <c r="B157" s="42"/>
      <c r="C157" s="43"/>
      <c r="D157" s="220" t="s">
        <v>147</v>
      </c>
      <c r="E157" s="43"/>
      <c r="F157" s="221" t="s">
        <v>2423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147</v>
      </c>
      <c r="AU157" s="20" t="s">
        <v>82</v>
      </c>
    </row>
    <row r="158" s="2" customFormat="1" ht="16.5" customHeight="1">
      <c r="A158" s="41"/>
      <c r="B158" s="42"/>
      <c r="C158" s="262" t="s">
        <v>620</v>
      </c>
      <c r="D158" s="262" t="s">
        <v>549</v>
      </c>
      <c r="E158" s="263" t="s">
        <v>2424</v>
      </c>
      <c r="F158" s="264" t="s">
        <v>2425</v>
      </c>
      <c r="G158" s="265" t="s">
        <v>218</v>
      </c>
      <c r="H158" s="266">
        <v>19</v>
      </c>
      <c r="I158" s="267"/>
      <c r="J158" s="268">
        <f>ROUND(I158*H158,2)</f>
        <v>0</v>
      </c>
      <c r="K158" s="264" t="s">
        <v>19</v>
      </c>
      <c r="L158" s="269"/>
      <c r="M158" s="270" t="s">
        <v>19</v>
      </c>
      <c r="N158" s="271" t="s">
        <v>43</v>
      </c>
      <c r="O158" s="87"/>
      <c r="P158" s="216">
        <f>O158*H158</f>
        <v>0</v>
      </c>
      <c r="Q158" s="216">
        <v>2.0000000000000002E-05</v>
      </c>
      <c r="R158" s="216">
        <f>Q158*H158</f>
        <v>0.00038000000000000002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573</v>
      </c>
      <c r="AT158" s="218" t="s">
        <v>549</v>
      </c>
      <c r="AU158" s="218" t="s">
        <v>82</v>
      </c>
      <c r="AY158" s="20" t="s">
        <v>138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251</v>
      </c>
      <c r="BM158" s="218" t="s">
        <v>2426</v>
      </c>
    </row>
    <row r="159" s="2" customFormat="1" ht="21.75" customHeight="1">
      <c r="A159" s="41"/>
      <c r="B159" s="42"/>
      <c r="C159" s="207" t="s">
        <v>625</v>
      </c>
      <c r="D159" s="207" t="s">
        <v>140</v>
      </c>
      <c r="E159" s="208" t="s">
        <v>2427</v>
      </c>
      <c r="F159" s="209" t="s">
        <v>2428</v>
      </c>
      <c r="G159" s="210" t="s">
        <v>890</v>
      </c>
      <c r="H159" s="211">
        <v>1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251</v>
      </c>
      <c r="AT159" s="218" t="s">
        <v>140</v>
      </c>
      <c r="AU159" s="218" t="s">
        <v>82</v>
      </c>
      <c r="AY159" s="20" t="s">
        <v>138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251</v>
      </c>
      <c r="BM159" s="218" t="s">
        <v>2429</v>
      </c>
    </row>
    <row r="160" s="12" customFormat="1" ht="22.8" customHeight="1">
      <c r="A160" s="12"/>
      <c r="B160" s="191"/>
      <c r="C160" s="192"/>
      <c r="D160" s="193" t="s">
        <v>71</v>
      </c>
      <c r="E160" s="205" t="s">
        <v>2430</v>
      </c>
      <c r="F160" s="205" t="s">
        <v>2431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SUM(P161:P175)</f>
        <v>0</v>
      </c>
      <c r="Q160" s="199"/>
      <c r="R160" s="200">
        <f>SUM(R161:R175)</f>
        <v>1.1659999999999999</v>
      </c>
      <c r="S160" s="199"/>
      <c r="T160" s="201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82</v>
      </c>
      <c r="AT160" s="203" t="s">
        <v>71</v>
      </c>
      <c r="AU160" s="203" t="s">
        <v>80</v>
      </c>
      <c r="AY160" s="202" t="s">
        <v>138</v>
      </c>
      <c r="BK160" s="204">
        <f>SUM(BK161:BK175)</f>
        <v>0</v>
      </c>
    </row>
    <row r="161" s="2" customFormat="1" ht="21.75" customHeight="1">
      <c r="A161" s="41"/>
      <c r="B161" s="42"/>
      <c r="C161" s="207" t="s">
        <v>632</v>
      </c>
      <c r="D161" s="207" t="s">
        <v>140</v>
      </c>
      <c r="E161" s="208" t="s">
        <v>2432</v>
      </c>
      <c r="F161" s="209" t="s">
        <v>2433</v>
      </c>
      <c r="G161" s="210" t="s">
        <v>153</v>
      </c>
      <c r="H161" s="211">
        <v>1950</v>
      </c>
      <c r="I161" s="212"/>
      <c r="J161" s="213">
        <f>ROUND(I161*H161,2)</f>
        <v>0</v>
      </c>
      <c r="K161" s="209" t="s">
        <v>144</v>
      </c>
      <c r="L161" s="47"/>
      <c r="M161" s="214" t="s">
        <v>19</v>
      </c>
      <c r="N161" s="215" t="s">
        <v>43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251</v>
      </c>
      <c r="AT161" s="218" t="s">
        <v>140</v>
      </c>
      <c r="AU161" s="218" t="s">
        <v>82</v>
      </c>
      <c r="AY161" s="20" t="s">
        <v>138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251</v>
      </c>
      <c r="BM161" s="218" t="s">
        <v>2434</v>
      </c>
    </row>
    <row r="162" s="2" customFormat="1">
      <c r="A162" s="41"/>
      <c r="B162" s="42"/>
      <c r="C162" s="43"/>
      <c r="D162" s="220" t="s">
        <v>147</v>
      </c>
      <c r="E162" s="43"/>
      <c r="F162" s="221" t="s">
        <v>2435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82</v>
      </c>
    </row>
    <row r="163" s="2" customFormat="1" ht="16.5" customHeight="1">
      <c r="A163" s="41"/>
      <c r="B163" s="42"/>
      <c r="C163" s="262" t="s">
        <v>640</v>
      </c>
      <c r="D163" s="262" t="s">
        <v>549</v>
      </c>
      <c r="E163" s="263" t="s">
        <v>2436</v>
      </c>
      <c r="F163" s="264" t="s">
        <v>2437</v>
      </c>
      <c r="G163" s="265" t="s">
        <v>153</v>
      </c>
      <c r="H163" s="266">
        <v>1950</v>
      </c>
      <c r="I163" s="267"/>
      <c r="J163" s="268">
        <f>ROUND(I163*H163,2)</f>
        <v>0</v>
      </c>
      <c r="K163" s="264" t="s">
        <v>19</v>
      </c>
      <c r="L163" s="269"/>
      <c r="M163" s="270" t="s">
        <v>19</v>
      </c>
      <c r="N163" s="271" t="s">
        <v>43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573</v>
      </c>
      <c r="AT163" s="218" t="s">
        <v>549</v>
      </c>
      <c r="AU163" s="218" t="s">
        <v>82</v>
      </c>
      <c r="AY163" s="20" t="s">
        <v>138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251</v>
      </c>
      <c r="BM163" s="218" t="s">
        <v>2438</v>
      </c>
    </row>
    <row r="164" s="2" customFormat="1" ht="24.15" customHeight="1">
      <c r="A164" s="41"/>
      <c r="B164" s="42"/>
      <c r="C164" s="207" t="s">
        <v>645</v>
      </c>
      <c r="D164" s="207" t="s">
        <v>140</v>
      </c>
      <c r="E164" s="208" t="s">
        <v>2439</v>
      </c>
      <c r="F164" s="209" t="s">
        <v>2440</v>
      </c>
      <c r="G164" s="210" t="s">
        <v>218</v>
      </c>
      <c r="H164" s="211">
        <v>44</v>
      </c>
      <c r="I164" s="212"/>
      <c r="J164" s="213">
        <f>ROUND(I164*H164,2)</f>
        <v>0</v>
      </c>
      <c r="K164" s="209" t="s">
        <v>144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251</v>
      </c>
      <c r="AT164" s="218" t="s">
        <v>140</v>
      </c>
      <c r="AU164" s="218" t="s">
        <v>82</v>
      </c>
      <c r="AY164" s="20" t="s">
        <v>138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251</v>
      </c>
      <c r="BM164" s="218" t="s">
        <v>2441</v>
      </c>
    </row>
    <row r="165" s="2" customFormat="1">
      <c r="A165" s="41"/>
      <c r="B165" s="42"/>
      <c r="C165" s="43"/>
      <c r="D165" s="220" t="s">
        <v>147</v>
      </c>
      <c r="E165" s="43"/>
      <c r="F165" s="221" t="s">
        <v>2442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147</v>
      </c>
      <c r="AU165" s="20" t="s">
        <v>82</v>
      </c>
    </row>
    <row r="166" s="2" customFormat="1" ht="16.5" customHeight="1">
      <c r="A166" s="41"/>
      <c r="B166" s="42"/>
      <c r="C166" s="262" t="s">
        <v>650</v>
      </c>
      <c r="D166" s="262" t="s">
        <v>549</v>
      </c>
      <c r="E166" s="263" t="s">
        <v>2443</v>
      </c>
      <c r="F166" s="264" t="s">
        <v>2444</v>
      </c>
      <c r="G166" s="265" t="s">
        <v>890</v>
      </c>
      <c r="H166" s="266">
        <v>44</v>
      </c>
      <c r="I166" s="267"/>
      <c r="J166" s="268">
        <f>ROUND(I166*H166,2)</f>
        <v>0</v>
      </c>
      <c r="K166" s="264" t="s">
        <v>19</v>
      </c>
      <c r="L166" s="269"/>
      <c r="M166" s="270" t="s">
        <v>19</v>
      </c>
      <c r="N166" s="271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573</v>
      </c>
      <c r="AT166" s="218" t="s">
        <v>549</v>
      </c>
      <c r="AU166" s="218" t="s">
        <v>82</v>
      </c>
      <c r="AY166" s="20" t="s">
        <v>138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251</v>
      </c>
      <c r="BM166" s="218" t="s">
        <v>2445</v>
      </c>
    </row>
    <row r="167" s="2" customFormat="1" ht="16.5" customHeight="1">
      <c r="A167" s="41"/>
      <c r="B167" s="42"/>
      <c r="C167" s="207" t="s">
        <v>655</v>
      </c>
      <c r="D167" s="207" t="s">
        <v>140</v>
      </c>
      <c r="E167" s="208" t="s">
        <v>2446</v>
      </c>
      <c r="F167" s="209" t="s">
        <v>2447</v>
      </c>
      <c r="G167" s="210" t="s">
        <v>218</v>
      </c>
      <c r="H167" s="211">
        <v>44</v>
      </c>
      <c r="I167" s="212"/>
      <c r="J167" s="213">
        <f>ROUND(I167*H167,2)</f>
        <v>0</v>
      </c>
      <c r="K167" s="209" t="s">
        <v>144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251</v>
      </c>
      <c r="AT167" s="218" t="s">
        <v>140</v>
      </c>
      <c r="AU167" s="218" t="s">
        <v>82</v>
      </c>
      <c r="AY167" s="20" t="s">
        <v>138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251</v>
      </c>
      <c r="BM167" s="218" t="s">
        <v>2448</v>
      </c>
    </row>
    <row r="168" s="2" customFormat="1">
      <c r="A168" s="41"/>
      <c r="B168" s="42"/>
      <c r="C168" s="43"/>
      <c r="D168" s="220" t="s">
        <v>147</v>
      </c>
      <c r="E168" s="43"/>
      <c r="F168" s="221" t="s">
        <v>2449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147</v>
      </c>
      <c r="AU168" s="20" t="s">
        <v>82</v>
      </c>
    </row>
    <row r="169" s="2" customFormat="1" ht="16.5" customHeight="1">
      <c r="A169" s="41"/>
      <c r="B169" s="42"/>
      <c r="C169" s="262" t="s">
        <v>662</v>
      </c>
      <c r="D169" s="262" t="s">
        <v>549</v>
      </c>
      <c r="E169" s="263" t="s">
        <v>2450</v>
      </c>
      <c r="F169" s="264" t="s">
        <v>2451</v>
      </c>
      <c r="G169" s="265" t="s">
        <v>218</v>
      </c>
      <c r="H169" s="266">
        <v>44</v>
      </c>
      <c r="I169" s="267"/>
      <c r="J169" s="268">
        <f>ROUND(I169*H169,2)</f>
        <v>0</v>
      </c>
      <c r="K169" s="264" t="s">
        <v>144</v>
      </c>
      <c r="L169" s="269"/>
      <c r="M169" s="270" t="s">
        <v>19</v>
      </c>
      <c r="N169" s="271" t="s">
        <v>43</v>
      </c>
      <c r="O169" s="87"/>
      <c r="P169" s="216">
        <f>O169*H169</f>
        <v>0</v>
      </c>
      <c r="Q169" s="216">
        <v>0.026499999999999999</v>
      </c>
      <c r="R169" s="216">
        <f>Q169*H169</f>
        <v>1.1659999999999999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573</v>
      </c>
      <c r="AT169" s="218" t="s">
        <v>549</v>
      </c>
      <c r="AU169" s="218" t="s">
        <v>82</v>
      </c>
      <c r="AY169" s="20" t="s">
        <v>138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251</v>
      </c>
      <c r="BM169" s="218" t="s">
        <v>2452</v>
      </c>
    </row>
    <row r="170" s="2" customFormat="1" ht="24.15" customHeight="1">
      <c r="A170" s="41"/>
      <c r="B170" s="42"/>
      <c r="C170" s="207" t="s">
        <v>667</v>
      </c>
      <c r="D170" s="207" t="s">
        <v>140</v>
      </c>
      <c r="E170" s="208" t="s">
        <v>2453</v>
      </c>
      <c r="F170" s="209" t="s">
        <v>2454</v>
      </c>
      <c r="G170" s="210" t="s">
        <v>218</v>
      </c>
      <c r="H170" s="211">
        <v>1</v>
      </c>
      <c r="I170" s="212"/>
      <c r="J170" s="213">
        <f>ROUND(I170*H170,2)</f>
        <v>0</v>
      </c>
      <c r="K170" s="209" t="s">
        <v>144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251</v>
      </c>
      <c r="AT170" s="218" t="s">
        <v>140</v>
      </c>
      <c r="AU170" s="218" t="s">
        <v>82</v>
      </c>
      <c r="AY170" s="20" t="s">
        <v>138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251</v>
      </c>
      <c r="BM170" s="218" t="s">
        <v>2455</v>
      </c>
    </row>
    <row r="171" s="2" customFormat="1">
      <c r="A171" s="41"/>
      <c r="B171" s="42"/>
      <c r="C171" s="43"/>
      <c r="D171" s="220" t="s">
        <v>147</v>
      </c>
      <c r="E171" s="43"/>
      <c r="F171" s="221" t="s">
        <v>2456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147</v>
      </c>
      <c r="AU171" s="20" t="s">
        <v>82</v>
      </c>
    </row>
    <row r="172" s="2" customFormat="1" ht="16.5" customHeight="1">
      <c r="A172" s="41"/>
      <c r="B172" s="42"/>
      <c r="C172" s="262" t="s">
        <v>672</v>
      </c>
      <c r="D172" s="262" t="s">
        <v>549</v>
      </c>
      <c r="E172" s="263" t="s">
        <v>2457</v>
      </c>
      <c r="F172" s="264" t="s">
        <v>2458</v>
      </c>
      <c r="G172" s="265" t="s">
        <v>1848</v>
      </c>
      <c r="H172" s="266">
        <v>1</v>
      </c>
      <c r="I172" s="267"/>
      <c r="J172" s="268">
        <f>ROUND(I172*H172,2)</f>
        <v>0</v>
      </c>
      <c r="K172" s="264" t="s">
        <v>19</v>
      </c>
      <c r="L172" s="269"/>
      <c r="M172" s="270" t="s">
        <v>19</v>
      </c>
      <c r="N172" s="271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573</v>
      </c>
      <c r="AT172" s="218" t="s">
        <v>549</v>
      </c>
      <c r="AU172" s="218" t="s">
        <v>82</v>
      </c>
      <c r="AY172" s="20" t="s">
        <v>138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251</v>
      </c>
      <c r="BM172" s="218" t="s">
        <v>2459</v>
      </c>
    </row>
    <row r="173" s="2" customFormat="1" ht="16.5" customHeight="1">
      <c r="A173" s="41"/>
      <c r="B173" s="42"/>
      <c r="C173" s="207" t="s">
        <v>677</v>
      </c>
      <c r="D173" s="207" t="s">
        <v>140</v>
      </c>
      <c r="E173" s="208" t="s">
        <v>2460</v>
      </c>
      <c r="F173" s="209" t="s">
        <v>2461</v>
      </c>
      <c r="G173" s="210" t="s">
        <v>890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251</v>
      </c>
      <c r="AT173" s="218" t="s">
        <v>140</v>
      </c>
      <c r="AU173" s="218" t="s">
        <v>82</v>
      </c>
      <c r="AY173" s="20" t="s">
        <v>138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251</v>
      </c>
      <c r="BM173" s="218" t="s">
        <v>2462</v>
      </c>
    </row>
    <row r="174" s="2" customFormat="1" ht="21.75" customHeight="1">
      <c r="A174" s="41"/>
      <c r="B174" s="42"/>
      <c r="C174" s="207" t="s">
        <v>682</v>
      </c>
      <c r="D174" s="207" t="s">
        <v>140</v>
      </c>
      <c r="E174" s="208" t="s">
        <v>2463</v>
      </c>
      <c r="F174" s="209" t="s">
        <v>2464</v>
      </c>
      <c r="G174" s="210" t="s">
        <v>890</v>
      </c>
      <c r="H174" s="211">
        <v>1</v>
      </c>
      <c r="I174" s="212"/>
      <c r="J174" s="213">
        <f>ROUND(I174*H174,2)</f>
        <v>0</v>
      </c>
      <c r="K174" s="209" t="s">
        <v>19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251</v>
      </c>
      <c r="AT174" s="218" t="s">
        <v>140</v>
      </c>
      <c r="AU174" s="218" t="s">
        <v>82</v>
      </c>
      <c r="AY174" s="20" t="s">
        <v>138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251</v>
      </c>
      <c r="BM174" s="218" t="s">
        <v>2465</v>
      </c>
    </row>
    <row r="175" s="2" customFormat="1" ht="16.5" customHeight="1">
      <c r="A175" s="41"/>
      <c r="B175" s="42"/>
      <c r="C175" s="207" t="s">
        <v>691</v>
      </c>
      <c r="D175" s="207" t="s">
        <v>140</v>
      </c>
      <c r="E175" s="208" t="s">
        <v>2466</v>
      </c>
      <c r="F175" s="209" t="s">
        <v>2467</v>
      </c>
      <c r="G175" s="210" t="s">
        <v>890</v>
      </c>
      <c r="H175" s="211">
        <v>1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251</v>
      </c>
      <c r="AT175" s="218" t="s">
        <v>140</v>
      </c>
      <c r="AU175" s="218" t="s">
        <v>82</v>
      </c>
      <c r="AY175" s="20" t="s">
        <v>138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251</v>
      </c>
      <c r="BM175" s="218" t="s">
        <v>2468</v>
      </c>
    </row>
    <row r="176" s="12" customFormat="1" ht="25.92" customHeight="1">
      <c r="A176" s="12"/>
      <c r="B176" s="191"/>
      <c r="C176" s="192"/>
      <c r="D176" s="193" t="s">
        <v>71</v>
      </c>
      <c r="E176" s="194" t="s">
        <v>2469</v>
      </c>
      <c r="F176" s="194" t="s">
        <v>1882</v>
      </c>
      <c r="G176" s="192"/>
      <c r="H176" s="192"/>
      <c r="I176" s="195"/>
      <c r="J176" s="196">
        <f>BK176</f>
        <v>0</v>
      </c>
      <c r="K176" s="192"/>
      <c r="L176" s="197"/>
      <c r="M176" s="198"/>
      <c r="N176" s="199"/>
      <c r="O176" s="199"/>
      <c r="P176" s="200">
        <f>SUM(P177:P189)</f>
        <v>0</v>
      </c>
      <c r="Q176" s="199"/>
      <c r="R176" s="200">
        <f>SUM(R177:R189)</f>
        <v>0</v>
      </c>
      <c r="S176" s="199"/>
      <c r="T176" s="201">
        <f>SUM(T177:T189)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145</v>
      </c>
      <c r="AT176" s="203" t="s">
        <v>71</v>
      </c>
      <c r="AU176" s="203" t="s">
        <v>72</v>
      </c>
      <c r="AY176" s="202" t="s">
        <v>138</v>
      </c>
      <c r="BK176" s="204">
        <f>SUM(BK177:BK189)</f>
        <v>0</v>
      </c>
    </row>
    <row r="177" s="2" customFormat="1" ht="16.5" customHeight="1">
      <c r="A177" s="41"/>
      <c r="B177" s="42"/>
      <c r="C177" s="207" t="s">
        <v>696</v>
      </c>
      <c r="D177" s="207" t="s">
        <v>140</v>
      </c>
      <c r="E177" s="208" t="s">
        <v>2470</v>
      </c>
      <c r="F177" s="209" t="s">
        <v>2471</v>
      </c>
      <c r="G177" s="210" t="s">
        <v>2472</v>
      </c>
      <c r="H177" s="211">
        <v>1</v>
      </c>
      <c r="I177" s="212"/>
      <c r="J177" s="213">
        <f>ROUND(I177*H177,2)</f>
        <v>0</v>
      </c>
      <c r="K177" s="209" t="s">
        <v>144</v>
      </c>
      <c r="L177" s="47"/>
      <c r="M177" s="214" t="s">
        <v>19</v>
      </c>
      <c r="N177" s="215" t="s">
        <v>43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2473</v>
      </c>
      <c r="AT177" s="218" t="s">
        <v>140</v>
      </c>
      <c r="AU177" s="218" t="s">
        <v>80</v>
      </c>
      <c r="AY177" s="20" t="s">
        <v>138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2473</v>
      </c>
      <c r="BM177" s="218" t="s">
        <v>2474</v>
      </c>
    </row>
    <row r="178" s="2" customFormat="1">
      <c r="A178" s="41"/>
      <c r="B178" s="42"/>
      <c r="C178" s="43"/>
      <c r="D178" s="220" t="s">
        <v>147</v>
      </c>
      <c r="E178" s="43"/>
      <c r="F178" s="221" t="s">
        <v>2475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147</v>
      </c>
      <c r="AU178" s="20" t="s">
        <v>80</v>
      </c>
    </row>
    <row r="179" s="2" customFormat="1" ht="16.5" customHeight="1">
      <c r="A179" s="41"/>
      <c r="B179" s="42"/>
      <c r="C179" s="207" t="s">
        <v>702</v>
      </c>
      <c r="D179" s="207" t="s">
        <v>140</v>
      </c>
      <c r="E179" s="208" t="s">
        <v>2476</v>
      </c>
      <c r="F179" s="209" t="s">
        <v>2477</v>
      </c>
      <c r="G179" s="210" t="s">
        <v>2472</v>
      </c>
      <c r="H179" s="211">
        <v>1</v>
      </c>
      <c r="I179" s="212"/>
      <c r="J179" s="213">
        <f>ROUND(I179*H179,2)</f>
        <v>0</v>
      </c>
      <c r="K179" s="209" t="s">
        <v>144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2473</v>
      </c>
      <c r="AT179" s="218" t="s">
        <v>140</v>
      </c>
      <c r="AU179" s="218" t="s">
        <v>80</v>
      </c>
      <c r="AY179" s="20" t="s">
        <v>138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2473</v>
      </c>
      <c r="BM179" s="218" t="s">
        <v>2478</v>
      </c>
    </row>
    <row r="180" s="2" customFormat="1">
      <c r="A180" s="41"/>
      <c r="B180" s="42"/>
      <c r="C180" s="43"/>
      <c r="D180" s="220" t="s">
        <v>147</v>
      </c>
      <c r="E180" s="43"/>
      <c r="F180" s="221" t="s">
        <v>2479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147</v>
      </c>
      <c r="AU180" s="20" t="s">
        <v>80</v>
      </c>
    </row>
    <row r="181" s="2" customFormat="1" ht="16.5" customHeight="1">
      <c r="A181" s="41"/>
      <c r="B181" s="42"/>
      <c r="C181" s="207" t="s">
        <v>708</v>
      </c>
      <c r="D181" s="207" t="s">
        <v>140</v>
      </c>
      <c r="E181" s="208" t="s">
        <v>2480</v>
      </c>
      <c r="F181" s="209" t="s">
        <v>2481</v>
      </c>
      <c r="G181" s="210" t="s">
        <v>890</v>
      </c>
      <c r="H181" s="211">
        <v>1</v>
      </c>
      <c r="I181" s="212"/>
      <c r="J181" s="213">
        <f>ROUND(I181*H181,2)</f>
        <v>0</v>
      </c>
      <c r="K181" s="209" t="s">
        <v>144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2473</v>
      </c>
      <c r="AT181" s="218" t="s">
        <v>140</v>
      </c>
      <c r="AU181" s="218" t="s">
        <v>80</v>
      </c>
      <c r="AY181" s="20" t="s">
        <v>138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2473</v>
      </c>
      <c r="BM181" s="218" t="s">
        <v>2482</v>
      </c>
    </row>
    <row r="182" s="2" customFormat="1">
      <c r="A182" s="41"/>
      <c r="B182" s="42"/>
      <c r="C182" s="43"/>
      <c r="D182" s="220" t="s">
        <v>147</v>
      </c>
      <c r="E182" s="43"/>
      <c r="F182" s="221" t="s">
        <v>2483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147</v>
      </c>
      <c r="AU182" s="20" t="s">
        <v>80</v>
      </c>
    </row>
    <row r="183" s="2" customFormat="1" ht="24.15" customHeight="1">
      <c r="A183" s="41"/>
      <c r="B183" s="42"/>
      <c r="C183" s="207" t="s">
        <v>713</v>
      </c>
      <c r="D183" s="207" t="s">
        <v>140</v>
      </c>
      <c r="E183" s="208" t="s">
        <v>2484</v>
      </c>
      <c r="F183" s="209" t="s">
        <v>2485</v>
      </c>
      <c r="G183" s="210" t="s">
        <v>2486</v>
      </c>
      <c r="H183" s="211">
        <v>59</v>
      </c>
      <c r="I183" s="212"/>
      <c r="J183" s="213">
        <f>ROUND(I183*H183,2)</f>
        <v>0</v>
      </c>
      <c r="K183" s="209" t="s">
        <v>144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2487</v>
      </c>
      <c r="AT183" s="218" t="s">
        <v>140</v>
      </c>
      <c r="AU183" s="218" t="s">
        <v>80</v>
      </c>
      <c r="AY183" s="20" t="s">
        <v>138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2487</v>
      </c>
      <c r="BM183" s="218" t="s">
        <v>2488</v>
      </c>
    </row>
    <row r="184" s="2" customFormat="1">
      <c r="A184" s="41"/>
      <c r="B184" s="42"/>
      <c r="C184" s="43"/>
      <c r="D184" s="220" t="s">
        <v>147</v>
      </c>
      <c r="E184" s="43"/>
      <c r="F184" s="221" t="s">
        <v>2489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147</v>
      </c>
      <c r="AU184" s="20" t="s">
        <v>80</v>
      </c>
    </row>
    <row r="185" s="2" customFormat="1" ht="24.15" customHeight="1">
      <c r="A185" s="41"/>
      <c r="B185" s="42"/>
      <c r="C185" s="207" t="s">
        <v>719</v>
      </c>
      <c r="D185" s="207" t="s">
        <v>140</v>
      </c>
      <c r="E185" s="208" t="s">
        <v>2490</v>
      </c>
      <c r="F185" s="209" t="s">
        <v>2491</v>
      </c>
      <c r="G185" s="210" t="s">
        <v>2492</v>
      </c>
      <c r="H185" s="211">
        <v>6</v>
      </c>
      <c r="I185" s="212"/>
      <c r="J185" s="213">
        <f>ROUND(I185*H185,2)</f>
        <v>0</v>
      </c>
      <c r="K185" s="209" t="s">
        <v>144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2487</v>
      </c>
      <c r="AT185" s="218" t="s">
        <v>140</v>
      </c>
      <c r="AU185" s="218" t="s">
        <v>80</v>
      </c>
      <c r="AY185" s="20" t="s">
        <v>138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2487</v>
      </c>
      <c r="BM185" s="218" t="s">
        <v>2493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2494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147</v>
      </c>
      <c r="AU186" s="20" t="s">
        <v>80</v>
      </c>
    </row>
    <row r="187" s="2" customFormat="1" ht="24.15" customHeight="1">
      <c r="A187" s="41"/>
      <c r="B187" s="42"/>
      <c r="C187" s="207" t="s">
        <v>730</v>
      </c>
      <c r="D187" s="207" t="s">
        <v>140</v>
      </c>
      <c r="E187" s="208" t="s">
        <v>2495</v>
      </c>
      <c r="F187" s="209" t="s">
        <v>2496</v>
      </c>
      <c r="G187" s="210" t="s">
        <v>2497</v>
      </c>
      <c r="H187" s="211">
        <v>6</v>
      </c>
      <c r="I187" s="212"/>
      <c r="J187" s="213">
        <f>ROUND(I187*H187,2)</f>
        <v>0</v>
      </c>
      <c r="K187" s="209" t="s">
        <v>144</v>
      </c>
      <c r="L187" s="47"/>
      <c r="M187" s="214" t="s">
        <v>19</v>
      </c>
      <c r="N187" s="215" t="s">
        <v>43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2487</v>
      </c>
      <c r="AT187" s="218" t="s">
        <v>140</v>
      </c>
      <c r="AU187" s="218" t="s">
        <v>80</v>
      </c>
      <c r="AY187" s="20" t="s">
        <v>138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2487</v>
      </c>
      <c r="BM187" s="218" t="s">
        <v>2498</v>
      </c>
    </row>
    <row r="188" s="2" customFormat="1">
      <c r="A188" s="41"/>
      <c r="B188" s="42"/>
      <c r="C188" s="43"/>
      <c r="D188" s="220" t="s">
        <v>147</v>
      </c>
      <c r="E188" s="43"/>
      <c r="F188" s="221" t="s">
        <v>2499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147</v>
      </c>
      <c r="AU188" s="20" t="s">
        <v>80</v>
      </c>
    </row>
    <row r="189" s="2" customFormat="1" ht="24.15" customHeight="1">
      <c r="A189" s="41"/>
      <c r="B189" s="42"/>
      <c r="C189" s="207" t="s">
        <v>737</v>
      </c>
      <c r="D189" s="207" t="s">
        <v>140</v>
      </c>
      <c r="E189" s="208" t="s">
        <v>2500</v>
      </c>
      <c r="F189" s="209" t="s">
        <v>2501</v>
      </c>
      <c r="G189" s="210" t="s">
        <v>2497</v>
      </c>
      <c r="H189" s="211">
        <v>2</v>
      </c>
      <c r="I189" s="212"/>
      <c r="J189" s="213">
        <f>ROUND(I189*H189,2)</f>
        <v>0</v>
      </c>
      <c r="K189" s="209" t="s">
        <v>19</v>
      </c>
      <c r="L189" s="47"/>
      <c r="M189" s="287" t="s">
        <v>19</v>
      </c>
      <c r="N189" s="288" t="s">
        <v>43</v>
      </c>
      <c r="O189" s="285"/>
      <c r="P189" s="289">
        <f>O189*H189</f>
        <v>0</v>
      </c>
      <c r="Q189" s="289">
        <v>0</v>
      </c>
      <c r="R189" s="289">
        <f>Q189*H189</f>
        <v>0</v>
      </c>
      <c r="S189" s="289">
        <v>0</v>
      </c>
      <c r="T189" s="290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2487</v>
      </c>
      <c r="AT189" s="218" t="s">
        <v>140</v>
      </c>
      <c r="AU189" s="218" t="s">
        <v>80</v>
      </c>
      <c r="AY189" s="20" t="s">
        <v>138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2487</v>
      </c>
      <c r="BM189" s="218" t="s">
        <v>2502</v>
      </c>
    </row>
    <row r="190" s="2" customFormat="1" ht="6.96" customHeight="1">
      <c r="A190" s="41"/>
      <c r="B190" s="62"/>
      <c r="C190" s="63"/>
      <c r="D190" s="63"/>
      <c r="E190" s="63"/>
      <c r="F190" s="63"/>
      <c r="G190" s="63"/>
      <c r="H190" s="63"/>
      <c r="I190" s="63"/>
      <c r="J190" s="63"/>
      <c r="K190" s="63"/>
      <c r="L190" s="47"/>
      <c r="M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</sheetData>
  <sheetProtection sheet="1" autoFilter="0" formatColumns="0" formatRows="0" objects="1" scenarios="1" spinCount="100000" saltValue="3kFAnCK8tTybr1I+h4JeFV7c1ZGTpZ5dVLSMzgNl3NMKq9MZ1IKHSSoT5FN8YikB4dhkoTRY/1azz2oK23DjrA==" hashValue="90pDV5xszKiJPXDFCKvSTBXzEHGwe0l+Wz2dPw7ds8bIcFMB3IS3UTCUBVSRuKj1X/RBUMQemK6sFV03upzENQ==" algorithmName="SHA-512" password="C04E"/>
  <autoFilter ref="C87:K18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741120001"/>
    <hyperlink ref="F97" r:id="rId2" display="https://podminky.urs.cz/item/CS_URS_2025_01/741122015"/>
    <hyperlink ref="F101" r:id="rId3" display="https://podminky.urs.cz/item/CS_URS_2025_01/741122016"/>
    <hyperlink ref="F105" r:id="rId4" display="https://podminky.urs.cz/item/CS_URS_2025_01/741122031"/>
    <hyperlink ref="F111" r:id="rId5" display="https://podminky.urs.cz/item/CS_URS_2025_01/741122033"/>
    <hyperlink ref="F116" r:id="rId6" display="https://podminky.urs.cz/item/CS_URS_2025_01/741310101"/>
    <hyperlink ref="F119" r:id="rId7" display="https://podminky.urs.cz/item/CS_URS_2025_01/741310121"/>
    <hyperlink ref="F122" r:id="rId8" display="https://podminky.urs.cz/item/CS_URS_2025_01/741310122"/>
    <hyperlink ref="F125" r:id="rId9" display="https://podminky.urs.cz/item/CS_URS_2025_01/741311004"/>
    <hyperlink ref="F129" r:id="rId10" display="https://podminky.urs.cz/item/CS_URS_2025_01/741311014"/>
    <hyperlink ref="F132" r:id="rId11" display="https://podminky.urs.cz/item/CS_URS_2025_01/742360162"/>
    <hyperlink ref="F136" r:id="rId12" display="https://podminky.urs.cz/item/CS_URS_2025_01/741372022"/>
    <hyperlink ref="F143" r:id="rId13" display="https://podminky.urs.cz/item/CS_URS_2025_01/741372031"/>
    <hyperlink ref="F150" r:id="rId14" display="https://podminky.urs.cz/item/CS_URS_2025_01/742110002"/>
    <hyperlink ref="F153" r:id="rId15" display="https://podminky.urs.cz/item/CS_URS_2025_01/742124002"/>
    <hyperlink ref="F157" r:id="rId16" display="https://podminky.urs.cz/item/CS_URS_2025_01/742330044"/>
    <hyperlink ref="F162" r:id="rId17" display="https://podminky.urs.cz/item/CS_URS_2025_01/741120124"/>
    <hyperlink ref="F165" r:id="rId18" display="https://podminky.urs.cz/item/CS_URS_2025_01/741711001"/>
    <hyperlink ref="F168" r:id="rId19" display="https://podminky.urs.cz/item/CS_URS_2025_01/741721201"/>
    <hyperlink ref="F171" r:id="rId20" display="https://podminky.urs.cz/item/CS_URS_2025_01/741730017"/>
    <hyperlink ref="F178" r:id="rId21" display="https://podminky.urs.cz/item/CS_URS_2025_01/013244000"/>
    <hyperlink ref="F180" r:id="rId22" display="https://podminky.urs.cz/item/CS_URS_2025_01/013254000"/>
    <hyperlink ref="F182" r:id="rId23" display="https://podminky.urs.cz/item/CS_URS_2025_01/065002000"/>
    <hyperlink ref="F184" r:id="rId24" display="https://podminky.urs.cz/item/CS_URS_2025_01/580103003"/>
    <hyperlink ref="F186" r:id="rId25" display="https://podminky.urs.cz/item/CS_URS_2025_01/580105012"/>
    <hyperlink ref="F188" r:id="rId26" display="https://podminky.urs.cz/item/CS_URS_2025_01/58010506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CENTRUM SLUŽEB PRO S PAS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2503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6. 2. 2025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322.5" customHeight="1">
      <c r="A27" s="141"/>
      <c r="B27" s="142"/>
      <c r="C27" s="141"/>
      <c r="D27" s="141"/>
      <c r="E27" s="143" t="s">
        <v>107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ROUND((SUM(BE87:BE116)),  2)</f>
        <v>0</v>
      </c>
      <c r="G33" s="41"/>
      <c r="H33" s="41"/>
      <c r="I33" s="151">
        <v>0.20999999999999999</v>
      </c>
      <c r="J33" s="150">
        <f>ROUND(((SUM(BE87:BE116))*I33),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ROUND((SUM(BF87:BF116)),  2)</f>
        <v>0</v>
      </c>
      <c r="G34" s="41"/>
      <c r="H34" s="41"/>
      <c r="I34" s="151">
        <v>0.12</v>
      </c>
      <c r="J34" s="150">
        <f>ROUND(((SUM(BF87:BF116))*I34),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ROUND((SUM(BG87:BG116)),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ROUND((SUM(BH87:BH116)),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ROUND((SUM(BI87:BI116)),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CENTRUM SLUŽEB PRO S PAS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6. 2. 2025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MOSŤÁČEK.CZ Z.S.</v>
      </c>
      <c r="G54" s="43"/>
      <c r="H54" s="43"/>
      <c r="I54" s="35" t="s">
        <v>31</v>
      </c>
      <c r="J54" s="39" t="str">
        <f>E21</f>
        <v>ISONOE INVEST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Lukáš Novák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2503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2504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2505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2506</v>
      </c>
      <c r="E63" s="177"/>
      <c r="F63" s="177"/>
      <c r="G63" s="177"/>
      <c r="H63" s="177"/>
      <c r="I63" s="177"/>
      <c r="J63" s="178">
        <f>J97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2507</v>
      </c>
      <c r="E64" s="177"/>
      <c r="F64" s="177"/>
      <c r="G64" s="177"/>
      <c r="H64" s="177"/>
      <c r="I64" s="177"/>
      <c r="J64" s="178">
        <f>J106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2508</v>
      </c>
      <c r="E65" s="177"/>
      <c r="F65" s="177"/>
      <c r="G65" s="177"/>
      <c r="H65" s="177"/>
      <c r="I65" s="177"/>
      <c r="J65" s="178">
        <f>J108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2509</v>
      </c>
      <c r="E66" s="177"/>
      <c r="F66" s="177"/>
      <c r="G66" s="177"/>
      <c r="H66" s="177"/>
      <c r="I66" s="177"/>
      <c r="J66" s="178">
        <f>J112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2510</v>
      </c>
      <c r="E67" s="177"/>
      <c r="F67" s="177"/>
      <c r="G67" s="177"/>
      <c r="H67" s="177"/>
      <c r="I67" s="177"/>
      <c r="J67" s="178">
        <f>J114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123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CENTRUM SLUŽEB PRO S PAS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105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VRN - Vedlejší rozpočtové náklady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Most</v>
      </c>
      <c r="G81" s="43"/>
      <c r="H81" s="43"/>
      <c r="I81" s="35" t="s">
        <v>23</v>
      </c>
      <c r="J81" s="75" t="str">
        <f>IF(J12="","",J12)</f>
        <v>6. 2. 2025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MOSŤÁČEK.CZ Z.S.</v>
      </c>
      <c r="G83" s="43"/>
      <c r="H83" s="43"/>
      <c r="I83" s="35" t="s">
        <v>31</v>
      </c>
      <c r="J83" s="39" t="str">
        <f>E21</f>
        <v>ISONOE INVEST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>Lukáš Novák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124</v>
      </c>
      <c r="D86" s="183" t="s">
        <v>57</v>
      </c>
      <c r="E86" s="183" t="s">
        <v>53</v>
      </c>
      <c r="F86" s="183" t="s">
        <v>54</v>
      </c>
      <c r="G86" s="183" t="s">
        <v>125</v>
      </c>
      <c r="H86" s="183" t="s">
        <v>126</v>
      </c>
      <c r="I86" s="183" t="s">
        <v>127</v>
      </c>
      <c r="J86" s="183" t="s">
        <v>110</v>
      </c>
      <c r="K86" s="184" t="s">
        <v>128</v>
      </c>
      <c r="L86" s="185"/>
      <c r="M86" s="95" t="s">
        <v>19</v>
      </c>
      <c r="N86" s="96" t="s">
        <v>42</v>
      </c>
      <c r="O86" s="96" t="s">
        <v>129</v>
      </c>
      <c r="P86" s="96" t="s">
        <v>130</v>
      </c>
      <c r="Q86" s="96" t="s">
        <v>131</v>
      </c>
      <c r="R86" s="96" t="s">
        <v>132</v>
      </c>
      <c r="S86" s="96" t="s">
        <v>133</v>
      </c>
      <c r="T86" s="97" t="s">
        <v>134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135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</f>
        <v>0</v>
      </c>
      <c r="Q87" s="99"/>
      <c r="R87" s="188">
        <f>R88</f>
        <v>0</v>
      </c>
      <c r="S87" s="99"/>
      <c r="T87" s="189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71</v>
      </c>
      <c r="AU87" s="20" t="s">
        <v>111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71</v>
      </c>
      <c r="E88" s="194" t="s">
        <v>101</v>
      </c>
      <c r="F88" s="194" t="s">
        <v>102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P89+P94+P97+P106+P108+P112+P114</f>
        <v>0</v>
      </c>
      <c r="Q88" s="199"/>
      <c r="R88" s="200">
        <f>R89+R94+R97+R106+R108+R112+R114</f>
        <v>0</v>
      </c>
      <c r="S88" s="199"/>
      <c r="T88" s="201">
        <f>T89+T94+T97+T106+T108+T112+T114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177</v>
      </c>
      <c r="AT88" s="203" t="s">
        <v>71</v>
      </c>
      <c r="AU88" s="203" t="s">
        <v>72</v>
      </c>
      <c r="AY88" s="202" t="s">
        <v>138</v>
      </c>
      <c r="BK88" s="204">
        <f>BK89+BK94+BK97+BK106+BK108+BK112+BK114</f>
        <v>0</v>
      </c>
    </row>
    <row r="89" s="12" customFormat="1" ht="22.8" customHeight="1">
      <c r="A89" s="12"/>
      <c r="B89" s="191"/>
      <c r="C89" s="192"/>
      <c r="D89" s="193" t="s">
        <v>71</v>
      </c>
      <c r="E89" s="205" t="s">
        <v>2511</v>
      </c>
      <c r="F89" s="205" t="s">
        <v>2512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SUM(P90:P93)</f>
        <v>0</v>
      </c>
      <c r="Q89" s="199"/>
      <c r="R89" s="200">
        <f>SUM(R90:R93)</f>
        <v>0</v>
      </c>
      <c r="S89" s="199"/>
      <c r="T89" s="201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177</v>
      </c>
      <c r="AT89" s="203" t="s">
        <v>71</v>
      </c>
      <c r="AU89" s="203" t="s">
        <v>80</v>
      </c>
      <c r="AY89" s="202" t="s">
        <v>138</v>
      </c>
      <c r="BK89" s="204">
        <f>SUM(BK90:BK93)</f>
        <v>0</v>
      </c>
    </row>
    <row r="90" s="2" customFormat="1" ht="16.5" customHeight="1">
      <c r="A90" s="41"/>
      <c r="B90" s="42"/>
      <c r="C90" s="207" t="s">
        <v>80</v>
      </c>
      <c r="D90" s="207" t="s">
        <v>140</v>
      </c>
      <c r="E90" s="208" t="s">
        <v>2470</v>
      </c>
      <c r="F90" s="209" t="s">
        <v>2513</v>
      </c>
      <c r="G90" s="210" t="s">
        <v>1730</v>
      </c>
      <c r="H90" s="211">
        <v>1</v>
      </c>
      <c r="I90" s="212"/>
      <c r="J90" s="213">
        <f>ROUND(I90*H90,2)</f>
        <v>0</v>
      </c>
      <c r="K90" s="209" t="s">
        <v>2514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2473</v>
      </c>
      <c r="AT90" s="218" t="s">
        <v>140</v>
      </c>
      <c r="AU90" s="218" t="s">
        <v>82</v>
      </c>
      <c r="AY90" s="20" t="s">
        <v>138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2473</v>
      </c>
      <c r="BM90" s="218" t="s">
        <v>2515</v>
      </c>
    </row>
    <row r="91" s="2" customFormat="1">
      <c r="A91" s="41"/>
      <c r="B91" s="42"/>
      <c r="C91" s="43"/>
      <c r="D91" s="220" t="s">
        <v>147</v>
      </c>
      <c r="E91" s="43"/>
      <c r="F91" s="221" t="s">
        <v>2516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147</v>
      </c>
      <c r="AU91" s="20" t="s">
        <v>82</v>
      </c>
    </row>
    <row r="92" s="2" customFormat="1" ht="24.15" customHeight="1">
      <c r="A92" s="41"/>
      <c r="B92" s="42"/>
      <c r="C92" s="207" t="s">
        <v>82</v>
      </c>
      <c r="D92" s="207" t="s">
        <v>140</v>
      </c>
      <c r="E92" s="208" t="s">
        <v>2476</v>
      </c>
      <c r="F92" s="209" t="s">
        <v>2477</v>
      </c>
      <c r="G92" s="210" t="s">
        <v>2517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145</v>
      </c>
      <c r="AT92" s="218" t="s">
        <v>140</v>
      </c>
      <c r="AU92" s="218" t="s">
        <v>82</v>
      </c>
      <c r="AY92" s="20" t="s">
        <v>138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145</v>
      </c>
      <c r="BM92" s="218" t="s">
        <v>2518</v>
      </c>
    </row>
    <row r="93" s="2" customFormat="1" ht="24.15" customHeight="1">
      <c r="A93" s="41"/>
      <c r="B93" s="42"/>
      <c r="C93" s="207" t="s">
        <v>156</v>
      </c>
      <c r="D93" s="207" t="s">
        <v>140</v>
      </c>
      <c r="E93" s="208" t="s">
        <v>2519</v>
      </c>
      <c r="F93" s="209" t="s">
        <v>2520</v>
      </c>
      <c r="G93" s="210" t="s">
        <v>2517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145</v>
      </c>
      <c r="AT93" s="218" t="s">
        <v>140</v>
      </c>
      <c r="AU93" s="218" t="s">
        <v>82</v>
      </c>
      <c r="AY93" s="20" t="s">
        <v>138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145</v>
      </c>
      <c r="BM93" s="218" t="s">
        <v>2521</v>
      </c>
    </row>
    <row r="94" s="12" customFormat="1" ht="22.8" customHeight="1">
      <c r="A94" s="12"/>
      <c r="B94" s="191"/>
      <c r="C94" s="192"/>
      <c r="D94" s="193" t="s">
        <v>71</v>
      </c>
      <c r="E94" s="205" t="s">
        <v>2522</v>
      </c>
      <c r="F94" s="205" t="s">
        <v>2523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SUM(P95:P96)</f>
        <v>0</v>
      </c>
      <c r="Q94" s="199"/>
      <c r="R94" s="200">
        <f>SUM(R95:R96)</f>
        <v>0</v>
      </c>
      <c r="S94" s="199"/>
      <c r="T94" s="201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177</v>
      </c>
      <c r="AT94" s="203" t="s">
        <v>71</v>
      </c>
      <c r="AU94" s="203" t="s">
        <v>80</v>
      </c>
      <c r="AY94" s="202" t="s">
        <v>138</v>
      </c>
      <c r="BK94" s="204">
        <f>SUM(BK95:BK96)</f>
        <v>0</v>
      </c>
    </row>
    <row r="95" s="2" customFormat="1" ht="24.15" customHeight="1">
      <c r="A95" s="41"/>
      <c r="B95" s="42"/>
      <c r="C95" s="207" t="s">
        <v>145</v>
      </c>
      <c r="D95" s="207" t="s">
        <v>140</v>
      </c>
      <c r="E95" s="208" t="s">
        <v>2524</v>
      </c>
      <c r="F95" s="209" t="s">
        <v>2525</v>
      </c>
      <c r="G95" s="210" t="s">
        <v>2517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145</v>
      </c>
      <c r="AT95" s="218" t="s">
        <v>140</v>
      </c>
      <c r="AU95" s="218" t="s">
        <v>82</v>
      </c>
      <c r="AY95" s="20" t="s">
        <v>138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145</v>
      </c>
      <c r="BM95" s="218" t="s">
        <v>2526</v>
      </c>
    </row>
    <row r="96" s="2" customFormat="1" ht="37.8" customHeight="1">
      <c r="A96" s="41"/>
      <c r="B96" s="42"/>
      <c r="C96" s="207" t="s">
        <v>177</v>
      </c>
      <c r="D96" s="207" t="s">
        <v>140</v>
      </c>
      <c r="E96" s="208" t="s">
        <v>2527</v>
      </c>
      <c r="F96" s="209" t="s">
        <v>2528</v>
      </c>
      <c r="G96" s="210" t="s">
        <v>890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145</v>
      </c>
      <c r="AT96" s="218" t="s">
        <v>140</v>
      </c>
      <c r="AU96" s="218" t="s">
        <v>82</v>
      </c>
      <c r="AY96" s="20" t="s">
        <v>138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145</v>
      </c>
      <c r="BM96" s="218" t="s">
        <v>2529</v>
      </c>
    </row>
    <row r="97" s="12" customFormat="1" ht="22.8" customHeight="1">
      <c r="A97" s="12"/>
      <c r="B97" s="191"/>
      <c r="C97" s="192"/>
      <c r="D97" s="193" t="s">
        <v>71</v>
      </c>
      <c r="E97" s="205" t="s">
        <v>2530</v>
      </c>
      <c r="F97" s="205" t="s">
        <v>2531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SUM(P98:P105)</f>
        <v>0</v>
      </c>
      <c r="Q97" s="199"/>
      <c r="R97" s="200">
        <f>SUM(R98:R105)</f>
        <v>0</v>
      </c>
      <c r="S97" s="199"/>
      <c r="T97" s="201">
        <f>SUM(T98:T105)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177</v>
      </c>
      <c r="AT97" s="203" t="s">
        <v>71</v>
      </c>
      <c r="AU97" s="203" t="s">
        <v>80</v>
      </c>
      <c r="AY97" s="202" t="s">
        <v>138</v>
      </c>
      <c r="BK97" s="204">
        <f>SUM(BK98:BK105)</f>
        <v>0</v>
      </c>
    </row>
    <row r="98" s="2" customFormat="1" ht="16.5" customHeight="1">
      <c r="A98" s="41"/>
      <c r="B98" s="42"/>
      <c r="C98" s="207" t="s">
        <v>185</v>
      </c>
      <c r="D98" s="207" t="s">
        <v>140</v>
      </c>
      <c r="E98" s="208" t="s">
        <v>2532</v>
      </c>
      <c r="F98" s="209" t="s">
        <v>2531</v>
      </c>
      <c r="G98" s="210" t="s">
        <v>890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2473</v>
      </c>
      <c r="AT98" s="218" t="s">
        <v>140</v>
      </c>
      <c r="AU98" s="218" t="s">
        <v>82</v>
      </c>
      <c r="AY98" s="20" t="s">
        <v>138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2473</v>
      </c>
      <c r="BM98" s="218" t="s">
        <v>2533</v>
      </c>
    </row>
    <row r="99" s="2" customFormat="1" ht="16.5" customHeight="1">
      <c r="A99" s="41"/>
      <c r="B99" s="42"/>
      <c r="C99" s="207" t="s">
        <v>192</v>
      </c>
      <c r="D99" s="207" t="s">
        <v>140</v>
      </c>
      <c r="E99" s="208" t="s">
        <v>2534</v>
      </c>
      <c r="F99" s="209" t="s">
        <v>2535</v>
      </c>
      <c r="G99" s="210" t="s">
        <v>890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145</v>
      </c>
      <c r="AT99" s="218" t="s">
        <v>140</v>
      </c>
      <c r="AU99" s="218" t="s">
        <v>82</v>
      </c>
      <c r="AY99" s="20" t="s">
        <v>138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145</v>
      </c>
      <c r="BM99" s="218" t="s">
        <v>2536</v>
      </c>
    </row>
    <row r="100" s="2" customFormat="1" ht="24.15" customHeight="1">
      <c r="A100" s="41"/>
      <c r="B100" s="42"/>
      <c r="C100" s="207" t="s">
        <v>199</v>
      </c>
      <c r="D100" s="207" t="s">
        <v>140</v>
      </c>
      <c r="E100" s="208" t="s">
        <v>2537</v>
      </c>
      <c r="F100" s="209" t="s">
        <v>2538</v>
      </c>
      <c r="G100" s="210" t="s">
        <v>2517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145</v>
      </c>
      <c r="AT100" s="218" t="s">
        <v>140</v>
      </c>
      <c r="AU100" s="218" t="s">
        <v>82</v>
      </c>
      <c r="AY100" s="20" t="s">
        <v>138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145</v>
      </c>
      <c r="BM100" s="218" t="s">
        <v>2539</v>
      </c>
    </row>
    <row r="101" s="2" customFormat="1" ht="24.15" customHeight="1">
      <c r="A101" s="41"/>
      <c r="B101" s="42"/>
      <c r="C101" s="207" t="s">
        <v>149</v>
      </c>
      <c r="D101" s="207" t="s">
        <v>140</v>
      </c>
      <c r="E101" s="208" t="s">
        <v>2540</v>
      </c>
      <c r="F101" s="209" t="s">
        <v>2541</v>
      </c>
      <c r="G101" s="210" t="s">
        <v>2517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82</v>
      </c>
      <c r="AY101" s="20" t="s">
        <v>138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145</v>
      </c>
      <c r="BM101" s="218" t="s">
        <v>2542</v>
      </c>
    </row>
    <row r="102" s="2" customFormat="1" ht="24.15" customHeight="1">
      <c r="A102" s="41"/>
      <c r="B102" s="42"/>
      <c r="C102" s="207" t="s">
        <v>210</v>
      </c>
      <c r="D102" s="207" t="s">
        <v>140</v>
      </c>
      <c r="E102" s="208" t="s">
        <v>2543</v>
      </c>
      <c r="F102" s="209" t="s">
        <v>2544</v>
      </c>
      <c r="G102" s="210" t="s">
        <v>2517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145</v>
      </c>
      <c r="AT102" s="218" t="s">
        <v>140</v>
      </c>
      <c r="AU102" s="218" t="s">
        <v>82</v>
      </c>
      <c r="AY102" s="20" t="s">
        <v>138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145</v>
      </c>
      <c r="BM102" s="218" t="s">
        <v>2545</v>
      </c>
    </row>
    <row r="103" s="2" customFormat="1" ht="24.15" customHeight="1">
      <c r="A103" s="41"/>
      <c r="B103" s="42"/>
      <c r="C103" s="207" t="s">
        <v>215</v>
      </c>
      <c r="D103" s="207" t="s">
        <v>140</v>
      </c>
      <c r="E103" s="208" t="s">
        <v>2546</v>
      </c>
      <c r="F103" s="209" t="s">
        <v>2547</v>
      </c>
      <c r="G103" s="210" t="s">
        <v>2517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145</v>
      </c>
      <c r="AT103" s="218" t="s">
        <v>140</v>
      </c>
      <c r="AU103" s="218" t="s">
        <v>82</v>
      </c>
      <c r="AY103" s="20" t="s">
        <v>138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145</v>
      </c>
      <c r="BM103" s="218" t="s">
        <v>2548</v>
      </c>
    </row>
    <row r="104" s="2" customFormat="1" ht="24.15" customHeight="1">
      <c r="A104" s="41"/>
      <c r="B104" s="42"/>
      <c r="C104" s="207" t="s">
        <v>8</v>
      </c>
      <c r="D104" s="207" t="s">
        <v>140</v>
      </c>
      <c r="E104" s="208" t="s">
        <v>2549</v>
      </c>
      <c r="F104" s="209" t="s">
        <v>2550</v>
      </c>
      <c r="G104" s="210" t="s">
        <v>2517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145</v>
      </c>
      <c r="AT104" s="218" t="s">
        <v>140</v>
      </c>
      <c r="AU104" s="218" t="s">
        <v>82</v>
      </c>
      <c r="AY104" s="20" t="s">
        <v>138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145</v>
      </c>
      <c r="BM104" s="218" t="s">
        <v>2551</v>
      </c>
    </row>
    <row r="105" s="2" customFormat="1" ht="24.15" customHeight="1">
      <c r="A105" s="41"/>
      <c r="B105" s="42"/>
      <c r="C105" s="207" t="s">
        <v>234</v>
      </c>
      <c r="D105" s="207" t="s">
        <v>140</v>
      </c>
      <c r="E105" s="208" t="s">
        <v>2552</v>
      </c>
      <c r="F105" s="209" t="s">
        <v>2553</v>
      </c>
      <c r="G105" s="210" t="s">
        <v>2517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145</v>
      </c>
      <c r="AT105" s="218" t="s">
        <v>140</v>
      </c>
      <c r="AU105" s="218" t="s">
        <v>82</v>
      </c>
      <c r="AY105" s="20" t="s">
        <v>138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145</v>
      </c>
      <c r="BM105" s="218" t="s">
        <v>2554</v>
      </c>
    </row>
    <row r="106" s="12" customFormat="1" ht="22.8" customHeight="1">
      <c r="A106" s="12"/>
      <c r="B106" s="191"/>
      <c r="C106" s="192"/>
      <c r="D106" s="193" t="s">
        <v>71</v>
      </c>
      <c r="E106" s="205" t="s">
        <v>2555</v>
      </c>
      <c r="F106" s="205" t="s">
        <v>2556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P107</f>
        <v>0</v>
      </c>
      <c r="Q106" s="199"/>
      <c r="R106" s="200">
        <f>R107</f>
        <v>0</v>
      </c>
      <c r="S106" s="199"/>
      <c r="T106" s="201">
        <f>T107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177</v>
      </c>
      <c r="AT106" s="203" t="s">
        <v>71</v>
      </c>
      <c r="AU106" s="203" t="s">
        <v>80</v>
      </c>
      <c r="AY106" s="202" t="s">
        <v>138</v>
      </c>
      <c r="BK106" s="204">
        <f>BK107</f>
        <v>0</v>
      </c>
    </row>
    <row r="107" s="2" customFormat="1" ht="16.5" customHeight="1">
      <c r="A107" s="41"/>
      <c r="B107" s="42"/>
      <c r="C107" s="207" t="s">
        <v>239</v>
      </c>
      <c r="D107" s="207" t="s">
        <v>140</v>
      </c>
      <c r="E107" s="208" t="s">
        <v>2480</v>
      </c>
      <c r="F107" s="209" t="s">
        <v>2557</v>
      </c>
      <c r="G107" s="210" t="s">
        <v>890</v>
      </c>
      <c r="H107" s="211">
        <v>1</v>
      </c>
      <c r="I107" s="212"/>
      <c r="J107" s="213">
        <f>ROUND(I107*H107,2)</f>
        <v>0</v>
      </c>
      <c r="K107" s="209" t="s">
        <v>19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145</v>
      </c>
      <c r="AT107" s="218" t="s">
        <v>140</v>
      </c>
      <c r="AU107" s="218" t="s">
        <v>82</v>
      </c>
      <c r="AY107" s="20" t="s">
        <v>138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145</v>
      </c>
      <c r="BM107" s="218" t="s">
        <v>2558</v>
      </c>
    </row>
    <row r="108" s="12" customFormat="1" ht="22.8" customHeight="1">
      <c r="A108" s="12"/>
      <c r="B108" s="191"/>
      <c r="C108" s="192"/>
      <c r="D108" s="193" t="s">
        <v>71</v>
      </c>
      <c r="E108" s="205" t="s">
        <v>2559</v>
      </c>
      <c r="F108" s="205" t="s">
        <v>2560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SUM(P109:P111)</f>
        <v>0</v>
      </c>
      <c r="Q108" s="199"/>
      <c r="R108" s="200">
        <f>SUM(R109:R111)</f>
        <v>0</v>
      </c>
      <c r="S108" s="199"/>
      <c r="T108" s="201">
        <f>SUM(T109:T111)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177</v>
      </c>
      <c r="AT108" s="203" t="s">
        <v>71</v>
      </c>
      <c r="AU108" s="203" t="s">
        <v>80</v>
      </c>
      <c r="AY108" s="202" t="s">
        <v>138</v>
      </c>
      <c r="BK108" s="204">
        <f>SUM(BK109:BK111)</f>
        <v>0</v>
      </c>
    </row>
    <row r="109" s="2" customFormat="1" ht="16.5" customHeight="1">
      <c r="A109" s="41"/>
      <c r="B109" s="42"/>
      <c r="C109" s="207" t="s">
        <v>245</v>
      </c>
      <c r="D109" s="207" t="s">
        <v>140</v>
      </c>
      <c r="E109" s="208" t="s">
        <v>2561</v>
      </c>
      <c r="F109" s="209" t="s">
        <v>2562</v>
      </c>
      <c r="G109" s="210" t="s">
        <v>890</v>
      </c>
      <c r="H109" s="211">
        <v>1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145</v>
      </c>
      <c r="AT109" s="218" t="s">
        <v>140</v>
      </c>
      <c r="AU109" s="218" t="s">
        <v>82</v>
      </c>
      <c r="AY109" s="20" t="s">
        <v>138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145</v>
      </c>
      <c r="BM109" s="218" t="s">
        <v>2563</v>
      </c>
    </row>
    <row r="110" s="2" customFormat="1" ht="16.5" customHeight="1">
      <c r="A110" s="41"/>
      <c r="B110" s="42"/>
      <c r="C110" s="207" t="s">
        <v>251</v>
      </c>
      <c r="D110" s="207" t="s">
        <v>140</v>
      </c>
      <c r="E110" s="208" t="s">
        <v>2564</v>
      </c>
      <c r="F110" s="209" t="s">
        <v>2565</v>
      </c>
      <c r="G110" s="210" t="s">
        <v>890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145</v>
      </c>
      <c r="AT110" s="218" t="s">
        <v>140</v>
      </c>
      <c r="AU110" s="218" t="s">
        <v>82</v>
      </c>
      <c r="AY110" s="20" t="s">
        <v>138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145</v>
      </c>
      <c r="BM110" s="218" t="s">
        <v>2566</v>
      </c>
    </row>
    <row r="111" s="2" customFormat="1" ht="24.15" customHeight="1">
      <c r="A111" s="41"/>
      <c r="B111" s="42"/>
      <c r="C111" s="207" t="s">
        <v>256</v>
      </c>
      <c r="D111" s="207" t="s">
        <v>140</v>
      </c>
      <c r="E111" s="208" t="s">
        <v>2567</v>
      </c>
      <c r="F111" s="209" t="s">
        <v>2556</v>
      </c>
      <c r="G111" s="210" t="s">
        <v>2517</v>
      </c>
      <c r="H111" s="211">
        <v>1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145</v>
      </c>
      <c r="AT111" s="218" t="s">
        <v>140</v>
      </c>
      <c r="AU111" s="218" t="s">
        <v>82</v>
      </c>
      <c r="AY111" s="20" t="s">
        <v>138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145</v>
      </c>
      <c r="BM111" s="218" t="s">
        <v>2568</v>
      </c>
    </row>
    <row r="112" s="12" customFormat="1" ht="22.8" customHeight="1">
      <c r="A112" s="12"/>
      <c r="B112" s="191"/>
      <c r="C112" s="192"/>
      <c r="D112" s="193" t="s">
        <v>71</v>
      </c>
      <c r="E112" s="205" t="s">
        <v>2569</v>
      </c>
      <c r="F112" s="205" t="s">
        <v>2570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P113</f>
        <v>0</v>
      </c>
      <c r="Q112" s="199"/>
      <c r="R112" s="200">
        <f>R113</f>
        <v>0</v>
      </c>
      <c r="S112" s="199"/>
      <c r="T112" s="201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177</v>
      </c>
      <c r="AT112" s="203" t="s">
        <v>71</v>
      </c>
      <c r="AU112" s="203" t="s">
        <v>80</v>
      </c>
      <c r="AY112" s="202" t="s">
        <v>138</v>
      </c>
      <c r="BK112" s="204">
        <f>BK113</f>
        <v>0</v>
      </c>
    </row>
    <row r="113" s="2" customFormat="1" ht="24.15" customHeight="1">
      <c r="A113" s="41"/>
      <c r="B113" s="42"/>
      <c r="C113" s="207" t="s">
        <v>262</v>
      </c>
      <c r="D113" s="207" t="s">
        <v>140</v>
      </c>
      <c r="E113" s="208" t="s">
        <v>2571</v>
      </c>
      <c r="F113" s="209" t="s">
        <v>2572</v>
      </c>
      <c r="G113" s="210" t="s">
        <v>2517</v>
      </c>
      <c r="H113" s="211">
        <v>1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145</v>
      </c>
      <c r="AT113" s="218" t="s">
        <v>140</v>
      </c>
      <c r="AU113" s="218" t="s">
        <v>82</v>
      </c>
      <c r="AY113" s="20" t="s">
        <v>138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145</v>
      </c>
      <c r="BM113" s="218" t="s">
        <v>2573</v>
      </c>
    </row>
    <row r="114" s="12" customFormat="1" ht="22.8" customHeight="1">
      <c r="A114" s="12"/>
      <c r="B114" s="191"/>
      <c r="C114" s="192"/>
      <c r="D114" s="193" t="s">
        <v>71</v>
      </c>
      <c r="E114" s="205" t="s">
        <v>2574</v>
      </c>
      <c r="F114" s="205" t="s">
        <v>2575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SUM(P115:P116)</f>
        <v>0</v>
      </c>
      <c r="Q114" s="199"/>
      <c r="R114" s="200">
        <f>SUM(R115:R116)</f>
        <v>0</v>
      </c>
      <c r="S114" s="199"/>
      <c r="T114" s="201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177</v>
      </c>
      <c r="AT114" s="203" t="s">
        <v>71</v>
      </c>
      <c r="AU114" s="203" t="s">
        <v>80</v>
      </c>
      <c r="AY114" s="202" t="s">
        <v>138</v>
      </c>
      <c r="BK114" s="204">
        <f>SUM(BK115:BK116)</f>
        <v>0</v>
      </c>
    </row>
    <row r="115" s="2" customFormat="1" ht="16.5" customHeight="1">
      <c r="A115" s="41"/>
      <c r="B115" s="42"/>
      <c r="C115" s="207" t="s">
        <v>267</v>
      </c>
      <c r="D115" s="207" t="s">
        <v>140</v>
      </c>
      <c r="E115" s="208" t="s">
        <v>2576</v>
      </c>
      <c r="F115" s="209" t="s">
        <v>2577</v>
      </c>
      <c r="G115" s="210" t="s">
        <v>890</v>
      </c>
      <c r="H115" s="211">
        <v>1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145</v>
      </c>
      <c r="AT115" s="218" t="s">
        <v>140</v>
      </c>
      <c r="AU115" s="218" t="s">
        <v>82</v>
      </c>
      <c r="AY115" s="20" t="s">
        <v>138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145</v>
      </c>
      <c r="BM115" s="218" t="s">
        <v>2578</v>
      </c>
    </row>
    <row r="116" s="2" customFormat="1" ht="24.15" customHeight="1">
      <c r="A116" s="41"/>
      <c r="B116" s="42"/>
      <c r="C116" s="207" t="s">
        <v>277</v>
      </c>
      <c r="D116" s="207" t="s">
        <v>140</v>
      </c>
      <c r="E116" s="208" t="s">
        <v>2579</v>
      </c>
      <c r="F116" s="209" t="s">
        <v>2580</v>
      </c>
      <c r="G116" s="210" t="s">
        <v>2517</v>
      </c>
      <c r="H116" s="211">
        <v>1</v>
      </c>
      <c r="I116" s="212"/>
      <c r="J116" s="213">
        <f>ROUND(I116*H116,2)</f>
        <v>0</v>
      </c>
      <c r="K116" s="209" t="s">
        <v>19</v>
      </c>
      <c r="L116" s="47"/>
      <c r="M116" s="287" t="s">
        <v>19</v>
      </c>
      <c r="N116" s="288" t="s">
        <v>43</v>
      </c>
      <c r="O116" s="285"/>
      <c r="P116" s="289">
        <f>O116*H116</f>
        <v>0</v>
      </c>
      <c r="Q116" s="289">
        <v>0</v>
      </c>
      <c r="R116" s="289">
        <f>Q116*H116</f>
        <v>0</v>
      </c>
      <c r="S116" s="289">
        <v>0</v>
      </c>
      <c r="T116" s="290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145</v>
      </c>
      <c r="AT116" s="218" t="s">
        <v>140</v>
      </c>
      <c r="AU116" s="218" t="s">
        <v>82</v>
      </c>
      <c r="AY116" s="20" t="s">
        <v>138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145</v>
      </c>
      <c r="BM116" s="218" t="s">
        <v>2581</v>
      </c>
    </row>
    <row r="117" s="2" customFormat="1" ht="6.96" customHeight="1">
      <c r="A117" s="41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47"/>
      <c r="M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</sheetData>
  <sheetProtection sheet="1" autoFilter="0" formatColumns="0" formatRows="0" objects="1" scenarios="1" spinCount="100000" saltValue="Yl6yQP2hHNJoHs9ZpJX3JK/i3mkYJU51IL9k5+r3CvbT8Iwod/vxU4Y/rJNsqcjV9HwfXtPvmX7tuRA1uNW+Uw==" hashValue="SrvGWKsvuGTgMfKEAw8Gd8bws2ez2hXZVQnL7Gp71g72f60rhPddY8Te7V3COPP2wD2HxDCewUofO7wnwpgl5Q==" algorithmName="SHA-512" password="C04E"/>
  <autoFilter ref="C86:K11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01324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Kudláček</dc:creator>
  <cp:lastModifiedBy>Jaroslav Kudláček</cp:lastModifiedBy>
  <dcterms:created xsi:type="dcterms:W3CDTF">2025-12-18T10:08:31Z</dcterms:created>
  <dcterms:modified xsi:type="dcterms:W3CDTF">2025-12-18T10:08:40Z</dcterms:modified>
</cp:coreProperties>
</file>