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P.G\TEMPORARY\OTAZKY_02_05_2026\POSLANE SILLOVI 9-2-2026\"/>
    </mc:Choice>
  </mc:AlternateContent>
  <xr:revisionPtr revIDLastSave="0" documentId="8_{2EE7B777-BD1A-4D9D-8908-07743D8D1197}" xr6:coauthVersionLast="47" xr6:coauthVersionMax="47" xr10:uidLastSave="{00000000-0000-0000-0000-000000000000}"/>
  <bookViews>
    <workbookView xWindow="57480" yWindow="-10455" windowWidth="38640" windowHeight="21840" activeTab="1" xr2:uid="{00000000-000D-0000-FFFF-FFFF00000000}"/>
  </bookViews>
  <sheets>
    <sheet name="Rekapitulácia stavby" sheetId="1" r:id="rId1"/>
    <sheet name="SO_01_01_KD - Obratisko a..." sheetId="2" r:id="rId2"/>
    <sheet name="SO_01_02_KD - Zastávka - ..." sheetId="3" r:id="rId3"/>
    <sheet name="SO_01_04_KD - Drobná arch..." sheetId="4" r:id="rId4"/>
    <sheet name="SO_01_05_KD - Zelen.ploch..." sheetId="5" r:id="rId5"/>
    <sheet name="SO_01_06_KD - Verejné osv..." sheetId="6" r:id="rId6"/>
    <sheet name="SO_01_07_KD - Kamerový sy..." sheetId="7" r:id="rId7"/>
    <sheet name="SO_02_01_MS - Obratisko a..." sheetId="8" r:id="rId8"/>
    <sheet name="SO_02_04_MS - Drobná arch..." sheetId="9" r:id="rId9"/>
    <sheet name="SO_02_05_MS - Zelen.ploch..." sheetId="10" r:id="rId10"/>
    <sheet name="SO_02_06_MS - Verejné osv..." sheetId="11" r:id="rId11"/>
    <sheet name="SO_02_07_MS - Kamerový sy..." sheetId="12" r:id="rId12"/>
    <sheet name="SO_05 - Dažďová kanalizácia" sheetId="13" r:id="rId13"/>
    <sheet name="VP - Všeobecné položky" sheetId="14" r:id="rId14"/>
  </sheets>
  <definedNames>
    <definedName name="_xlnm._FilterDatabase" localSheetId="1" hidden="1">'SO_01_01_KD - Obratisko a...'!$C$132:$K$683</definedName>
    <definedName name="_xlnm._FilterDatabase" localSheetId="2" hidden="1">'SO_01_02_KD - Zastávka - ...'!$C$130:$K$252</definedName>
    <definedName name="_xlnm._FilterDatabase" localSheetId="3" hidden="1">'SO_01_04_KD - Drobná arch...'!$C$121:$K$152</definedName>
    <definedName name="_xlnm._FilterDatabase" localSheetId="4" hidden="1">'SO_01_05_KD - Zelen.ploch...'!$C$125:$K$409</definedName>
    <definedName name="_xlnm._FilterDatabase" localSheetId="5" hidden="1">'SO_01_06_KD - Verejné osv...'!$C$126:$K$351</definedName>
    <definedName name="_xlnm._FilterDatabase" localSheetId="6" hidden="1">'SO_01_07_KD - Kamerový sy...'!$C$124:$K$214</definedName>
    <definedName name="_xlnm._FilterDatabase" localSheetId="7" hidden="1">'SO_02_01_MS - Obratisko a...'!$C$130:$K$544</definedName>
    <definedName name="_xlnm._FilterDatabase" localSheetId="8" hidden="1">'SO_02_04_MS - Drobná arch...'!$C$121:$K$140</definedName>
    <definedName name="_xlnm._FilterDatabase" localSheetId="9" hidden="1">'SO_02_05_MS - Zelen.ploch...'!$C$127:$K$369</definedName>
    <definedName name="_xlnm._FilterDatabase" localSheetId="10" hidden="1">'SO_02_06_MS - Verejné osv...'!$C$126:$K$333</definedName>
    <definedName name="_xlnm._FilterDatabase" localSheetId="11" hidden="1">'SO_02_07_MS - Kamerový sy...'!$C$123:$K$238</definedName>
    <definedName name="_xlnm._FilterDatabase" localSheetId="12" hidden="1">'SO_05 - Dažďová kanalizácia'!$C$124:$K$418</definedName>
    <definedName name="_xlnm._FilterDatabase" localSheetId="13" hidden="1">'VP - Všeobecné položky'!$C$116:$K$153</definedName>
    <definedName name="_xlnm.Print_Titles" localSheetId="0">'Rekapitulácia stavby'!$92:$92</definedName>
    <definedName name="_xlnm.Print_Titles" localSheetId="1">'SO_01_01_KD - Obratisko a...'!$132:$132</definedName>
    <definedName name="_xlnm.Print_Titles" localSheetId="2">'SO_01_02_KD - Zastávka - ...'!$130:$130</definedName>
    <definedName name="_xlnm.Print_Titles" localSheetId="3">'SO_01_04_KD - Drobná arch...'!$121:$121</definedName>
    <definedName name="_xlnm.Print_Titles" localSheetId="4">'SO_01_05_KD - Zelen.ploch...'!$125:$125</definedName>
    <definedName name="_xlnm.Print_Titles" localSheetId="5">'SO_01_06_KD - Verejné osv...'!$126:$126</definedName>
    <definedName name="_xlnm.Print_Titles" localSheetId="6">'SO_01_07_KD - Kamerový sy...'!$124:$124</definedName>
    <definedName name="_xlnm.Print_Titles" localSheetId="7">'SO_02_01_MS - Obratisko a...'!$130:$130</definedName>
    <definedName name="_xlnm.Print_Titles" localSheetId="8">'SO_02_04_MS - Drobná arch...'!$121:$121</definedName>
    <definedName name="_xlnm.Print_Titles" localSheetId="9">'SO_02_05_MS - Zelen.ploch...'!$127:$127</definedName>
    <definedName name="_xlnm.Print_Titles" localSheetId="10">'SO_02_06_MS - Verejné osv...'!$126:$126</definedName>
    <definedName name="_xlnm.Print_Titles" localSheetId="11">'SO_02_07_MS - Kamerový sy...'!$123:$123</definedName>
    <definedName name="_xlnm.Print_Titles" localSheetId="12">'SO_05 - Dažďová kanalizácia'!$124:$124</definedName>
    <definedName name="_xlnm.Print_Titles" localSheetId="13">'VP - Všeobecné položky'!$116:$116</definedName>
    <definedName name="_xlnm.Print_Area" localSheetId="0">'Rekapitulácia stavby'!$D$4:$AO$76,'Rekapitulácia stavby'!$C$82:$AQ$110</definedName>
    <definedName name="_xlnm.Print_Area" localSheetId="1">'SO_01_01_KD - Obratisko a...'!$C$4:$J$76,'SO_01_01_KD - Obratisko a...'!$C$118:$J$683</definedName>
    <definedName name="_xlnm.Print_Area" localSheetId="2">'SO_01_02_KD - Zastávka - ...'!$C$4:$J$76,'SO_01_02_KD - Zastávka - ...'!$C$116:$J$252</definedName>
    <definedName name="_xlnm.Print_Area" localSheetId="3">'SO_01_04_KD - Drobná arch...'!$C$4:$J$76,'SO_01_04_KD - Drobná arch...'!$C$107:$J$152</definedName>
    <definedName name="_xlnm.Print_Area" localSheetId="4">'SO_01_05_KD - Zelen.ploch...'!$C$4:$J$76,'SO_01_05_KD - Zelen.ploch...'!$C$111:$J$409</definedName>
    <definedName name="_xlnm.Print_Area" localSheetId="5">'SO_01_06_KD - Verejné osv...'!$C$4:$J$76,'SO_01_06_KD - Verejné osv...'!$C$112:$J$351</definedName>
    <definedName name="_xlnm.Print_Area" localSheetId="6">'SO_01_07_KD - Kamerový sy...'!$C$4:$J$76,'SO_01_07_KD - Kamerový sy...'!$C$110:$J$214</definedName>
    <definedName name="_xlnm.Print_Area" localSheetId="7">'SO_02_01_MS - Obratisko a...'!$C$4:$J$76,'SO_02_01_MS - Obratisko a...'!$C$116:$J$544</definedName>
    <definedName name="_xlnm.Print_Area" localSheetId="8">'SO_02_04_MS - Drobná arch...'!$C$4:$J$76,'SO_02_04_MS - Drobná arch...'!$C$107:$J$140</definedName>
    <definedName name="_xlnm.Print_Area" localSheetId="9">'SO_02_05_MS - Zelen.ploch...'!$C$4:$J$76,'SO_02_05_MS - Zelen.ploch...'!$C$113:$J$369</definedName>
    <definedName name="_xlnm.Print_Area" localSheetId="10">'SO_02_06_MS - Verejné osv...'!$C$4:$J$76,'SO_02_06_MS - Verejné osv...'!$C$112:$J$333</definedName>
    <definedName name="_xlnm.Print_Area" localSheetId="11">'SO_02_07_MS - Kamerový sy...'!$C$4:$J$76,'SO_02_07_MS - Kamerový sy...'!$C$109:$J$238</definedName>
    <definedName name="_xlnm.Print_Area" localSheetId="12">'SO_05 - Dažďová kanalizácia'!$C$4:$J$76,'SO_05 - Dažďová kanalizácia'!$C$112:$J$418</definedName>
    <definedName name="_xlnm.Print_Area" localSheetId="13">'VP - Všeobecné položky'!$C$4:$J$76,'VP - Všeobecné položky'!$C$104:$J$153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4" l="1"/>
  <c r="J36" i="14"/>
  <c r="AY109" i="1"/>
  <c r="J35" i="14"/>
  <c r="AX109" i="1" s="1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47" i="14"/>
  <c r="BH147" i="14"/>
  <c r="BG147" i="14"/>
  <c r="BE147" i="14"/>
  <c r="T147" i="14"/>
  <c r="R147" i="14"/>
  <c r="P147" i="14"/>
  <c r="BI142" i="14"/>
  <c r="BH142" i="14"/>
  <c r="BG142" i="14"/>
  <c r="BE142" i="14"/>
  <c r="T142" i="14"/>
  <c r="R142" i="14"/>
  <c r="P142" i="14"/>
  <c r="BI133" i="14"/>
  <c r="BH133" i="14"/>
  <c r="BG133" i="14"/>
  <c r="BE133" i="14"/>
  <c r="T133" i="14"/>
  <c r="R133" i="14"/>
  <c r="P133" i="14"/>
  <c r="BI124" i="14"/>
  <c r="BH124" i="14"/>
  <c r="BG124" i="14"/>
  <c r="BE124" i="14"/>
  <c r="T124" i="14"/>
  <c r="R124" i="14"/>
  <c r="P124" i="14"/>
  <c r="BI123" i="14"/>
  <c r="BH123" i="14"/>
  <c r="BG123" i="14"/>
  <c r="BE123" i="14"/>
  <c r="T123" i="14"/>
  <c r="R123" i="14"/>
  <c r="P123" i="14"/>
  <c r="BI119" i="14"/>
  <c r="BH119" i="14"/>
  <c r="BG119" i="14"/>
  <c r="BE119" i="14"/>
  <c r="T119" i="14"/>
  <c r="R119" i="14"/>
  <c r="P119" i="14"/>
  <c r="F111" i="14"/>
  <c r="E109" i="14"/>
  <c r="F89" i="14"/>
  <c r="E87" i="14"/>
  <c r="J24" i="14"/>
  <c r="E24" i="14"/>
  <c r="J114" i="14" s="1"/>
  <c r="J23" i="14"/>
  <c r="J21" i="14"/>
  <c r="E21" i="14"/>
  <c r="J113" i="14"/>
  <c r="J20" i="14"/>
  <c r="J18" i="14"/>
  <c r="E18" i="14"/>
  <c r="F92" i="14" s="1"/>
  <c r="J17" i="14"/>
  <c r="J15" i="14"/>
  <c r="E15" i="14"/>
  <c r="F91" i="14"/>
  <c r="J14" i="14"/>
  <c r="J12" i="14"/>
  <c r="J89" i="14"/>
  <c r="E7" i="14"/>
  <c r="E107" i="14"/>
  <c r="J37" i="13"/>
  <c r="J36" i="13"/>
  <c r="AY108" i="1"/>
  <c r="J35" i="13"/>
  <c r="AX108" i="1" s="1"/>
  <c r="BI418" i="13"/>
  <c r="BH418" i="13"/>
  <c r="BG418" i="13"/>
  <c r="BE418" i="13"/>
  <c r="T418" i="13"/>
  <c r="T417" i="13"/>
  <c r="R418" i="13"/>
  <c r="R417" i="13" s="1"/>
  <c r="P418" i="13"/>
  <c r="P417" i="13" s="1"/>
  <c r="BI407" i="13"/>
  <c r="BH407" i="13"/>
  <c r="BG407" i="13"/>
  <c r="BE407" i="13"/>
  <c r="T407" i="13"/>
  <c r="R407" i="13"/>
  <c r="P407" i="13"/>
  <c r="BI403" i="13"/>
  <c r="BH403" i="13"/>
  <c r="BG403" i="13"/>
  <c r="BE403" i="13"/>
  <c r="T403" i="13"/>
  <c r="R403" i="13"/>
  <c r="P403" i="13"/>
  <c r="BI400" i="13"/>
  <c r="BH400" i="13"/>
  <c r="BG400" i="13"/>
  <c r="BE400" i="13"/>
  <c r="T400" i="13"/>
  <c r="R400" i="13"/>
  <c r="P400" i="13"/>
  <c r="BI396" i="13"/>
  <c r="BH396" i="13"/>
  <c r="BG396" i="13"/>
  <c r="BE396" i="13"/>
  <c r="T396" i="13"/>
  <c r="R396" i="13"/>
  <c r="P396" i="13"/>
  <c r="BI393" i="13"/>
  <c r="BH393" i="13"/>
  <c r="BG393" i="13"/>
  <c r="BE393" i="13"/>
  <c r="T393" i="13"/>
  <c r="R393" i="13"/>
  <c r="P393" i="13"/>
  <c r="BI389" i="13"/>
  <c r="BH389" i="13"/>
  <c r="BG389" i="13"/>
  <c r="BE389" i="13"/>
  <c r="T389" i="13"/>
  <c r="R389" i="13"/>
  <c r="P389" i="13"/>
  <c r="BI387" i="13"/>
  <c r="BH387" i="13"/>
  <c r="BG387" i="13"/>
  <c r="BE387" i="13"/>
  <c r="T387" i="13"/>
  <c r="R387" i="13"/>
  <c r="P387" i="13"/>
  <c r="BI386" i="13"/>
  <c r="BH386" i="13"/>
  <c r="BG386" i="13"/>
  <c r="BE386" i="13"/>
  <c r="T386" i="13"/>
  <c r="R386" i="13"/>
  <c r="P386" i="13"/>
  <c r="BI385" i="13"/>
  <c r="BH385" i="13"/>
  <c r="BG385" i="13"/>
  <c r="BE385" i="13"/>
  <c r="T385" i="13"/>
  <c r="R385" i="13"/>
  <c r="P385" i="13"/>
  <c r="BI384" i="13"/>
  <c r="BH384" i="13"/>
  <c r="BG384" i="13"/>
  <c r="BE384" i="13"/>
  <c r="T384" i="13"/>
  <c r="R384" i="13"/>
  <c r="P384" i="13"/>
  <c r="BI383" i="13"/>
  <c r="BH383" i="13"/>
  <c r="BG383" i="13"/>
  <c r="BE383" i="13"/>
  <c r="T383" i="13"/>
  <c r="R383" i="13"/>
  <c r="P383" i="13"/>
  <c r="BI382" i="13"/>
  <c r="BH382" i="13"/>
  <c r="BG382" i="13"/>
  <c r="BE382" i="13"/>
  <c r="T382" i="13"/>
  <c r="R382" i="13"/>
  <c r="P382" i="13"/>
  <c r="BI381" i="13"/>
  <c r="BH381" i="13"/>
  <c r="BG381" i="13"/>
  <c r="BE381" i="13"/>
  <c r="T381" i="13"/>
  <c r="R381" i="13"/>
  <c r="P381" i="13"/>
  <c r="BI380" i="13"/>
  <c r="BH380" i="13"/>
  <c r="BG380" i="13"/>
  <c r="BE380" i="13"/>
  <c r="T380" i="13"/>
  <c r="R380" i="13"/>
  <c r="P380" i="13"/>
  <c r="BI379" i="13"/>
  <c r="BH379" i="13"/>
  <c r="BG379" i="13"/>
  <c r="BE379" i="13"/>
  <c r="T379" i="13"/>
  <c r="R379" i="13"/>
  <c r="P379" i="13"/>
  <c r="BI378" i="13"/>
  <c r="BH378" i="13"/>
  <c r="BG378" i="13"/>
  <c r="BE378" i="13"/>
  <c r="T378" i="13"/>
  <c r="R378" i="13"/>
  <c r="P378" i="13"/>
  <c r="BI377" i="13"/>
  <c r="BH377" i="13"/>
  <c r="BG377" i="13"/>
  <c r="BE377" i="13"/>
  <c r="T377" i="13"/>
  <c r="R377" i="13"/>
  <c r="P377" i="13"/>
  <c r="BI376" i="13"/>
  <c r="BH376" i="13"/>
  <c r="BG376" i="13"/>
  <c r="BE376" i="13"/>
  <c r="T376" i="13"/>
  <c r="R376" i="13"/>
  <c r="P376" i="13"/>
  <c r="BI375" i="13"/>
  <c r="BH375" i="13"/>
  <c r="BG375" i="13"/>
  <c r="BE375" i="13"/>
  <c r="T375" i="13"/>
  <c r="R375" i="13"/>
  <c r="P375" i="13"/>
  <c r="BI374" i="13"/>
  <c r="BH374" i="13"/>
  <c r="BG374" i="13"/>
  <c r="BE374" i="13"/>
  <c r="T374" i="13"/>
  <c r="R374" i="13"/>
  <c r="P374" i="13"/>
  <c r="BI373" i="13"/>
  <c r="BH373" i="13"/>
  <c r="BG373" i="13"/>
  <c r="BE373" i="13"/>
  <c r="T373" i="13"/>
  <c r="R373" i="13"/>
  <c r="P373" i="13"/>
  <c r="BI372" i="13"/>
  <c r="BH372" i="13"/>
  <c r="BG372" i="13"/>
  <c r="BE372" i="13"/>
  <c r="T372" i="13"/>
  <c r="R372" i="13"/>
  <c r="P372" i="13"/>
  <c r="BI371" i="13"/>
  <c r="BH371" i="13"/>
  <c r="BG371" i="13"/>
  <c r="BE371" i="13"/>
  <c r="T371" i="13"/>
  <c r="R371" i="13"/>
  <c r="P371" i="13"/>
  <c r="BI370" i="13"/>
  <c r="BH370" i="13"/>
  <c r="BG370" i="13"/>
  <c r="BE370" i="13"/>
  <c r="T370" i="13"/>
  <c r="R370" i="13"/>
  <c r="P370" i="13"/>
  <c r="BI369" i="13"/>
  <c r="BH369" i="13"/>
  <c r="BG369" i="13"/>
  <c r="BE369" i="13"/>
  <c r="T369" i="13"/>
  <c r="R369" i="13"/>
  <c r="P369" i="13"/>
  <c r="BI368" i="13"/>
  <c r="BH368" i="13"/>
  <c r="BG368" i="13"/>
  <c r="BE368" i="13"/>
  <c r="T368" i="13"/>
  <c r="R368" i="13"/>
  <c r="P368" i="13"/>
  <c r="BI367" i="13"/>
  <c r="BH367" i="13"/>
  <c r="BG367" i="13"/>
  <c r="BE367" i="13"/>
  <c r="T367" i="13"/>
  <c r="R367" i="13"/>
  <c r="P367" i="13"/>
  <c r="BI366" i="13"/>
  <c r="BH366" i="13"/>
  <c r="BG366" i="13"/>
  <c r="BE366" i="13"/>
  <c r="T366" i="13"/>
  <c r="R366" i="13"/>
  <c r="P366" i="13"/>
  <c r="BI365" i="13"/>
  <c r="BH365" i="13"/>
  <c r="BG365" i="13"/>
  <c r="BE365" i="13"/>
  <c r="T365" i="13"/>
  <c r="R365" i="13"/>
  <c r="P365" i="13"/>
  <c r="BI364" i="13"/>
  <c r="BH364" i="13"/>
  <c r="BG364" i="13"/>
  <c r="BE364" i="13"/>
  <c r="T364" i="13"/>
  <c r="R364" i="13"/>
  <c r="P364" i="13"/>
  <c r="BI363" i="13"/>
  <c r="BH363" i="13"/>
  <c r="BG363" i="13"/>
  <c r="BE363" i="13"/>
  <c r="T363" i="13"/>
  <c r="R363" i="13"/>
  <c r="P363" i="13"/>
  <c r="BI362" i="13"/>
  <c r="BH362" i="13"/>
  <c r="BG362" i="13"/>
  <c r="BE362" i="13"/>
  <c r="T362" i="13"/>
  <c r="R362" i="13"/>
  <c r="P362" i="13"/>
  <c r="BI361" i="13"/>
  <c r="BH361" i="13"/>
  <c r="BG361" i="13"/>
  <c r="BE361" i="13"/>
  <c r="T361" i="13"/>
  <c r="R361" i="13"/>
  <c r="P361" i="13"/>
  <c r="BI355" i="13"/>
  <c r="BH355" i="13"/>
  <c r="BG355" i="13"/>
  <c r="BE355" i="13"/>
  <c r="T355" i="13"/>
  <c r="R355" i="13"/>
  <c r="P355" i="13"/>
  <c r="BI352" i="13"/>
  <c r="BH352" i="13"/>
  <c r="BG352" i="13"/>
  <c r="BE352" i="13"/>
  <c r="T352" i="13"/>
  <c r="R352" i="13"/>
  <c r="P352" i="13"/>
  <c r="BI348" i="13"/>
  <c r="BH348" i="13"/>
  <c r="BG348" i="13"/>
  <c r="BE348" i="13"/>
  <c r="T348" i="13"/>
  <c r="R348" i="13"/>
  <c r="P348" i="13"/>
  <c r="BI343" i="13"/>
  <c r="BH343" i="13"/>
  <c r="BG343" i="13"/>
  <c r="BE343" i="13"/>
  <c r="T343" i="13"/>
  <c r="R343" i="13"/>
  <c r="P343" i="13"/>
  <c r="BI339" i="13"/>
  <c r="BH339" i="13"/>
  <c r="BG339" i="13"/>
  <c r="BE339" i="13"/>
  <c r="T339" i="13"/>
  <c r="R339" i="13"/>
  <c r="P339" i="13"/>
  <c r="BI333" i="13"/>
  <c r="BH333" i="13"/>
  <c r="BG333" i="13"/>
  <c r="BE333" i="13"/>
  <c r="T333" i="13"/>
  <c r="R333" i="13"/>
  <c r="P333" i="13"/>
  <c r="BI331" i="13"/>
  <c r="BH331" i="13"/>
  <c r="BG331" i="13"/>
  <c r="BE331" i="13"/>
  <c r="T331" i="13"/>
  <c r="R331" i="13"/>
  <c r="P331" i="13"/>
  <c r="BI330" i="13"/>
  <c r="BH330" i="13"/>
  <c r="BG330" i="13"/>
  <c r="BE330" i="13"/>
  <c r="T330" i="13"/>
  <c r="R330" i="13"/>
  <c r="P330" i="13"/>
  <c r="BI329" i="13"/>
  <c r="BH329" i="13"/>
  <c r="BG329" i="13"/>
  <c r="BE329" i="13"/>
  <c r="T329" i="13"/>
  <c r="R329" i="13"/>
  <c r="P329" i="13"/>
  <c r="BI328" i="13"/>
  <c r="BH328" i="13"/>
  <c r="BG328" i="13"/>
  <c r="BE328" i="13"/>
  <c r="T328" i="13"/>
  <c r="R328" i="13"/>
  <c r="P328" i="13"/>
  <c r="BI323" i="13"/>
  <c r="BH323" i="13"/>
  <c r="BG323" i="13"/>
  <c r="BE323" i="13"/>
  <c r="T323" i="13"/>
  <c r="R323" i="13"/>
  <c r="P323" i="13"/>
  <c r="BI322" i="13"/>
  <c r="BH322" i="13"/>
  <c r="BG322" i="13"/>
  <c r="BE322" i="13"/>
  <c r="T322" i="13"/>
  <c r="R322" i="13"/>
  <c r="P322" i="13"/>
  <c r="BI320" i="13"/>
  <c r="BH320" i="13"/>
  <c r="BG320" i="13"/>
  <c r="BE320" i="13"/>
  <c r="T320" i="13"/>
  <c r="R320" i="13"/>
  <c r="P320" i="13"/>
  <c r="BI319" i="13"/>
  <c r="BH319" i="13"/>
  <c r="BG319" i="13"/>
  <c r="BE319" i="13"/>
  <c r="T319" i="13"/>
  <c r="R319" i="13"/>
  <c r="P319" i="13"/>
  <c r="BI315" i="13"/>
  <c r="BH315" i="13"/>
  <c r="BG315" i="13"/>
  <c r="BE315" i="13"/>
  <c r="T315" i="13"/>
  <c r="R315" i="13"/>
  <c r="P315" i="13"/>
  <c r="BI311" i="13"/>
  <c r="BH311" i="13"/>
  <c r="BG311" i="13"/>
  <c r="BE311" i="13"/>
  <c r="T311" i="13"/>
  <c r="R311" i="13"/>
  <c r="P311" i="13"/>
  <c r="BI307" i="13"/>
  <c r="BH307" i="13"/>
  <c r="BG307" i="13"/>
  <c r="BE307" i="13"/>
  <c r="T307" i="13"/>
  <c r="R307" i="13"/>
  <c r="P307" i="13"/>
  <c r="BI300" i="13"/>
  <c r="BH300" i="13"/>
  <c r="BG300" i="13"/>
  <c r="BE300" i="13"/>
  <c r="T300" i="13"/>
  <c r="R300" i="13"/>
  <c r="P300" i="13"/>
  <c r="BI295" i="13"/>
  <c r="BH295" i="13"/>
  <c r="BG295" i="13"/>
  <c r="BE295" i="13"/>
  <c r="T295" i="13"/>
  <c r="R295" i="13"/>
  <c r="P295" i="13"/>
  <c r="BI290" i="13"/>
  <c r="BH290" i="13"/>
  <c r="BG290" i="13"/>
  <c r="BE290" i="13"/>
  <c r="T290" i="13"/>
  <c r="R290" i="13"/>
  <c r="P290" i="13"/>
  <c r="BI283" i="13"/>
  <c r="BH283" i="13"/>
  <c r="BG283" i="13"/>
  <c r="BE283" i="13"/>
  <c r="T283" i="13"/>
  <c r="R283" i="13"/>
  <c r="P283" i="13"/>
  <c r="BI282" i="13"/>
  <c r="BH282" i="13"/>
  <c r="BG282" i="13"/>
  <c r="BE282" i="13"/>
  <c r="T282" i="13"/>
  <c r="R282" i="13"/>
  <c r="P282" i="13"/>
  <c r="BI277" i="13"/>
  <c r="BH277" i="13"/>
  <c r="BG277" i="13"/>
  <c r="BE277" i="13"/>
  <c r="T277" i="13"/>
  <c r="R277" i="13"/>
  <c r="P277" i="13"/>
  <c r="BI276" i="13"/>
  <c r="BH276" i="13"/>
  <c r="BG276" i="13"/>
  <c r="BE276" i="13"/>
  <c r="T276" i="13"/>
  <c r="R276" i="13"/>
  <c r="P276" i="13"/>
  <c r="BI271" i="13"/>
  <c r="BH271" i="13"/>
  <c r="BG271" i="13"/>
  <c r="BE271" i="13"/>
  <c r="T271" i="13"/>
  <c r="R271" i="13"/>
  <c r="P271" i="13"/>
  <c r="BI266" i="13"/>
  <c r="BH266" i="13"/>
  <c r="BG266" i="13"/>
  <c r="BE266" i="13"/>
  <c r="T266" i="13"/>
  <c r="R266" i="13"/>
  <c r="P266" i="13"/>
  <c r="BI263" i="13"/>
  <c r="BH263" i="13"/>
  <c r="BG263" i="13"/>
  <c r="BE263" i="13"/>
  <c r="T263" i="13"/>
  <c r="R263" i="13"/>
  <c r="P263" i="13"/>
  <c r="BI260" i="13"/>
  <c r="BH260" i="13"/>
  <c r="BG260" i="13"/>
  <c r="BE260" i="13"/>
  <c r="T260" i="13"/>
  <c r="R260" i="13"/>
  <c r="P260" i="13"/>
  <c r="BI257" i="13"/>
  <c r="BH257" i="13"/>
  <c r="BG257" i="13"/>
  <c r="BE257" i="13"/>
  <c r="T257" i="13"/>
  <c r="R257" i="13"/>
  <c r="P257" i="13"/>
  <c r="BI254" i="13"/>
  <c r="BH254" i="13"/>
  <c r="BG254" i="13"/>
  <c r="BE254" i="13"/>
  <c r="T254" i="13"/>
  <c r="R254" i="13"/>
  <c r="P254" i="13"/>
  <c r="BI251" i="13"/>
  <c r="BH251" i="13"/>
  <c r="BG251" i="13"/>
  <c r="BE251" i="13"/>
  <c r="T251" i="13"/>
  <c r="R251" i="13"/>
  <c r="P251" i="13"/>
  <c r="BI248" i="13"/>
  <c r="BH248" i="13"/>
  <c r="BG248" i="13"/>
  <c r="BE248" i="13"/>
  <c r="T248" i="13"/>
  <c r="R248" i="13"/>
  <c r="P248" i="13"/>
  <c r="BI245" i="13"/>
  <c r="BH245" i="13"/>
  <c r="BG245" i="13"/>
  <c r="BE245" i="13"/>
  <c r="T245" i="13"/>
  <c r="R245" i="13"/>
  <c r="P245" i="13"/>
  <c r="BI242" i="13"/>
  <c r="BH242" i="13"/>
  <c r="BG242" i="13"/>
  <c r="BE242" i="13"/>
  <c r="T242" i="13"/>
  <c r="R242" i="13"/>
  <c r="P242" i="13"/>
  <c r="BI239" i="13"/>
  <c r="BH239" i="13"/>
  <c r="BG239" i="13"/>
  <c r="BE239" i="13"/>
  <c r="T239" i="13"/>
  <c r="R239" i="13"/>
  <c r="P239" i="13"/>
  <c r="BI236" i="13"/>
  <c r="BH236" i="13"/>
  <c r="BG236" i="13"/>
  <c r="BE236" i="13"/>
  <c r="T236" i="13"/>
  <c r="R236" i="13"/>
  <c r="P236" i="13"/>
  <c r="BI233" i="13"/>
  <c r="BH233" i="13"/>
  <c r="BG233" i="13"/>
  <c r="BE233" i="13"/>
  <c r="T233" i="13"/>
  <c r="R233" i="13"/>
  <c r="P233" i="13"/>
  <c r="BI228" i="13"/>
  <c r="BH228" i="13"/>
  <c r="BG228" i="13"/>
  <c r="BE228" i="13"/>
  <c r="T228" i="13"/>
  <c r="R228" i="13"/>
  <c r="P228" i="13"/>
  <c r="BI223" i="13"/>
  <c r="BH223" i="13"/>
  <c r="BG223" i="13"/>
  <c r="BE223" i="13"/>
  <c r="T223" i="13"/>
  <c r="R223" i="13"/>
  <c r="P223" i="13"/>
  <c r="BI218" i="13"/>
  <c r="BH218" i="13"/>
  <c r="BG218" i="13"/>
  <c r="BE218" i="13"/>
  <c r="T218" i="13"/>
  <c r="R218" i="13"/>
  <c r="P218" i="13"/>
  <c r="BI217" i="13"/>
  <c r="BH217" i="13"/>
  <c r="BG217" i="13"/>
  <c r="BE217" i="13"/>
  <c r="T217" i="13"/>
  <c r="R217" i="13"/>
  <c r="P217" i="13"/>
  <c r="BI216" i="13"/>
  <c r="BH216" i="13"/>
  <c r="BG216" i="13"/>
  <c r="BE216" i="13"/>
  <c r="T216" i="13"/>
  <c r="R216" i="13"/>
  <c r="P216" i="13"/>
  <c r="BI215" i="13"/>
  <c r="BH215" i="13"/>
  <c r="BG215" i="13"/>
  <c r="BE215" i="13"/>
  <c r="T215" i="13"/>
  <c r="R215" i="13"/>
  <c r="P215" i="13"/>
  <c r="BI214" i="13"/>
  <c r="BH214" i="13"/>
  <c r="BG214" i="13"/>
  <c r="BE214" i="13"/>
  <c r="T214" i="13"/>
  <c r="R214" i="13"/>
  <c r="P214" i="13"/>
  <c r="BI211" i="13"/>
  <c r="BH211" i="13"/>
  <c r="BG211" i="13"/>
  <c r="BE211" i="13"/>
  <c r="T211" i="13"/>
  <c r="R211" i="13"/>
  <c r="P211" i="13"/>
  <c r="BI207" i="13"/>
  <c r="BH207" i="13"/>
  <c r="BG207" i="13"/>
  <c r="BE207" i="13"/>
  <c r="T207" i="13"/>
  <c r="R207" i="13"/>
  <c r="P207" i="13"/>
  <c r="BI203" i="13"/>
  <c r="BH203" i="13"/>
  <c r="BG203" i="13"/>
  <c r="BE203" i="13"/>
  <c r="T203" i="13"/>
  <c r="R203" i="13"/>
  <c r="P203" i="13"/>
  <c r="BI199" i="13"/>
  <c r="BH199" i="13"/>
  <c r="BG199" i="13"/>
  <c r="BE199" i="13"/>
  <c r="T199" i="13"/>
  <c r="R199" i="13"/>
  <c r="P199" i="13"/>
  <c r="BI192" i="13"/>
  <c r="BH192" i="13"/>
  <c r="BG192" i="13"/>
  <c r="BE192" i="13"/>
  <c r="T192" i="13"/>
  <c r="R192" i="13"/>
  <c r="P192" i="13"/>
  <c r="BI189" i="13"/>
  <c r="BH189" i="13"/>
  <c r="BG189" i="13"/>
  <c r="BE189" i="13"/>
  <c r="T189" i="13"/>
  <c r="R189" i="13"/>
  <c r="P189" i="13"/>
  <c r="BI186" i="13"/>
  <c r="BH186" i="13"/>
  <c r="BG186" i="13"/>
  <c r="BE186" i="13"/>
  <c r="T186" i="13"/>
  <c r="R186" i="13"/>
  <c r="P186" i="13"/>
  <c r="BI183" i="13"/>
  <c r="BH183" i="13"/>
  <c r="BG183" i="13"/>
  <c r="BE183" i="13"/>
  <c r="T183" i="13"/>
  <c r="R183" i="13"/>
  <c r="P183" i="13"/>
  <c r="BI180" i="13"/>
  <c r="BH180" i="13"/>
  <c r="BG180" i="13"/>
  <c r="BE180" i="13"/>
  <c r="T180" i="13"/>
  <c r="R180" i="13"/>
  <c r="P180" i="13"/>
  <c r="BI177" i="13"/>
  <c r="BH177" i="13"/>
  <c r="BG177" i="13"/>
  <c r="BE177" i="13"/>
  <c r="T177" i="13"/>
  <c r="R177" i="13"/>
  <c r="P177" i="13"/>
  <c r="BI174" i="13"/>
  <c r="BH174" i="13"/>
  <c r="BG174" i="13"/>
  <c r="BE174" i="13"/>
  <c r="T174" i="13"/>
  <c r="R174" i="13"/>
  <c r="P174" i="13"/>
  <c r="BI168" i="13"/>
  <c r="BH168" i="13"/>
  <c r="BG168" i="13"/>
  <c r="BE168" i="13"/>
  <c r="T168" i="13"/>
  <c r="R168" i="13"/>
  <c r="P168" i="13"/>
  <c r="BI165" i="13"/>
  <c r="BH165" i="13"/>
  <c r="BG165" i="13"/>
  <c r="BE165" i="13"/>
  <c r="T165" i="13"/>
  <c r="R165" i="13"/>
  <c r="P165" i="13"/>
  <c r="BI162" i="13"/>
  <c r="BH162" i="13"/>
  <c r="BG162" i="13"/>
  <c r="BE162" i="13"/>
  <c r="T162" i="13"/>
  <c r="R162" i="13"/>
  <c r="P162" i="13"/>
  <c r="BI159" i="13"/>
  <c r="BH159" i="13"/>
  <c r="BG159" i="13"/>
  <c r="BE159" i="13"/>
  <c r="T159" i="13"/>
  <c r="R159" i="13"/>
  <c r="P159" i="13"/>
  <c r="BI156" i="13"/>
  <c r="BH156" i="13"/>
  <c r="BG156" i="13"/>
  <c r="BE156" i="13"/>
  <c r="T156" i="13"/>
  <c r="R156" i="13"/>
  <c r="P156" i="13"/>
  <c r="BI152" i="13"/>
  <c r="BH152" i="13"/>
  <c r="BG152" i="13"/>
  <c r="BE152" i="13"/>
  <c r="T152" i="13"/>
  <c r="R152" i="13"/>
  <c r="P152" i="13"/>
  <c r="BI144" i="13"/>
  <c r="BH144" i="13"/>
  <c r="BG144" i="13"/>
  <c r="BE144" i="13"/>
  <c r="T144" i="13"/>
  <c r="R144" i="13"/>
  <c r="P144" i="13"/>
  <c r="BI140" i="13"/>
  <c r="BH140" i="13"/>
  <c r="BG140" i="13"/>
  <c r="BE140" i="13"/>
  <c r="T140" i="13"/>
  <c r="R140" i="13"/>
  <c r="P140" i="13"/>
  <c r="BI136" i="13"/>
  <c r="BH136" i="13"/>
  <c r="BG136" i="13"/>
  <c r="BE136" i="13"/>
  <c r="T136" i="13"/>
  <c r="R136" i="13"/>
  <c r="P136" i="13"/>
  <c r="BI132" i="13"/>
  <c r="BH132" i="13"/>
  <c r="BG132" i="13"/>
  <c r="BE132" i="13"/>
  <c r="T132" i="13"/>
  <c r="R132" i="13"/>
  <c r="P132" i="13"/>
  <c r="BI128" i="13"/>
  <c r="BH128" i="13"/>
  <c r="BG128" i="13"/>
  <c r="BE128" i="13"/>
  <c r="T128" i="13"/>
  <c r="R128" i="13"/>
  <c r="P128" i="13"/>
  <c r="F119" i="13"/>
  <c r="E117" i="13"/>
  <c r="F89" i="13"/>
  <c r="E87" i="13"/>
  <c r="J24" i="13"/>
  <c r="E24" i="13"/>
  <c r="J92" i="13"/>
  <c r="J23" i="13"/>
  <c r="J21" i="13"/>
  <c r="E21" i="13"/>
  <c r="J121" i="13" s="1"/>
  <c r="J20" i="13"/>
  <c r="J18" i="13"/>
  <c r="E18" i="13"/>
  <c r="F122" i="13"/>
  <c r="J17" i="13"/>
  <c r="J15" i="13"/>
  <c r="E15" i="13"/>
  <c r="F121" i="13" s="1"/>
  <c r="J14" i="13"/>
  <c r="J12" i="13"/>
  <c r="J119" i="13" s="1"/>
  <c r="E7" i="13"/>
  <c r="E85" i="13" s="1"/>
  <c r="J39" i="12"/>
  <c r="J38" i="12"/>
  <c r="AY107" i="1" s="1"/>
  <c r="J37" i="12"/>
  <c r="AX107" i="1" s="1"/>
  <c r="BI238" i="12"/>
  <c r="BH238" i="12"/>
  <c r="BG238" i="12"/>
  <c r="BE238" i="12"/>
  <c r="T238" i="12"/>
  <c r="R238" i="12"/>
  <c r="P238" i="12"/>
  <c r="BI233" i="12"/>
  <c r="BH233" i="12"/>
  <c r="BG233" i="12"/>
  <c r="BE233" i="12"/>
  <c r="T233" i="12"/>
  <c r="R233" i="12"/>
  <c r="P233" i="12"/>
  <c r="BI231" i="12"/>
  <c r="BH231" i="12"/>
  <c r="BG231" i="12"/>
  <c r="BE231" i="12"/>
  <c r="T231" i="12"/>
  <c r="R231" i="12"/>
  <c r="P231" i="12"/>
  <c r="BI225" i="12"/>
  <c r="BH225" i="12"/>
  <c r="BG225" i="12"/>
  <c r="BE225" i="12"/>
  <c r="T225" i="12"/>
  <c r="R225" i="12"/>
  <c r="P225" i="12"/>
  <c r="BI220" i="12"/>
  <c r="BH220" i="12"/>
  <c r="BG220" i="12"/>
  <c r="BE220" i="12"/>
  <c r="T220" i="12"/>
  <c r="R220" i="12"/>
  <c r="P220" i="12"/>
  <c r="BI215" i="12"/>
  <c r="BH215" i="12"/>
  <c r="BG215" i="12"/>
  <c r="BE215" i="12"/>
  <c r="T215" i="12"/>
  <c r="R215" i="12"/>
  <c r="P215" i="12"/>
  <c r="BI197" i="12"/>
  <c r="BH197" i="12"/>
  <c r="BG197" i="12"/>
  <c r="BE197" i="12"/>
  <c r="T197" i="12"/>
  <c r="R197" i="12"/>
  <c r="P197" i="12"/>
  <c r="BI193" i="12"/>
  <c r="BH193" i="12"/>
  <c r="BG193" i="12"/>
  <c r="BE193" i="12"/>
  <c r="T193" i="12"/>
  <c r="R193" i="12"/>
  <c r="P193" i="12"/>
  <c r="BI179" i="12"/>
  <c r="BH179" i="12"/>
  <c r="BG179" i="12"/>
  <c r="BE179" i="12"/>
  <c r="T179" i="12"/>
  <c r="R179" i="12"/>
  <c r="P179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0" i="12"/>
  <c r="BH170" i="12"/>
  <c r="BG170" i="12"/>
  <c r="BE170" i="12"/>
  <c r="T170" i="12"/>
  <c r="R170" i="12"/>
  <c r="P170" i="12"/>
  <c r="BI165" i="12"/>
  <c r="BH165" i="12"/>
  <c r="BG165" i="12"/>
  <c r="BE165" i="12"/>
  <c r="T165" i="12"/>
  <c r="R165" i="12"/>
  <c r="P165" i="12"/>
  <c r="BI159" i="12"/>
  <c r="BH159" i="12"/>
  <c r="BG159" i="12"/>
  <c r="BE159" i="12"/>
  <c r="T159" i="12"/>
  <c r="R159" i="12"/>
  <c r="P159" i="12"/>
  <c r="BI155" i="12"/>
  <c r="BH155" i="12"/>
  <c r="BG155" i="12"/>
  <c r="BE155" i="12"/>
  <c r="T155" i="12"/>
  <c r="R155" i="12"/>
  <c r="P155" i="12"/>
  <c r="BI150" i="12"/>
  <c r="BH150" i="12"/>
  <c r="BG150" i="12"/>
  <c r="BE150" i="12"/>
  <c r="T150" i="12"/>
  <c r="R150" i="12"/>
  <c r="P150" i="12"/>
  <c r="BI144" i="12"/>
  <c r="BH144" i="12"/>
  <c r="BG144" i="12"/>
  <c r="BE144" i="12"/>
  <c r="T144" i="12"/>
  <c r="R144" i="12"/>
  <c r="P144" i="12"/>
  <c r="BI138" i="12"/>
  <c r="BH138" i="12"/>
  <c r="BG138" i="12"/>
  <c r="BE138" i="12"/>
  <c r="T138" i="12"/>
  <c r="R138" i="12"/>
  <c r="P138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27" i="12"/>
  <c r="BH127" i="12"/>
  <c r="BG127" i="12"/>
  <c r="BE127" i="12"/>
  <c r="T127" i="12"/>
  <c r="R127" i="12"/>
  <c r="P127" i="12"/>
  <c r="F118" i="12"/>
  <c r="E116" i="12"/>
  <c r="F91" i="12"/>
  <c r="E89" i="12"/>
  <c r="J26" i="12"/>
  <c r="E26" i="12"/>
  <c r="J121" i="12"/>
  <c r="J25" i="12"/>
  <c r="J23" i="12"/>
  <c r="E23" i="12"/>
  <c r="J120" i="12" s="1"/>
  <c r="J22" i="12"/>
  <c r="J20" i="12"/>
  <c r="E20" i="12"/>
  <c r="F94" i="12"/>
  <c r="J19" i="12"/>
  <c r="J17" i="12"/>
  <c r="E17" i="12"/>
  <c r="F120" i="12" s="1"/>
  <c r="J16" i="12"/>
  <c r="J14" i="12"/>
  <c r="J91" i="12"/>
  <c r="E7" i="12"/>
  <c r="E112" i="12" s="1"/>
  <c r="J39" i="11"/>
  <c r="J38" i="11"/>
  <c r="AY106" i="1" s="1"/>
  <c r="J37" i="11"/>
  <c r="AX106" i="1" s="1"/>
  <c r="BI331" i="11"/>
  <c r="BH331" i="11"/>
  <c r="BG331" i="11"/>
  <c r="BE331" i="11"/>
  <c r="T331" i="11"/>
  <c r="R331" i="11"/>
  <c r="P331" i="11"/>
  <c r="BI327" i="11"/>
  <c r="BH327" i="11"/>
  <c r="BG327" i="11"/>
  <c r="BE327" i="11"/>
  <c r="T327" i="11"/>
  <c r="R327" i="11"/>
  <c r="P327" i="11"/>
  <c r="BI323" i="11"/>
  <c r="BH323" i="11"/>
  <c r="BG323" i="11"/>
  <c r="BE323" i="11"/>
  <c r="T323" i="11"/>
  <c r="R323" i="11"/>
  <c r="P323" i="11"/>
  <c r="BI319" i="11"/>
  <c r="BH319" i="11"/>
  <c r="BG319" i="11"/>
  <c r="BE319" i="11"/>
  <c r="T319" i="11"/>
  <c r="R319" i="11"/>
  <c r="P319" i="11"/>
  <c r="BI316" i="11"/>
  <c r="BH316" i="11"/>
  <c r="BG316" i="11"/>
  <c r="BE316" i="11"/>
  <c r="T316" i="11"/>
  <c r="R316" i="11"/>
  <c r="P316" i="11"/>
  <c r="BI312" i="11"/>
  <c r="BH312" i="11"/>
  <c r="BG312" i="11"/>
  <c r="BE312" i="11"/>
  <c r="T312" i="11"/>
  <c r="R312" i="11"/>
  <c r="P312" i="11"/>
  <c r="BI307" i="11"/>
  <c r="BH307" i="11"/>
  <c r="BG307" i="11"/>
  <c r="BE307" i="11"/>
  <c r="T307" i="11"/>
  <c r="T306" i="11"/>
  <c r="R307" i="11"/>
  <c r="R306" i="11" s="1"/>
  <c r="P307" i="11"/>
  <c r="P306" i="11"/>
  <c r="BI305" i="11"/>
  <c r="BH305" i="11"/>
  <c r="BG305" i="11"/>
  <c r="BE305" i="11"/>
  <c r="T305" i="11"/>
  <c r="R305" i="11"/>
  <c r="P305" i="11"/>
  <c r="BI304" i="11"/>
  <c r="BH304" i="11"/>
  <c r="BG304" i="11"/>
  <c r="BE304" i="11"/>
  <c r="T304" i="11"/>
  <c r="R304" i="11"/>
  <c r="P304" i="11"/>
  <c r="BI298" i="11"/>
  <c r="BH298" i="11"/>
  <c r="BG298" i="11"/>
  <c r="BE298" i="11"/>
  <c r="T298" i="11"/>
  <c r="R298" i="11"/>
  <c r="P298" i="11"/>
  <c r="BI297" i="11"/>
  <c r="BH297" i="11"/>
  <c r="BG297" i="11"/>
  <c r="BE297" i="11"/>
  <c r="T297" i="11"/>
  <c r="R297" i="11"/>
  <c r="P297" i="11"/>
  <c r="BI289" i="11"/>
  <c r="BH289" i="11"/>
  <c r="BG289" i="11"/>
  <c r="BE289" i="11"/>
  <c r="T289" i="11"/>
  <c r="R289" i="11"/>
  <c r="P289" i="11"/>
  <c r="BI288" i="11"/>
  <c r="BH288" i="11"/>
  <c r="BG288" i="11"/>
  <c r="BE288" i="11"/>
  <c r="T288" i="11"/>
  <c r="R288" i="11"/>
  <c r="P288" i="11"/>
  <c r="BI283" i="11"/>
  <c r="BH283" i="11"/>
  <c r="BG283" i="11"/>
  <c r="BE283" i="11"/>
  <c r="T283" i="11"/>
  <c r="R283" i="11"/>
  <c r="P283" i="11"/>
  <c r="BI282" i="11"/>
  <c r="BH282" i="11"/>
  <c r="BG282" i="11"/>
  <c r="BE282" i="11"/>
  <c r="T282" i="11"/>
  <c r="R282" i="11"/>
  <c r="P282" i="11"/>
  <c r="BI270" i="11"/>
  <c r="BH270" i="11"/>
  <c r="BG270" i="11"/>
  <c r="BE270" i="11"/>
  <c r="T270" i="11"/>
  <c r="R270" i="11"/>
  <c r="P270" i="11"/>
  <c r="BI269" i="11"/>
  <c r="BH269" i="11"/>
  <c r="BG269" i="11"/>
  <c r="BE269" i="11"/>
  <c r="T269" i="11"/>
  <c r="R269" i="11"/>
  <c r="P269" i="11"/>
  <c r="BI265" i="11"/>
  <c r="BH265" i="11"/>
  <c r="BG265" i="11"/>
  <c r="BE265" i="11"/>
  <c r="T265" i="11"/>
  <c r="R265" i="11"/>
  <c r="P265" i="11"/>
  <c r="BI264" i="11"/>
  <c r="BH264" i="11"/>
  <c r="BG264" i="11"/>
  <c r="BE264" i="11"/>
  <c r="T264" i="11"/>
  <c r="R264" i="11"/>
  <c r="P264" i="11"/>
  <c r="BI260" i="11"/>
  <c r="BH260" i="11"/>
  <c r="BG260" i="11"/>
  <c r="BE260" i="11"/>
  <c r="T260" i="11"/>
  <c r="R260" i="11"/>
  <c r="P260" i="11"/>
  <c r="BI257" i="11"/>
  <c r="BH257" i="11"/>
  <c r="BG257" i="11"/>
  <c r="BE257" i="11"/>
  <c r="T257" i="11"/>
  <c r="R257" i="11"/>
  <c r="P257" i="11"/>
  <c r="BI253" i="11"/>
  <c r="BH253" i="11"/>
  <c r="BG253" i="11"/>
  <c r="BE253" i="11"/>
  <c r="T253" i="11"/>
  <c r="R253" i="11"/>
  <c r="P253" i="11"/>
  <c r="BI252" i="11"/>
  <c r="BH252" i="11"/>
  <c r="BG252" i="11"/>
  <c r="BE252" i="11"/>
  <c r="T252" i="11"/>
  <c r="R252" i="11"/>
  <c r="P252" i="11"/>
  <c r="BI245" i="11"/>
  <c r="BH245" i="11"/>
  <c r="BG245" i="11"/>
  <c r="BE245" i="11"/>
  <c r="T245" i="11"/>
  <c r="R245" i="11"/>
  <c r="P245" i="11"/>
  <c r="BI244" i="11"/>
  <c r="BH244" i="11"/>
  <c r="BG244" i="11"/>
  <c r="BE244" i="11"/>
  <c r="T244" i="11"/>
  <c r="R244" i="11"/>
  <c r="P244" i="11"/>
  <c r="BI243" i="11"/>
  <c r="BH243" i="11"/>
  <c r="BG243" i="11"/>
  <c r="BE243" i="11"/>
  <c r="T243" i="11"/>
  <c r="R243" i="11"/>
  <c r="P243" i="11"/>
  <c r="BI236" i="11"/>
  <c r="BH236" i="11"/>
  <c r="BG236" i="11"/>
  <c r="BE236" i="11"/>
  <c r="T236" i="11"/>
  <c r="R236" i="11"/>
  <c r="P236" i="11"/>
  <c r="BI232" i="11"/>
  <c r="BH232" i="11"/>
  <c r="BG232" i="11"/>
  <c r="BE232" i="11"/>
  <c r="T232" i="11"/>
  <c r="R232" i="11"/>
  <c r="P232" i="11"/>
  <c r="BI228" i="11"/>
  <c r="BH228" i="11"/>
  <c r="BG228" i="11"/>
  <c r="BE228" i="11"/>
  <c r="T228" i="11"/>
  <c r="R228" i="11"/>
  <c r="P228" i="11"/>
  <c r="BI222" i="11"/>
  <c r="BH222" i="11"/>
  <c r="BG222" i="11"/>
  <c r="BE222" i="11"/>
  <c r="T222" i="11"/>
  <c r="R222" i="11"/>
  <c r="P222" i="11"/>
  <c r="BI218" i="11"/>
  <c r="BH218" i="11"/>
  <c r="BG218" i="11"/>
  <c r="BE218" i="11"/>
  <c r="T218" i="11"/>
  <c r="R218" i="11"/>
  <c r="P218" i="11"/>
  <c r="BI217" i="11"/>
  <c r="BH217" i="11"/>
  <c r="BG217" i="11"/>
  <c r="BE217" i="11"/>
  <c r="T217" i="11"/>
  <c r="R217" i="11"/>
  <c r="P217" i="11"/>
  <c r="BI213" i="11"/>
  <c r="BH213" i="11"/>
  <c r="BG213" i="11"/>
  <c r="BE213" i="11"/>
  <c r="T213" i="11"/>
  <c r="R213" i="11"/>
  <c r="P213" i="11"/>
  <c r="BI209" i="11"/>
  <c r="BH209" i="11"/>
  <c r="BG209" i="11"/>
  <c r="BE209" i="11"/>
  <c r="T209" i="11"/>
  <c r="R209" i="11"/>
  <c r="P209" i="11"/>
  <c r="BI208" i="11"/>
  <c r="BH208" i="11"/>
  <c r="BG208" i="11"/>
  <c r="BE208" i="11"/>
  <c r="T208" i="11"/>
  <c r="R208" i="11"/>
  <c r="P208" i="11"/>
  <c r="BI203" i="11"/>
  <c r="BH203" i="11"/>
  <c r="BG203" i="11"/>
  <c r="BE203" i="11"/>
  <c r="T203" i="11"/>
  <c r="R203" i="11"/>
  <c r="P203" i="11"/>
  <c r="BI199" i="11"/>
  <c r="BH199" i="11"/>
  <c r="BG199" i="11"/>
  <c r="BE199" i="11"/>
  <c r="T199" i="11"/>
  <c r="R199" i="11"/>
  <c r="P199" i="11"/>
  <c r="BI195" i="11"/>
  <c r="BH195" i="11"/>
  <c r="BG195" i="11"/>
  <c r="BE195" i="11"/>
  <c r="T195" i="11"/>
  <c r="R195" i="11"/>
  <c r="P195" i="11"/>
  <c r="BI194" i="11"/>
  <c r="BH194" i="11"/>
  <c r="BG194" i="11"/>
  <c r="BE194" i="11"/>
  <c r="T194" i="11"/>
  <c r="R194" i="11"/>
  <c r="P194" i="11"/>
  <c r="BI190" i="11"/>
  <c r="BH190" i="11"/>
  <c r="BG190" i="11"/>
  <c r="BE190" i="11"/>
  <c r="T190" i="11"/>
  <c r="R190" i="11"/>
  <c r="P190" i="11"/>
  <c r="BI189" i="11"/>
  <c r="BH189" i="11"/>
  <c r="BG189" i="11"/>
  <c r="BE189" i="11"/>
  <c r="T189" i="11"/>
  <c r="R189" i="11"/>
  <c r="P189" i="11"/>
  <c r="BI185" i="11"/>
  <c r="BH185" i="11"/>
  <c r="BG185" i="11"/>
  <c r="BE185" i="11"/>
  <c r="T185" i="11"/>
  <c r="R185" i="11"/>
  <c r="P185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1" i="11"/>
  <c r="BH141" i="11"/>
  <c r="BG141" i="11"/>
  <c r="BE141" i="11"/>
  <c r="T141" i="11"/>
  <c r="R141" i="11"/>
  <c r="P141" i="11"/>
  <c r="BI135" i="11"/>
  <c r="BH135" i="11"/>
  <c r="BG135" i="11"/>
  <c r="BE135" i="11"/>
  <c r="T135" i="11"/>
  <c r="T134" i="11" s="1"/>
  <c r="R135" i="11"/>
  <c r="R134" i="11"/>
  <c r="P135" i="11"/>
  <c r="P134" i="11" s="1"/>
  <c r="BI130" i="11"/>
  <c r="BH130" i="11"/>
  <c r="BG130" i="11"/>
  <c r="BE130" i="11"/>
  <c r="T130" i="11"/>
  <c r="T129" i="11"/>
  <c r="T128" i="11" s="1"/>
  <c r="R130" i="11"/>
  <c r="R129" i="11"/>
  <c r="R128" i="11" s="1"/>
  <c r="P130" i="11"/>
  <c r="P129" i="11" s="1"/>
  <c r="F121" i="11"/>
  <c r="E119" i="11"/>
  <c r="F91" i="11"/>
  <c r="E89" i="11"/>
  <c r="J26" i="11"/>
  <c r="E26" i="11"/>
  <c r="J124" i="11"/>
  <c r="J25" i="11"/>
  <c r="J23" i="11"/>
  <c r="E23" i="11"/>
  <c r="J123" i="11" s="1"/>
  <c r="J22" i="11"/>
  <c r="J20" i="11"/>
  <c r="E20" i="11"/>
  <c r="F94" i="11"/>
  <c r="J19" i="11"/>
  <c r="J17" i="11"/>
  <c r="E17" i="11"/>
  <c r="F93" i="11" s="1"/>
  <c r="J16" i="11"/>
  <c r="J14" i="11"/>
  <c r="J121" i="11" s="1"/>
  <c r="E7" i="11"/>
  <c r="E115" i="11" s="1"/>
  <c r="J129" i="10"/>
  <c r="J39" i="10"/>
  <c r="J38" i="10"/>
  <c r="AY105" i="1"/>
  <c r="J37" i="10"/>
  <c r="AX105" i="1" s="1"/>
  <c r="BI366" i="10"/>
  <c r="BH366" i="10"/>
  <c r="BG366" i="10"/>
  <c r="BE366" i="10"/>
  <c r="T366" i="10"/>
  <c r="R366" i="10"/>
  <c r="P366" i="10"/>
  <c r="BI361" i="10"/>
  <c r="BH361" i="10"/>
  <c r="BG361" i="10"/>
  <c r="BE361" i="10"/>
  <c r="T361" i="10"/>
  <c r="R361" i="10"/>
  <c r="P361" i="10"/>
  <c r="BI354" i="10"/>
  <c r="BH354" i="10"/>
  <c r="BG354" i="10"/>
  <c r="BE354" i="10"/>
  <c r="T354" i="10"/>
  <c r="T353" i="10"/>
  <c r="T352" i="10" s="1"/>
  <c r="R354" i="10"/>
  <c r="R353" i="10"/>
  <c r="R352" i="10" s="1"/>
  <c r="P354" i="10"/>
  <c r="P353" i="10" s="1"/>
  <c r="P352" i="10" s="1"/>
  <c r="BI349" i="10"/>
  <c r="BH349" i="10"/>
  <c r="BG349" i="10"/>
  <c r="BE349" i="10"/>
  <c r="T349" i="10"/>
  <c r="R349" i="10"/>
  <c r="P349" i="10"/>
  <c r="BI345" i="10"/>
  <c r="BH345" i="10"/>
  <c r="BG345" i="10"/>
  <c r="BE345" i="10"/>
  <c r="T345" i="10"/>
  <c r="R345" i="10"/>
  <c r="P345" i="10"/>
  <c r="BI343" i="10"/>
  <c r="BH343" i="10"/>
  <c r="BG343" i="10"/>
  <c r="BE343" i="10"/>
  <c r="T343" i="10"/>
  <c r="T342" i="10"/>
  <c r="R343" i="10"/>
  <c r="R342" i="10"/>
  <c r="P343" i="10"/>
  <c r="P342" i="10"/>
  <c r="BI337" i="10"/>
  <c r="BH337" i="10"/>
  <c r="BG337" i="10"/>
  <c r="BE337" i="10"/>
  <c r="T337" i="10"/>
  <c r="T336" i="10"/>
  <c r="R337" i="10"/>
  <c r="R336" i="10"/>
  <c r="P337" i="10"/>
  <c r="P336" i="10" s="1"/>
  <c r="BI331" i="10"/>
  <c r="BH331" i="10"/>
  <c r="BG331" i="10"/>
  <c r="BE331" i="10"/>
  <c r="T331" i="10"/>
  <c r="R331" i="10"/>
  <c r="P331" i="10"/>
  <c r="BI327" i="10"/>
  <c r="BH327" i="10"/>
  <c r="BG327" i="10"/>
  <c r="BE327" i="10"/>
  <c r="T327" i="10"/>
  <c r="R327" i="10"/>
  <c r="P327" i="10"/>
  <c r="BI326" i="10"/>
  <c r="BH326" i="10"/>
  <c r="BG326" i="10"/>
  <c r="BE326" i="10"/>
  <c r="T326" i="10"/>
  <c r="R326" i="10"/>
  <c r="P326" i="10"/>
  <c r="BI325" i="10"/>
  <c r="BH325" i="10"/>
  <c r="BG325" i="10"/>
  <c r="BE325" i="10"/>
  <c r="T325" i="10"/>
  <c r="R325" i="10"/>
  <c r="P325" i="10"/>
  <c r="BI319" i="10"/>
  <c r="BH319" i="10"/>
  <c r="BG319" i="10"/>
  <c r="BE319" i="10"/>
  <c r="T319" i="10"/>
  <c r="R319" i="10"/>
  <c r="P319" i="10"/>
  <c r="BI315" i="10"/>
  <c r="BH315" i="10"/>
  <c r="BG315" i="10"/>
  <c r="BE315" i="10"/>
  <c r="T315" i="10"/>
  <c r="R315" i="10"/>
  <c r="P315" i="10"/>
  <c r="BI311" i="10"/>
  <c r="BH311" i="10"/>
  <c r="BG311" i="10"/>
  <c r="BE311" i="10"/>
  <c r="T311" i="10"/>
  <c r="R311" i="10"/>
  <c r="P311" i="10"/>
  <c r="BI310" i="10"/>
  <c r="BH310" i="10"/>
  <c r="BG310" i="10"/>
  <c r="BE310" i="10"/>
  <c r="T310" i="10"/>
  <c r="R310" i="10"/>
  <c r="P310" i="10"/>
  <c r="BI306" i="10"/>
  <c r="BH306" i="10"/>
  <c r="BG306" i="10"/>
  <c r="BE306" i="10"/>
  <c r="T306" i="10"/>
  <c r="R306" i="10"/>
  <c r="P306" i="10"/>
  <c r="BI300" i="10"/>
  <c r="BH300" i="10"/>
  <c r="BG300" i="10"/>
  <c r="BE300" i="10"/>
  <c r="T300" i="10"/>
  <c r="R300" i="10"/>
  <c r="P300" i="10"/>
  <c r="BI299" i="10"/>
  <c r="BH299" i="10"/>
  <c r="BG299" i="10"/>
  <c r="BE299" i="10"/>
  <c r="T299" i="10"/>
  <c r="R299" i="10"/>
  <c r="P299" i="10"/>
  <c r="BI296" i="10"/>
  <c r="BH296" i="10"/>
  <c r="BG296" i="10"/>
  <c r="BE296" i="10"/>
  <c r="T296" i="10"/>
  <c r="R296" i="10"/>
  <c r="P296" i="10"/>
  <c r="BI293" i="10"/>
  <c r="BH293" i="10"/>
  <c r="BG293" i="10"/>
  <c r="BE293" i="10"/>
  <c r="T293" i="10"/>
  <c r="R293" i="10"/>
  <c r="P293" i="10"/>
  <c r="BI289" i="10"/>
  <c r="BH289" i="10"/>
  <c r="BG289" i="10"/>
  <c r="BE289" i="10"/>
  <c r="T289" i="10"/>
  <c r="R289" i="10"/>
  <c r="P289" i="10"/>
  <c r="BI288" i="10"/>
  <c r="BH288" i="10"/>
  <c r="BG288" i="10"/>
  <c r="BE288" i="10"/>
  <c r="T288" i="10"/>
  <c r="R288" i="10"/>
  <c r="P288" i="10"/>
  <c r="BI285" i="10"/>
  <c r="BH285" i="10"/>
  <c r="BG285" i="10"/>
  <c r="BE285" i="10"/>
  <c r="T285" i="10"/>
  <c r="R285" i="10"/>
  <c r="P285" i="10"/>
  <c r="BI281" i="10"/>
  <c r="BH281" i="10"/>
  <c r="BG281" i="10"/>
  <c r="BE281" i="10"/>
  <c r="T281" i="10"/>
  <c r="R281" i="10"/>
  <c r="P281" i="10"/>
  <c r="BI280" i="10"/>
  <c r="BH280" i="10"/>
  <c r="BG280" i="10"/>
  <c r="BE280" i="10"/>
  <c r="T280" i="10"/>
  <c r="R280" i="10"/>
  <c r="P280" i="10"/>
  <c r="BI276" i="10"/>
  <c r="BH276" i="10"/>
  <c r="BG276" i="10"/>
  <c r="BE276" i="10"/>
  <c r="T276" i="10"/>
  <c r="R276" i="10"/>
  <c r="P276" i="10"/>
  <c r="BI272" i="10"/>
  <c r="BH272" i="10"/>
  <c r="BG272" i="10"/>
  <c r="BE272" i="10"/>
  <c r="T272" i="10"/>
  <c r="R272" i="10"/>
  <c r="P272" i="10"/>
  <c r="BI271" i="10"/>
  <c r="BH271" i="10"/>
  <c r="BG271" i="10"/>
  <c r="BE271" i="10"/>
  <c r="T271" i="10"/>
  <c r="R271" i="10"/>
  <c r="P271" i="10"/>
  <c r="BI270" i="10"/>
  <c r="BH270" i="10"/>
  <c r="BG270" i="10"/>
  <c r="BE270" i="10"/>
  <c r="T270" i="10"/>
  <c r="R270" i="10"/>
  <c r="P270" i="10"/>
  <c r="BI267" i="10"/>
  <c r="BH267" i="10"/>
  <c r="BG267" i="10"/>
  <c r="BE267" i="10"/>
  <c r="T267" i="10"/>
  <c r="R267" i="10"/>
  <c r="P267" i="10"/>
  <c r="BI263" i="10"/>
  <c r="BH263" i="10"/>
  <c r="BG263" i="10"/>
  <c r="BE263" i="10"/>
  <c r="T263" i="10"/>
  <c r="R263" i="10"/>
  <c r="P263" i="10"/>
  <c r="BI258" i="10"/>
  <c r="BH258" i="10"/>
  <c r="BG258" i="10"/>
  <c r="BE258" i="10"/>
  <c r="T258" i="10"/>
  <c r="R258" i="10"/>
  <c r="P258" i="10"/>
  <c r="BI250" i="10"/>
  <c r="BH250" i="10"/>
  <c r="BG250" i="10"/>
  <c r="BE250" i="10"/>
  <c r="T250" i="10"/>
  <c r="R250" i="10"/>
  <c r="P250" i="10"/>
  <c r="BI246" i="10"/>
  <c r="BH246" i="10"/>
  <c r="BG246" i="10"/>
  <c r="BE246" i="10"/>
  <c r="T246" i="10"/>
  <c r="R246" i="10"/>
  <c r="P246" i="10"/>
  <c r="BI240" i="10"/>
  <c r="BH240" i="10"/>
  <c r="BG240" i="10"/>
  <c r="BE240" i="10"/>
  <c r="T240" i="10"/>
  <c r="R240" i="10"/>
  <c r="P240" i="10"/>
  <c r="BI235" i="10"/>
  <c r="BH235" i="10"/>
  <c r="BG235" i="10"/>
  <c r="BE235" i="10"/>
  <c r="T235" i="10"/>
  <c r="R235" i="10"/>
  <c r="P235" i="10"/>
  <c r="BI231" i="10"/>
  <c r="BH231" i="10"/>
  <c r="BG231" i="10"/>
  <c r="BE231" i="10"/>
  <c r="T231" i="10"/>
  <c r="R231" i="10"/>
  <c r="P231" i="10"/>
  <c r="BI226" i="10"/>
  <c r="BH226" i="10"/>
  <c r="BG226" i="10"/>
  <c r="BE226" i="10"/>
  <c r="T226" i="10"/>
  <c r="R226" i="10"/>
  <c r="P226" i="10"/>
  <c r="BI221" i="10"/>
  <c r="BH221" i="10"/>
  <c r="BG221" i="10"/>
  <c r="BE221" i="10"/>
  <c r="T221" i="10"/>
  <c r="R221" i="10"/>
  <c r="P221" i="10"/>
  <c r="BI218" i="10"/>
  <c r="BH218" i="10"/>
  <c r="BG218" i="10"/>
  <c r="BE218" i="10"/>
  <c r="T218" i="10"/>
  <c r="R218" i="10"/>
  <c r="P218" i="10"/>
  <c r="BI214" i="10"/>
  <c r="BH214" i="10"/>
  <c r="BG214" i="10"/>
  <c r="BE214" i="10"/>
  <c r="T214" i="10"/>
  <c r="R214" i="10"/>
  <c r="P214" i="10"/>
  <c r="BI209" i="10"/>
  <c r="BH209" i="10"/>
  <c r="BG209" i="10"/>
  <c r="BE209" i="10"/>
  <c r="T209" i="10"/>
  <c r="R209" i="10"/>
  <c r="P209" i="10"/>
  <c r="BI204" i="10"/>
  <c r="BH204" i="10"/>
  <c r="BG204" i="10"/>
  <c r="BE204" i="10"/>
  <c r="T204" i="10"/>
  <c r="R204" i="10"/>
  <c r="P204" i="10"/>
  <c r="BI200" i="10"/>
  <c r="BH200" i="10"/>
  <c r="BG200" i="10"/>
  <c r="BE200" i="10"/>
  <c r="T200" i="10"/>
  <c r="R200" i="10"/>
  <c r="P200" i="10"/>
  <c r="BI196" i="10"/>
  <c r="BH196" i="10"/>
  <c r="BG196" i="10"/>
  <c r="BE196" i="10"/>
  <c r="T196" i="10"/>
  <c r="R196" i="10"/>
  <c r="P196" i="10"/>
  <c r="BI192" i="10"/>
  <c r="BH192" i="10"/>
  <c r="BG192" i="10"/>
  <c r="BE192" i="10"/>
  <c r="T192" i="10"/>
  <c r="R192" i="10"/>
  <c r="P192" i="10"/>
  <c r="BI188" i="10"/>
  <c r="BH188" i="10"/>
  <c r="BG188" i="10"/>
  <c r="BE188" i="10"/>
  <c r="T188" i="10"/>
  <c r="R188" i="10"/>
  <c r="P188" i="10"/>
  <c r="BI185" i="10"/>
  <c r="BH185" i="10"/>
  <c r="BG185" i="10"/>
  <c r="BE185" i="10"/>
  <c r="T185" i="10"/>
  <c r="R185" i="10"/>
  <c r="P185" i="10"/>
  <c r="BI181" i="10"/>
  <c r="BH181" i="10"/>
  <c r="BG181" i="10"/>
  <c r="BE181" i="10"/>
  <c r="T181" i="10"/>
  <c r="R181" i="10"/>
  <c r="P181" i="10"/>
  <c r="BI177" i="10"/>
  <c r="BH177" i="10"/>
  <c r="BG177" i="10"/>
  <c r="BE177" i="10"/>
  <c r="T177" i="10"/>
  <c r="R177" i="10"/>
  <c r="P177" i="10"/>
  <c r="BI173" i="10"/>
  <c r="BH173" i="10"/>
  <c r="BG173" i="10"/>
  <c r="BE173" i="10"/>
  <c r="T173" i="10"/>
  <c r="R173" i="10"/>
  <c r="P173" i="10"/>
  <c r="BI170" i="10"/>
  <c r="BH170" i="10"/>
  <c r="BG170" i="10"/>
  <c r="BE170" i="10"/>
  <c r="T170" i="10"/>
  <c r="R170" i="10"/>
  <c r="P170" i="10"/>
  <c r="BI166" i="10"/>
  <c r="BH166" i="10"/>
  <c r="BG166" i="10"/>
  <c r="BE166" i="10"/>
  <c r="T166" i="10"/>
  <c r="R166" i="10"/>
  <c r="P166" i="10"/>
  <c r="BI159" i="10"/>
  <c r="BH159" i="10"/>
  <c r="BG159" i="10"/>
  <c r="BE159" i="10"/>
  <c r="T159" i="10"/>
  <c r="R159" i="10"/>
  <c r="P159" i="10"/>
  <c r="BI155" i="10"/>
  <c r="BH155" i="10"/>
  <c r="BG155" i="10"/>
  <c r="BE155" i="10"/>
  <c r="T155" i="10"/>
  <c r="R155" i="10"/>
  <c r="P155" i="10"/>
  <c r="BI151" i="10"/>
  <c r="BH151" i="10"/>
  <c r="BG151" i="10"/>
  <c r="BE151" i="10"/>
  <c r="T151" i="10"/>
  <c r="R151" i="10"/>
  <c r="P151" i="10"/>
  <c r="BI147" i="10"/>
  <c r="BH147" i="10"/>
  <c r="BG147" i="10"/>
  <c r="BE147" i="10"/>
  <c r="T147" i="10"/>
  <c r="R147" i="10"/>
  <c r="P147" i="10"/>
  <c r="BI143" i="10"/>
  <c r="BH143" i="10"/>
  <c r="BG143" i="10"/>
  <c r="BE143" i="10"/>
  <c r="T143" i="10"/>
  <c r="R143" i="10"/>
  <c r="P143" i="10"/>
  <c r="BI138" i="10"/>
  <c r="BH138" i="10"/>
  <c r="BG138" i="10"/>
  <c r="BE138" i="10"/>
  <c r="T138" i="10"/>
  <c r="R138" i="10"/>
  <c r="P138" i="10"/>
  <c r="BI131" i="10"/>
  <c r="BH131" i="10"/>
  <c r="BG131" i="10"/>
  <c r="BE131" i="10"/>
  <c r="T131" i="10"/>
  <c r="R131" i="10"/>
  <c r="P131" i="10"/>
  <c r="J99" i="10"/>
  <c r="F122" i="10"/>
  <c r="E120" i="10"/>
  <c r="F91" i="10"/>
  <c r="E89" i="10"/>
  <c r="J26" i="10"/>
  <c r="E26" i="10"/>
  <c r="J94" i="10" s="1"/>
  <c r="J25" i="10"/>
  <c r="J23" i="10"/>
  <c r="E23" i="10"/>
  <c r="J124" i="10" s="1"/>
  <c r="J22" i="10"/>
  <c r="J20" i="10"/>
  <c r="E20" i="10"/>
  <c r="F94" i="10" s="1"/>
  <c r="J19" i="10"/>
  <c r="J17" i="10"/>
  <c r="E17" i="10"/>
  <c r="F93" i="10" s="1"/>
  <c r="J16" i="10"/>
  <c r="J14" i="10"/>
  <c r="J122" i="10"/>
  <c r="E7" i="10"/>
  <c r="E85" i="10"/>
  <c r="J39" i="9"/>
  <c r="J38" i="9"/>
  <c r="AY104" i="1"/>
  <c r="J37" i="9"/>
  <c r="AX104" i="1"/>
  <c r="BI137" i="9"/>
  <c r="BH137" i="9"/>
  <c r="BG137" i="9"/>
  <c r="BE137" i="9"/>
  <c r="T137" i="9"/>
  <c r="R137" i="9"/>
  <c r="P137" i="9"/>
  <c r="BI133" i="9"/>
  <c r="BH133" i="9"/>
  <c r="BG133" i="9"/>
  <c r="BE133" i="9"/>
  <c r="T133" i="9"/>
  <c r="R133" i="9"/>
  <c r="P133" i="9"/>
  <c r="BI129" i="9"/>
  <c r="BH129" i="9"/>
  <c r="BG129" i="9"/>
  <c r="BE129" i="9"/>
  <c r="T129" i="9"/>
  <c r="R129" i="9"/>
  <c r="P129" i="9"/>
  <c r="BI125" i="9"/>
  <c r="BH125" i="9"/>
  <c r="BG125" i="9"/>
  <c r="BE125" i="9"/>
  <c r="T125" i="9"/>
  <c r="R125" i="9"/>
  <c r="P125" i="9"/>
  <c r="F116" i="9"/>
  <c r="E114" i="9"/>
  <c r="F91" i="9"/>
  <c r="E89" i="9"/>
  <c r="J26" i="9"/>
  <c r="E26" i="9"/>
  <c r="J119" i="9"/>
  <c r="J25" i="9"/>
  <c r="J23" i="9"/>
  <c r="E23" i="9"/>
  <c r="J93" i="9" s="1"/>
  <c r="J22" i="9"/>
  <c r="J20" i="9"/>
  <c r="E20" i="9"/>
  <c r="F119" i="9"/>
  <c r="J19" i="9"/>
  <c r="J17" i="9"/>
  <c r="E17" i="9"/>
  <c r="F93" i="9" s="1"/>
  <c r="J16" i="9"/>
  <c r="J14" i="9"/>
  <c r="J116" i="9" s="1"/>
  <c r="E7" i="9"/>
  <c r="E85" i="9" s="1"/>
  <c r="J39" i="8"/>
  <c r="J38" i="8"/>
  <c r="AY103" i="1"/>
  <c r="J37" i="8"/>
  <c r="AX103" i="1"/>
  <c r="BI544" i="8"/>
  <c r="BH544" i="8"/>
  <c r="BG544" i="8"/>
  <c r="BE544" i="8"/>
  <c r="T544" i="8"/>
  <c r="R544" i="8"/>
  <c r="P544" i="8"/>
  <c r="BI543" i="8"/>
  <c r="BH543" i="8"/>
  <c r="BG543" i="8"/>
  <c r="BE543" i="8"/>
  <c r="T543" i="8"/>
  <c r="R543" i="8"/>
  <c r="P543" i="8"/>
  <c r="BI541" i="8"/>
  <c r="BH541" i="8"/>
  <c r="BG541" i="8"/>
  <c r="BE541" i="8"/>
  <c r="T541" i="8"/>
  <c r="T540" i="8" s="1"/>
  <c r="T539" i="8" s="1"/>
  <c r="R541" i="8"/>
  <c r="R540" i="8" s="1"/>
  <c r="R539" i="8" s="1"/>
  <c r="P541" i="8"/>
  <c r="P540" i="8"/>
  <c r="P539" i="8" s="1"/>
  <c r="BI538" i="8"/>
  <c r="BH538" i="8"/>
  <c r="BG538" i="8"/>
  <c r="BE538" i="8"/>
  <c r="T538" i="8"/>
  <c r="R538" i="8"/>
  <c r="P538" i="8"/>
  <c r="BI537" i="8"/>
  <c r="BH537" i="8"/>
  <c r="BG537" i="8"/>
  <c r="BE537" i="8"/>
  <c r="T537" i="8"/>
  <c r="R537" i="8"/>
  <c r="P537" i="8"/>
  <c r="BI531" i="8"/>
  <c r="BH531" i="8"/>
  <c r="BG531" i="8"/>
  <c r="BE531" i="8"/>
  <c r="T531" i="8"/>
  <c r="R531" i="8"/>
  <c r="P531" i="8"/>
  <c r="BI525" i="8"/>
  <c r="BH525" i="8"/>
  <c r="BG525" i="8"/>
  <c r="BE525" i="8"/>
  <c r="T525" i="8"/>
  <c r="R525" i="8"/>
  <c r="P525" i="8"/>
  <c r="BI516" i="8"/>
  <c r="BH516" i="8"/>
  <c r="BG516" i="8"/>
  <c r="BE516" i="8"/>
  <c r="T516" i="8"/>
  <c r="R516" i="8"/>
  <c r="P516" i="8"/>
  <c r="BI511" i="8"/>
  <c r="BH511" i="8"/>
  <c r="BG511" i="8"/>
  <c r="BE511" i="8"/>
  <c r="T511" i="8"/>
  <c r="R511" i="8"/>
  <c r="P511" i="8"/>
  <c r="BI508" i="8"/>
  <c r="BH508" i="8"/>
  <c r="BG508" i="8"/>
  <c r="BE508" i="8"/>
  <c r="T508" i="8"/>
  <c r="R508" i="8"/>
  <c r="P508" i="8"/>
  <c r="BI503" i="8"/>
  <c r="BH503" i="8"/>
  <c r="BG503" i="8"/>
  <c r="BE503" i="8"/>
  <c r="T503" i="8"/>
  <c r="R503" i="8"/>
  <c r="P503" i="8"/>
  <c r="BI500" i="8"/>
  <c r="BH500" i="8"/>
  <c r="BG500" i="8"/>
  <c r="BE500" i="8"/>
  <c r="T500" i="8"/>
  <c r="R500" i="8"/>
  <c r="P500" i="8"/>
  <c r="BI492" i="8"/>
  <c r="BH492" i="8"/>
  <c r="BG492" i="8"/>
  <c r="BE492" i="8"/>
  <c r="T492" i="8"/>
  <c r="R492" i="8"/>
  <c r="P492" i="8"/>
  <c r="BI468" i="8"/>
  <c r="BH468" i="8"/>
  <c r="BG468" i="8"/>
  <c r="BE468" i="8"/>
  <c r="T468" i="8"/>
  <c r="R468" i="8"/>
  <c r="P468" i="8"/>
  <c r="BI450" i="8"/>
  <c r="BH450" i="8"/>
  <c r="BG450" i="8"/>
  <c r="BE450" i="8"/>
  <c r="T450" i="8"/>
  <c r="R450" i="8"/>
  <c r="P450" i="8"/>
  <c r="BI433" i="8"/>
  <c r="BH433" i="8"/>
  <c r="BG433" i="8"/>
  <c r="BE433" i="8"/>
  <c r="T433" i="8"/>
  <c r="R433" i="8"/>
  <c r="P433" i="8"/>
  <c r="BI432" i="8"/>
  <c r="BH432" i="8"/>
  <c r="BG432" i="8"/>
  <c r="BE432" i="8"/>
  <c r="T432" i="8"/>
  <c r="R432" i="8"/>
  <c r="P432" i="8"/>
  <c r="BI428" i="8"/>
  <c r="BH428" i="8"/>
  <c r="BG428" i="8"/>
  <c r="BE428" i="8"/>
  <c r="T428" i="8"/>
  <c r="R428" i="8"/>
  <c r="P428" i="8"/>
  <c r="BI411" i="8"/>
  <c r="BH411" i="8"/>
  <c r="BG411" i="8"/>
  <c r="BE411" i="8"/>
  <c r="T411" i="8"/>
  <c r="R411" i="8"/>
  <c r="P411" i="8"/>
  <c r="BI405" i="8"/>
  <c r="BH405" i="8"/>
  <c r="BG405" i="8"/>
  <c r="BE405" i="8"/>
  <c r="T405" i="8"/>
  <c r="R405" i="8"/>
  <c r="P405" i="8"/>
  <c r="BI402" i="8"/>
  <c r="BH402" i="8"/>
  <c r="BG402" i="8"/>
  <c r="BE402" i="8"/>
  <c r="T402" i="8"/>
  <c r="R402" i="8"/>
  <c r="P402" i="8"/>
  <c r="BI392" i="8"/>
  <c r="BH392" i="8"/>
  <c r="BG392" i="8"/>
  <c r="BE392" i="8"/>
  <c r="T392" i="8"/>
  <c r="R392" i="8"/>
  <c r="P392" i="8"/>
  <c r="BI385" i="8"/>
  <c r="BH385" i="8"/>
  <c r="BG385" i="8"/>
  <c r="BE385" i="8"/>
  <c r="T385" i="8"/>
  <c r="R385" i="8"/>
  <c r="P385" i="8"/>
  <c r="BI382" i="8"/>
  <c r="BH382" i="8"/>
  <c r="BG382" i="8"/>
  <c r="BE382" i="8"/>
  <c r="T382" i="8"/>
  <c r="R382" i="8"/>
  <c r="P382" i="8"/>
  <c r="BI377" i="8"/>
  <c r="BH377" i="8"/>
  <c r="BG377" i="8"/>
  <c r="BE377" i="8"/>
  <c r="T377" i="8"/>
  <c r="R377" i="8"/>
  <c r="P377" i="8"/>
  <c r="BI374" i="8"/>
  <c r="BH374" i="8"/>
  <c r="BG374" i="8"/>
  <c r="BE374" i="8"/>
  <c r="T374" i="8"/>
  <c r="R374" i="8"/>
  <c r="P374" i="8"/>
  <c r="BI369" i="8"/>
  <c r="BH369" i="8"/>
  <c r="BG369" i="8"/>
  <c r="BE369" i="8"/>
  <c r="T369" i="8"/>
  <c r="R369" i="8"/>
  <c r="P369" i="8"/>
  <c r="BI366" i="8"/>
  <c r="BH366" i="8"/>
  <c r="BG366" i="8"/>
  <c r="BE366" i="8"/>
  <c r="T366" i="8"/>
  <c r="R366" i="8"/>
  <c r="P366" i="8"/>
  <c r="BI356" i="8"/>
  <c r="BH356" i="8"/>
  <c r="BG356" i="8"/>
  <c r="BE356" i="8"/>
  <c r="T356" i="8"/>
  <c r="R356" i="8"/>
  <c r="P356" i="8"/>
  <c r="BI354" i="8"/>
  <c r="BH354" i="8"/>
  <c r="BG354" i="8"/>
  <c r="BE354" i="8"/>
  <c r="T354" i="8"/>
  <c r="R354" i="8"/>
  <c r="P354" i="8"/>
  <c r="BI350" i="8"/>
  <c r="BH350" i="8"/>
  <c r="BG350" i="8"/>
  <c r="BE350" i="8"/>
  <c r="T350" i="8"/>
  <c r="R350" i="8"/>
  <c r="P350" i="8"/>
  <c r="BI345" i="8"/>
  <c r="BH345" i="8"/>
  <c r="BG345" i="8"/>
  <c r="BE345" i="8"/>
  <c r="T345" i="8"/>
  <c r="R345" i="8"/>
  <c r="P345" i="8"/>
  <c r="BI340" i="8"/>
  <c r="BH340" i="8"/>
  <c r="BG340" i="8"/>
  <c r="BE340" i="8"/>
  <c r="T340" i="8"/>
  <c r="R340" i="8"/>
  <c r="P340" i="8"/>
  <c r="BI335" i="8"/>
  <c r="BH335" i="8"/>
  <c r="BG335" i="8"/>
  <c r="BE335" i="8"/>
  <c r="T335" i="8"/>
  <c r="R335" i="8"/>
  <c r="P335" i="8"/>
  <c r="BI331" i="8"/>
  <c r="BH331" i="8"/>
  <c r="BG331" i="8"/>
  <c r="BE331" i="8"/>
  <c r="T331" i="8"/>
  <c r="R331" i="8"/>
  <c r="P331" i="8"/>
  <c r="BI327" i="8"/>
  <c r="BH327" i="8"/>
  <c r="BG327" i="8"/>
  <c r="BE327" i="8"/>
  <c r="T327" i="8"/>
  <c r="R327" i="8"/>
  <c r="P327" i="8"/>
  <c r="BI320" i="8"/>
  <c r="BH320" i="8"/>
  <c r="BG320" i="8"/>
  <c r="BE320" i="8"/>
  <c r="T320" i="8"/>
  <c r="R320" i="8"/>
  <c r="P320" i="8"/>
  <c r="BI307" i="8"/>
  <c r="BH307" i="8"/>
  <c r="BG307" i="8"/>
  <c r="BE307" i="8"/>
  <c r="T307" i="8"/>
  <c r="R307" i="8"/>
  <c r="P307" i="8"/>
  <c r="BI301" i="8"/>
  <c r="BH301" i="8"/>
  <c r="BG301" i="8"/>
  <c r="BE301" i="8"/>
  <c r="T301" i="8"/>
  <c r="R301" i="8"/>
  <c r="P301" i="8"/>
  <c r="BI296" i="8"/>
  <c r="BH296" i="8"/>
  <c r="BG296" i="8"/>
  <c r="BE296" i="8"/>
  <c r="T296" i="8"/>
  <c r="R296" i="8"/>
  <c r="P296" i="8"/>
  <c r="BI290" i="8"/>
  <c r="BH290" i="8"/>
  <c r="BG290" i="8"/>
  <c r="BE290" i="8"/>
  <c r="T290" i="8"/>
  <c r="R290" i="8"/>
  <c r="P290" i="8"/>
  <c r="BI282" i="8"/>
  <c r="BH282" i="8"/>
  <c r="BG282" i="8"/>
  <c r="BE282" i="8"/>
  <c r="T282" i="8"/>
  <c r="R282" i="8"/>
  <c r="P282" i="8"/>
  <c r="BI276" i="8"/>
  <c r="BH276" i="8"/>
  <c r="BG276" i="8"/>
  <c r="BE276" i="8"/>
  <c r="T276" i="8"/>
  <c r="R276" i="8"/>
  <c r="P276" i="8"/>
  <c r="BI272" i="8"/>
  <c r="BH272" i="8"/>
  <c r="BG272" i="8"/>
  <c r="BE272" i="8"/>
  <c r="T272" i="8"/>
  <c r="R272" i="8"/>
  <c r="P272" i="8"/>
  <c r="BI267" i="8"/>
  <c r="BH267" i="8"/>
  <c r="BG267" i="8"/>
  <c r="BE267" i="8"/>
  <c r="T267" i="8"/>
  <c r="R267" i="8"/>
  <c r="P267" i="8"/>
  <c r="BI259" i="8"/>
  <c r="BH259" i="8"/>
  <c r="BG259" i="8"/>
  <c r="BE259" i="8"/>
  <c r="T259" i="8"/>
  <c r="R259" i="8"/>
  <c r="P259" i="8"/>
  <c r="BI254" i="8"/>
  <c r="BH254" i="8"/>
  <c r="BG254" i="8"/>
  <c r="BE254" i="8"/>
  <c r="T254" i="8"/>
  <c r="R254" i="8"/>
  <c r="P254" i="8"/>
  <c r="BI250" i="8"/>
  <c r="BH250" i="8"/>
  <c r="BG250" i="8"/>
  <c r="BE250" i="8"/>
  <c r="T250" i="8"/>
  <c r="R250" i="8"/>
  <c r="P250" i="8"/>
  <c r="BI247" i="8"/>
  <c r="BH247" i="8"/>
  <c r="BG247" i="8"/>
  <c r="BE247" i="8"/>
  <c r="T247" i="8"/>
  <c r="R247" i="8"/>
  <c r="P247" i="8"/>
  <c r="BI243" i="8"/>
  <c r="BH243" i="8"/>
  <c r="BG243" i="8"/>
  <c r="BE243" i="8"/>
  <c r="T243" i="8"/>
  <c r="R243" i="8"/>
  <c r="P243" i="8"/>
  <c r="BI239" i="8"/>
  <c r="BH239" i="8"/>
  <c r="BG239" i="8"/>
  <c r="BE239" i="8"/>
  <c r="T239" i="8"/>
  <c r="R239" i="8"/>
  <c r="P239" i="8"/>
  <c r="BI233" i="8"/>
  <c r="BH233" i="8"/>
  <c r="BG233" i="8"/>
  <c r="BE233" i="8"/>
  <c r="T233" i="8"/>
  <c r="R233" i="8"/>
  <c r="P233" i="8"/>
  <c r="BI230" i="8"/>
  <c r="BH230" i="8"/>
  <c r="BG230" i="8"/>
  <c r="BE230" i="8"/>
  <c r="T230" i="8"/>
  <c r="R230" i="8"/>
  <c r="P230" i="8"/>
  <c r="BI227" i="8"/>
  <c r="BH227" i="8"/>
  <c r="BG227" i="8"/>
  <c r="BE227" i="8"/>
  <c r="T227" i="8"/>
  <c r="R227" i="8"/>
  <c r="P227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6" i="8"/>
  <c r="BH216" i="8"/>
  <c r="BG216" i="8"/>
  <c r="BE216" i="8"/>
  <c r="T216" i="8"/>
  <c r="R216" i="8"/>
  <c r="P216" i="8"/>
  <c r="BI211" i="8"/>
  <c r="BH211" i="8"/>
  <c r="BG211" i="8"/>
  <c r="BE211" i="8"/>
  <c r="T211" i="8"/>
  <c r="R211" i="8"/>
  <c r="P211" i="8"/>
  <c r="BI205" i="8"/>
  <c r="BH205" i="8"/>
  <c r="BG205" i="8"/>
  <c r="BE205" i="8"/>
  <c r="T205" i="8"/>
  <c r="R205" i="8"/>
  <c r="P205" i="8"/>
  <c r="BI202" i="8"/>
  <c r="BH202" i="8"/>
  <c r="BG202" i="8"/>
  <c r="BE202" i="8"/>
  <c r="T202" i="8"/>
  <c r="R202" i="8"/>
  <c r="P202" i="8"/>
  <c r="BI197" i="8"/>
  <c r="BH197" i="8"/>
  <c r="BG197" i="8"/>
  <c r="BE197" i="8"/>
  <c r="T197" i="8"/>
  <c r="R197" i="8"/>
  <c r="P197" i="8"/>
  <c r="BI189" i="8"/>
  <c r="BH189" i="8"/>
  <c r="BG189" i="8"/>
  <c r="BE189" i="8"/>
  <c r="T189" i="8"/>
  <c r="R189" i="8"/>
  <c r="P189" i="8"/>
  <c r="BI185" i="8"/>
  <c r="BH185" i="8"/>
  <c r="BG185" i="8"/>
  <c r="BE185" i="8"/>
  <c r="T185" i="8"/>
  <c r="R185" i="8"/>
  <c r="P185" i="8"/>
  <c r="BI181" i="8"/>
  <c r="BH181" i="8"/>
  <c r="BG181" i="8"/>
  <c r="BE181" i="8"/>
  <c r="T181" i="8"/>
  <c r="R181" i="8"/>
  <c r="P181" i="8"/>
  <c r="BI175" i="8"/>
  <c r="BH175" i="8"/>
  <c r="BG175" i="8"/>
  <c r="BE175" i="8"/>
  <c r="T175" i="8"/>
  <c r="R175" i="8"/>
  <c r="P175" i="8"/>
  <c r="BI169" i="8"/>
  <c r="BH169" i="8"/>
  <c r="BG169" i="8"/>
  <c r="BE169" i="8"/>
  <c r="T169" i="8"/>
  <c r="R169" i="8"/>
  <c r="P169" i="8"/>
  <c r="BI164" i="8"/>
  <c r="BH164" i="8"/>
  <c r="BG164" i="8"/>
  <c r="BE164" i="8"/>
  <c r="T164" i="8"/>
  <c r="R164" i="8"/>
  <c r="P164" i="8"/>
  <c r="BI158" i="8"/>
  <c r="BH158" i="8"/>
  <c r="BG158" i="8"/>
  <c r="BE158" i="8"/>
  <c r="T158" i="8"/>
  <c r="R158" i="8"/>
  <c r="P158" i="8"/>
  <c r="BI154" i="8"/>
  <c r="BH154" i="8"/>
  <c r="BG154" i="8"/>
  <c r="BE154" i="8"/>
  <c r="T154" i="8"/>
  <c r="R154" i="8"/>
  <c r="P154" i="8"/>
  <c r="BI150" i="8"/>
  <c r="BH150" i="8"/>
  <c r="BG150" i="8"/>
  <c r="BE150" i="8"/>
  <c r="T150" i="8"/>
  <c r="R150" i="8"/>
  <c r="P150" i="8"/>
  <c r="BI145" i="8"/>
  <c r="BH145" i="8"/>
  <c r="BG145" i="8"/>
  <c r="BE145" i="8"/>
  <c r="T145" i="8"/>
  <c r="R145" i="8"/>
  <c r="P145" i="8"/>
  <c r="BI139" i="8"/>
  <c r="BH139" i="8"/>
  <c r="BG139" i="8"/>
  <c r="BE139" i="8"/>
  <c r="T139" i="8"/>
  <c r="R139" i="8"/>
  <c r="P139" i="8"/>
  <c r="BI134" i="8"/>
  <c r="BH134" i="8"/>
  <c r="BG134" i="8"/>
  <c r="BE134" i="8"/>
  <c r="T134" i="8"/>
  <c r="R134" i="8"/>
  <c r="P134" i="8"/>
  <c r="F125" i="8"/>
  <c r="E123" i="8"/>
  <c r="F91" i="8"/>
  <c r="E89" i="8"/>
  <c r="J26" i="8"/>
  <c r="E26" i="8"/>
  <c r="J94" i="8" s="1"/>
  <c r="J25" i="8"/>
  <c r="J23" i="8"/>
  <c r="E23" i="8"/>
  <c r="J127" i="8"/>
  <c r="J22" i="8"/>
  <c r="J20" i="8"/>
  <c r="E20" i="8"/>
  <c r="F94" i="8" s="1"/>
  <c r="J19" i="8"/>
  <c r="J17" i="8"/>
  <c r="E17" i="8"/>
  <c r="F93" i="8"/>
  <c r="J16" i="8"/>
  <c r="J14" i="8"/>
  <c r="J125" i="8" s="1"/>
  <c r="E7" i="8"/>
  <c r="E119" i="8" s="1"/>
  <c r="J126" i="7"/>
  <c r="J39" i="7"/>
  <c r="J38" i="7"/>
  <c r="AY101" i="1" s="1"/>
  <c r="J37" i="7"/>
  <c r="AX101" i="1" s="1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1" i="7"/>
  <c r="BH211" i="7"/>
  <c r="BG211" i="7"/>
  <c r="BE211" i="7"/>
  <c r="T211" i="7"/>
  <c r="R211" i="7"/>
  <c r="P211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197" i="7"/>
  <c r="BH197" i="7"/>
  <c r="BG197" i="7"/>
  <c r="BE197" i="7"/>
  <c r="T197" i="7"/>
  <c r="R197" i="7"/>
  <c r="P197" i="7"/>
  <c r="BI189" i="7"/>
  <c r="BH189" i="7"/>
  <c r="BG189" i="7"/>
  <c r="BE189" i="7"/>
  <c r="T189" i="7"/>
  <c r="R189" i="7"/>
  <c r="P189" i="7"/>
  <c r="BI185" i="7"/>
  <c r="BH185" i="7"/>
  <c r="BG185" i="7"/>
  <c r="BE185" i="7"/>
  <c r="T185" i="7"/>
  <c r="R185" i="7"/>
  <c r="P185" i="7"/>
  <c r="BI175" i="7"/>
  <c r="BH175" i="7"/>
  <c r="BG175" i="7"/>
  <c r="BE175" i="7"/>
  <c r="T175" i="7"/>
  <c r="R175" i="7"/>
  <c r="P175" i="7"/>
  <c r="BI171" i="7"/>
  <c r="BH171" i="7"/>
  <c r="BG171" i="7"/>
  <c r="BE171" i="7"/>
  <c r="T171" i="7"/>
  <c r="R171" i="7"/>
  <c r="P171" i="7"/>
  <c r="BI166" i="7"/>
  <c r="BH166" i="7"/>
  <c r="BG166" i="7"/>
  <c r="BE166" i="7"/>
  <c r="T166" i="7"/>
  <c r="R166" i="7"/>
  <c r="P166" i="7"/>
  <c r="BI160" i="7"/>
  <c r="BH160" i="7"/>
  <c r="BG160" i="7"/>
  <c r="BE160" i="7"/>
  <c r="T160" i="7"/>
  <c r="R160" i="7"/>
  <c r="P160" i="7"/>
  <c r="BI156" i="7"/>
  <c r="BH156" i="7"/>
  <c r="BG156" i="7"/>
  <c r="BE156" i="7"/>
  <c r="T156" i="7"/>
  <c r="R156" i="7"/>
  <c r="P156" i="7"/>
  <c r="BI151" i="7"/>
  <c r="BH151" i="7"/>
  <c r="BG151" i="7"/>
  <c r="BE151" i="7"/>
  <c r="T151" i="7"/>
  <c r="R151" i="7"/>
  <c r="P151" i="7"/>
  <c r="BI145" i="7"/>
  <c r="BH145" i="7"/>
  <c r="BG145" i="7"/>
  <c r="BE145" i="7"/>
  <c r="T145" i="7"/>
  <c r="R145" i="7"/>
  <c r="P145" i="7"/>
  <c r="BI143" i="7"/>
  <c r="BH143" i="7"/>
  <c r="BG143" i="7"/>
  <c r="BE143" i="7"/>
  <c r="T143" i="7"/>
  <c r="R143" i="7"/>
  <c r="P143" i="7"/>
  <c r="BI139" i="7"/>
  <c r="BH139" i="7"/>
  <c r="BG139" i="7"/>
  <c r="BE139" i="7"/>
  <c r="T139" i="7"/>
  <c r="R139" i="7"/>
  <c r="P139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29" i="7"/>
  <c r="BH129" i="7"/>
  <c r="BG129" i="7"/>
  <c r="BE129" i="7"/>
  <c r="T129" i="7"/>
  <c r="R129" i="7"/>
  <c r="P129" i="7"/>
  <c r="J99" i="7"/>
  <c r="F119" i="7"/>
  <c r="E117" i="7"/>
  <c r="F91" i="7"/>
  <c r="E89" i="7"/>
  <c r="J26" i="7"/>
  <c r="E26" i="7"/>
  <c r="J94" i="7" s="1"/>
  <c r="J25" i="7"/>
  <c r="J23" i="7"/>
  <c r="E23" i="7"/>
  <c r="J93" i="7" s="1"/>
  <c r="J22" i="7"/>
  <c r="J20" i="7"/>
  <c r="E20" i="7"/>
  <c r="F122" i="7" s="1"/>
  <c r="J19" i="7"/>
  <c r="J17" i="7"/>
  <c r="E17" i="7"/>
  <c r="F121" i="7" s="1"/>
  <c r="J16" i="7"/>
  <c r="J14" i="7"/>
  <c r="J119" i="7" s="1"/>
  <c r="E7" i="7"/>
  <c r="E85" i="7"/>
  <c r="J39" i="6"/>
  <c r="J38" i="6"/>
  <c r="AY100" i="1" s="1"/>
  <c r="J37" i="6"/>
  <c r="AX100" i="1" s="1"/>
  <c r="BI349" i="6"/>
  <c r="BH349" i="6"/>
  <c r="BG349" i="6"/>
  <c r="BE349" i="6"/>
  <c r="T349" i="6"/>
  <c r="R349" i="6"/>
  <c r="P349" i="6"/>
  <c r="BI345" i="6"/>
  <c r="BH345" i="6"/>
  <c r="BG345" i="6"/>
  <c r="BE345" i="6"/>
  <c r="T345" i="6"/>
  <c r="R345" i="6"/>
  <c r="P345" i="6"/>
  <c r="BI341" i="6"/>
  <c r="BH341" i="6"/>
  <c r="BG341" i="6"/>
  <c r="BE341" i="6"/>
  <c r="T341" i="6"/>
  <c r="R341" i="6"/>
  <c r="P341" i="6"/>
  <c r="BI337" i="6"/>
  <c r="BH337" i="6"/>
  <c r="BG337" i="6"/>
  <c r="BE337" i="6"/>
  <c r="T337" i="6"/>
  <c r="R337" i="6"/>
  <c r="P337" i="6"/>
  <c r="BI333" i="6"/>
  <c r="BH333" i="6"/>
  <c r="BG333" i="6"/>
  <c r="BE333" i="6"/>
  <c r="T333" i="6"/>
  <c r="R333" i="6"/>
  <c r="P333" i="6"/>
  <c r="BI328" i="6"/>
  <c r="BH328" i="6"/>
  <c r="BG328" i="6"/>
  <c r="BE328" i="6"/>
  <c r="T328" i="6"/>
  <c r="R328" i="6"/>
  <c r="P328" i="6"/>
  <c r="BI324" i="6"/>
  <c r="BH324" i="6"/>
  <c r="BG324" i="6"/>
  <c r="BE324" i="6"/>
  <c r="T324" i="6"/>
  <c r="R324" i="6"/>
  <c r="P324" i="6"/>
  <c r="BI320" i="6"/>
  <c r="BH320" i="6"/>
  <c r="BG320" i="6"/>
  <c r="BE320" i="6"/>
  <c r="T320" i="6"/>
  <c r="R320" i="6"/>
  <c r="P320" i="6"/>
  <c r="BI318" i="6"/>
  <c r="BH318" i="6"/>
  <c r="BG318" i="6"/>
  <c r="BE318" i="6"/>
  <c r="T318" i="6"/>
  <c r="R318" i="6"/>
  <c r="P318" i="6"/>
  <c r="BI317" i="6"/>
  <c r="BH317" i="6"/>
  <c r="BG317" i="6"/>
  <c r="BE317" i="6"/>
  <c r="T317" i="6"/>
  <c r="R317" i="6"/>
  <c r="P317" i="6"/>
  <c r="BI312" i="6"/>
  <c r="BH312" i="6"/>
  <c r="BG312" i="6"/>
  <c r="BE312" i="6"/>
  <c r="T312" i="6"/>
  <c r="R312" i="6"/>
  <c r="P312" i="6"/>
  <c r="BI311" i="6"/>
  <c r="BH311" i="6"/>
  <c r="BG311" i="6"/>
  <c r="BE311" i="6"/>
  <c r="T311" i="6"/>
  <c r="R311" i="6"/>
  <c r="P311" i="6"/>
  <c r="BI303" i="6"/>
  <c r="BH303" i="6"/>
  <c r="BG303" i="6"/>
  <c r="BE303" i="6"/>
  <c r="T303" i="6"/>
  <c r="R303" i="6"/>
  <c r="P303" i="6"/>
  <c r="BI302" i="6"/>
  <c r="BH302" i="6"/>
  <c r="BG302" i="6"/>
  <c r="BE302" i="6"/>
  <c r="T302" i="6"/>
  <c r="R302" i="6"/>
  <c r="P302" i="6"/>
  <c r="BI297" i="6"/>
  <c r="BH297" i="6"/>
  <c r="BG297" i="6"/>
  <c r="BE297" i="6"/>
  <c r="T297" i="6"/>
  <c r="R297" i="6"/>
  <c r="P297" i="6"/>
  <c r="BI296" i="6"/>
  <c r="BH296" i="6"/>
  <c r="BG296" i="6"/>
  <c r="BE296" i="6"/>
  <c r="T296" i="6"/>
  <c r="R296" i="6"/>
  <c r="P296" i="6"/>
  <c r="BI292" i="6"/>
  <c r="BH292" i="6"/>
  <c r="BG292" i="6"/>
  <c r="BE292" i="6"/>
  <c r="T292" i="6"/>
  <c r="R292" i="6"/>
  <c r="P292" i="6"/>
  <c r="BI291" i="6"/>
  <c r="BH291" i="6"/>
  <c r="BG291" i="6"/>
  <c r="BE291" i="6"/>
  <c r="T291" i="6"/>
  <c r="R291" i="6"/>
  <c r="P291" i="6"/>
  <c r="BI281" i="6"/>
  <c r="BH281" i="6"/>
  <c r="BG281" i="6"/>
  <c r="BE281" i="6"/>
  <c r="T281" i="6"/>
  <c r="R281" i="6"/>
  <c r="P281" i="6"/>
  <c r="BI280" i="6"/>
  <c r="BH280" i="6"/>
  <c r="BG280" i="6"/>
  <c r="BE280" i="6"/>
  <c r="T280" i="6"/>
  <c r="R280" i="6"/>
  <c r="P280" i="6"/>
  <c r="BI276" i="6"/>
  <c r="BH276" i="6"/>
  <c r="BG276" i="6"/>
  <c r="BE276" i="6"/>
  <c r="T276" i="6"/>
  <c r="R276" i="6"/>
  <c r="P276" i="6"/>
  <c r="BI275" i="6"/>
  <c r="BH275" i="6"/>
  <c r="BG275" i="6"/>
  <c r="BE275" i="6"/>
  <c r="T275" i="6"/>
  <c r="R275" i="6"/>
  <c r="P275" i="6"/>
  <c r="BI271" i="6"/>
  <c r="BH271" i="6"/>
  <c r="BG271" i="6"/>
  <c r="BE271" i="6"/>
  <c r="T271" i="6"/>
  <c r="R271" i="6"/>
  <c r="P271" i="6"/>
  <c r="BI268" i="6"/>
  <c r="BH268" i="6"/>
  <c r="BG268" i="6"/>
  <c r="BE268" i="6"/>
  <c r="T268" i="6"/>
  <c r="R268" i="6"/>
  <c r="P268" i="6"/>
  <c r="BI264" i="6"/>
  <c r="BH264" i="6"/>
  <c r="BG264" i="6"/>
  <c r="BE264" i="6"/>
  <c r="T264" i="6"/>
  <c r="R264" i="6"/>
  <c r="P264" i="6"/>
  <c r="BI263" i="6"/>
  <c r="BH263" i="6"/>
  <c r="BG263" i="6"/>
  <c r="BE263" i="6"/>
  <c r="T263" i="6"/>
  <c r="R263" i="6"/>
  <c r="P263" i="6"/>
  <c r="BI256" i="6"/>
  <c r="BH256" i="6"/>
  <c r="BG256" i="6"/>
  <c r="BE256" i="6"/>
  <c r="T256" i="6"/>
  <c r="R256" i="6"/>
  <c r="P256" i="6"/>
  <c r="BI255" i="6"/>
  <c r="BH255" i="6"/>
  <c r="BG255" i="6"/>
  <c r="BE255" i="6"/>
  <c r="T255" i="6"/>
  <c r="R255" i="6"/>
  <c r="P255" i="6"/>
  <c r="BI249" i="6"/>
  <c r="BH249" i="6"/>
  <c r="BG249" i="6"/>
  <c r="BE249" i="6"/>
  <c r="T249" i="6"/>
  <c r="R249" i="6"/>
  <c r="P249" i="6"/>
  <c r="BI243" i="6"/>
  <c r="BH243" i="6"/>
  <c r="BG243" i="6"/>
  <c r="BE243" i="6"/>
  <c r="T243" i="6"/>
  <c r="R243" i="6"/>
  <c r="P243" i="6"/>
  <c r="BI239" i="6"/>
  <c r="BH239" i="6"/>
  <c r="BG239" i="6"/>
  <c r="BE239" i="6"/>
  <c r="T239" i="6"/>
  <c r="R239" i="6"/>
  <c r="P239" i="6"/>
  <c r="BI235" i="6"/>
  <c r="BH235" i="6"/>
  <c r="BG235" i="6"/>
  <c r="BE235" i="6"/>
  <c r="T235" i="6"/>
  <c r="R235" i="6"/>
  <c r="P235" i="6"/>
  <c r="BI229" i="6"/>
  <c r="BH229" i="6"/>
  <c r="BG229" i="6"/>
  <c r="BE229" i="6"/>
  <c r="T229" i="6"/>
  <c r="R229" i="6"/>
  <c r="P229" i="6"/>
  <c r="BI225" i="6"/>
  <c r="BH225" i="6"/>
  <c r="BG225" i="6"/>
  <c r="BE225" i="6"/>
  <c r="T225" i="6"/>
  <c r="R225" i="6"/>
  <c r="P225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6" i="6"/>
  <c r="BH216" i="6"/>
  <c r="BG216" i="6"/>
  <c r="BE216" i="6"/>
  <c r="T216" i="6"/>
  <c r="R216" i="6"/>
  <c r="P216" i="6"/>
  <c r="BI210" i="6"/>
  <c r="BH210" i="6"/>
  <c r="BG210" i="6"/>
  <c r="BE210" i="6"/>
  <c r="T210" i="6"/>
  <c r="R210" i="6"/>
  <c r="P210" i="6"/>
  <c r="BI204" i="6"/>
  <c r="BH204" i="6"/>
  <c r="BG204" i="6"/>
  <c r="BE204" i="6"/>
  <c r="T204" i="6"/>
  <c r="R204" i="6"/>
  <c r="P204" i="6"/>
  <c r="BI199" i="6"/>
  <c r="BH199" i="6"/>
  <c r="BG199" i="6"/>
  <c r="BE199" i="6"/>
  <c r="T199" i="6"/>
  <c r="R199" i="6"/>
  <c r="P199" i="6"/>
  <c r="BI195" i="6"/>
  <c r="BH195" i="6"/>
  <c r="BG195" i="6"/>
  <c r="BE195" i="6"/>
  <c r="T195" i="6"/>
  <c r="R195" i="6"/>
  <c r="P195" i="6"/>
  <c r="BI191" i="6"/>
  <c r="BH191" i="6"/>
  <c r="BG191" i="6"/>
  <c r="BE191" i="6"/>
  <c r="T191" i="6"/>
  <c r="R191" i="6"/>
  <c r="P191" i="6"/>
  <c r="BI187" i="6"/>
  <c r="BH187" i="6"/>
  <c r="BG187" i="6"/>
  <c r="BE187" i="6"/>
  <c r="T187" i="6"/>
  <c r="R187" i="6"/>
  <c r="P187" i="6"/>
  <c r="BI183" i="6"/>
  <c r="BH183" i="6"/>
  <c r="BG183" i="6"/>
  <c r="BE183" i="6"/>
  <c r="T183" i="6"/>
  <c r="R183" i="6"/>
  <c r="P183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4" i="6"/>
  <c r="BH174" i="6"/>
  <c r="BG174" i="6"/>
  <c r="BE174" i="6"/>
  <c r="T174" i="6"/>
  <c r="R174" i="6"/>
  <c r="P174" i="6"/>
  <c r="BI170" i="6"/>
  <c r="BH170" i="6"/>
  <c r="BG170" i="6"/>
  <c r="BE170" i="6"/>
  <c r="T170" i="6"/>
  <c r="R170" i="6"/>
  <c r="P170" i="6"/>
  <c r="BI167" i="6"/>
  <c r="BH167" i="6"/>
  <c r="BG167" i="6"/>
  <c r="BE167" i="6"/>
  <c r="T167" i="6"/>
  <c r="R167" i="6"/>
  <c r="P167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2" i="6"/>
  <c r="BH142" i="6"/>
  <c r="BG142" i="6"/>
  <c r="BE142" i="6"/>
  <c r="T142" i="6"/>
  <c r="R142" i="6"/>
  <c r="P142" i="6"/>
  <c r="BI136" i="6"/>
  <c r="BH136" i="6"/>
  <c r="BG136" i="6"/>
  <c r="BE136" i="6"/>
  <c r="T136" i="6"/>
  <c r="T135" i="6" s="1"/>
  <c r="R136" i="6"/>
  <c r="R135" i="6" s="1"/>
  <c r="P136" i="6"/>
  <c r="P135" i="6" s="1"/>
  <c r="BI130" i="6"/>
  <c r="BH130" i="6"/>
  <c r="BG130" i="6"/>
  <c r="BE130" i="6"/>
  <c r="T130" i="6"/>
  <c r="T129" i="6" s="1"/>
  <c r="T128" i="6" s="1"/>
  <c r="R130" i="6"/>
  <c r="R129" i="6" s="1"/>
  <c r="P130" i="6"/>
  <c r="P129" i="6" s="1"/>
  <c r="P128" i="6" s="1"/>
  <c r="F121" i="6"/>
  <c r="E119" i="6"/>
  <c r="F91" i="6"/>
  <c r="E89" i="6"/>
  <c r="J26" i="6"/>
  <c r="E26" i="6"/>
  <c r="J124" i="6" s="1"/>
  <c r="J25" i="6"/>
  <c r="J23" i="6"/>
  <c r="E23" i="6"/>
  <c r="J93" i="6" s="1"/>
  <c r="J22" i="6"/>
  <c r="J20" i="6"/>
  <c r="E20" i="6"/>
  <c r="F124" i="6" s="1"/>
  <c r="J19" i="6"/>
  <c r="J17" i="6"/>
  <c r="E17" i="6"/>
  <c r="F93" i="6" s="1"/>
  <c r="J16" i="6"/>
  <c r="J14" i="6"/>
  <c r="J121" i="6"/>
  <c r="E7" i="6"/>
  <c r="E115" i="6"/>
  <c r="J127" i="5"/>
  <c r="J39" i="5"/>
  <c r="J38" i="5"/>
  <c r="AY99" i="1"/>
  <c r="J37" i="5"/>
  <c r="AX99" i="1"/>
  <c r="BI406" i="5"/>
  <c r="BH406" i="5"/>
  <c r="BG406" i="5"/>
  <c r="BE406" i="5"/>
  <c r="T406" i="5"/>
  <c r="R406" i="5"/>
  <c r="P406" i="5"/>
  <c r="BI402" i="5"/>
  <c r="BH402" i="5"/>
  <c r="BG402" i="5"/>
  <c r="BE402" i="5"/>
  <c r="T402" i="5"/>
  <c r="R402" i="5"/>
  <c r="P402" i="5"/>
  <c r="BI400" i="5"/>
  <c r="BH400" i="5"/>
  <c r="BG400" i="5"/>
  <c r="BE400" i="5"/>
  <c r="T400" i="5"/>
  <c r="T399" i="5" s="1"/>
  <c r="R400" i="5"/>
  <c r="R399" i="5"/>
  <c r="P400" i="5"/>
  <c r="P399" i="5"/>
  <c r="BI396" i="5"/>
  <c r="BH396" i="5"/>
  <c r="BG396" i="5"/>
  <c r="BE396" i="5"/>
  <c r="T396" i="5"/>
  <c r="R396" i="5"/>
  <c r="P396" i="5"/>
  <c r="BI392" i="5"/>
  <c r="BH392" i="5"/>
  <c r="BG392" i="5"/>
  <c r="BE392" i="5"/>
  <c r="T392" i="5"/>
  <c r="R392" i="5"/>
  <c r="P392" i="5"/>
  <c r="BI383" i="5"/>
  <c r="BH383" i="5"/>
  <c r="BG383" i="5"/>
  <c r="BE383" i="5"/>
  <c r="T383" i="5"/>
  <c r="T382" i="5" s="1"/>
  <c r="R383" i="5"/>
  <c r="R382" i="5" s="1"/>
  <c r="P383" i="5"/>
  <c r="P382" i="5"/>
  <c r="BI377" i="5"/>
  <c r="BH377" i="5"/>
  <c r="BG377" i="5"/>
  <c r="BE377" i="5"/>
  <c r="T377" i="5"/>
  <c r="R377" i="5"/>
  <c r="P377" i="5"/>
  <c r="BI373" i="5"/>
  <c r="BH373" i="5"/>
  <c r="BG373" i="5"/>
  <c r="BE373" i="5"/>
  <c r="T373" i="5"/>
  <c r="R373" i="5"/>
  <c r="P373" i="5"/>
  <c r="BI372" i="5"/>
  <c r="BH372" i="5"/>
  <c r="BG372" i="5"/>
  <c r="BE372" i="5"/>
  <c r="T372" i="5"/>
  <c r="R372" i="5"/>
  <c r="P372" i="5"/>
  <c r="BI368" i="5"/>
  <c r="BH368" i="5"/>
  <c r="BG368" i="5"/>
  <c r="BE368" i="5"/>
  <c r="T368" i="5"/>
  <c r="R368" i="5"/>
  <c r="P368" i="5"/>
  <c r="BI364" i="5"/>
  <c r="BH364" i="5"/>
  <c r="BG364" i="5"/>
  <c r="BE364" i="5"/>
  <c r="T364" i="5"/>
  <c r="R364" i="5"/>
  <c r="P364" i="5"/>
  <c r="BI361" i="5"/>
  <c r="BH361" i="5"/>
  <c r="BG361" i="5"/>
  <c r="BE361" i="5"/>
  <c r="T361" i="5"/>
  <c r="R361" i="5"/>
  <c r="P361" i="5"/>
  <c r="BI353" i="5"/>
  <c r="BH353" i="5"/>
  <c r="BG353" i="5"/>
  <c r="BE353" i="5"/>
  <c r="T353" i="5"/>
  <c r="R353" i="5"/>
  <c r="P353" i="5"/>
  <c r="BI349" i="5"/>
  <c r="BH349" i="5"/>
  <c r="BG349" i="5"/>
  <c r="BE349" i="5"/>
  <c r="T349" i="5"/>
  <c r="R349" i="5"/>
  <c r="P349" i="5"/>
  <c r="BI345" i="5"/>
  <c r="BH345" i="5"/>
  <c r="BG345" i="5"/>
  <c r="BE345" i="5"/>
  <c r="T345" i="5"/>
  <c r="R345" i="5"/>
  <c r="P345" i="5"/>
  <c r="BI344" i="5"/>
  <c r="BH344" i="5"/>
  <c r="BG344" i="5"/>
  <c r="BE344" i="5"/>
  <c r="T344" i="5"/>
  <c r="R344" i="5"/>
  <c r="P344" i="5"/>
  <c r="BI340" i="5"/>
  <c r="BH340" i="5"/>
  <c r="BG340" i="5"/>
  <c r="BE340" i="5"/>
  <c r="T340" i="5"/>
  <c r="R340" i="5"/>
  <c r="P340" i="5"/>
  <c r="BI334" i="5"/>
  <c r="BH334" i="5"/>
  <c r="BG334" i="5"/>
  <c r="BE334" i="5"/>
  <c r="T334" i="5"/>
  <c r="R334" i="5"/>
  <c r="P334" i="5"/>
  <c r="BI331" i="5"/>
  <c r="BH331" i="5"/>
  <c r="BG331" i="5"/>
  <c r="BE331" i="5"/>
  <c r="T331" i="5"/>
  <c r="R331" i="5"/>
  <c r="P331" i="5"/>
  <c r="BI328" i="5"/>
  <c r="BH328" i="5"/>
  <c r="BG328" i="5"/>
  <c r="BE328" i="5"/>
  <c r="T328" i="5"/>
  <c r="R328" i="5"/>
  <c r="P328" i="5"/>
  <c r="BI325" i="5"/>
  <c r="BH325" i="5"/>
  <c r="BG325" i="5"/>
  <c r="BE325" i="5"/>
  <c r="T325" i="5"/>
  <c r="R325" i="5"/>
  <c r="P325" i="5"/>
  <c r="BI321" i="5"/>
  <c r="BH321" i="5"/>
  <c r="BG321" i="5"/>
  <c r="BE321" i="5"/>
  <c r="T321" i="5"/>
  <c r="R321" i="5"/>
  <c r="P321" i="5"/>
  <c r="BI317" i="5"/>
  <c r="BH317" i="5"/>
  <c r="BG317" i="5"/>
  <c r="BE317" i="5"/>
  <c r="T317" i="5"/>
  <c r="R317" i="5"/>
  <c r="P317" i="5"/>
  <c r="BI316" i="5"/>
  <c r="BH316" i="5"/>
  <c r="BG316" i="5"/>
  <c r="BE316" i="5"/>
  <c r="T316" i="5"/>
  <c r="R316" i="5"/>
  <c r="P316" i="5"/>
  <c r="BI312" i="5"/>
  <c r="BH312" i="5"/>
  <c r="BG312" i="5"/>
  <c r="BE312" i="5"/>
  <c r="T312" i="5"/>
  <c r="R312" i="5"/>
  <c r="P312" i="5"/>
  <c r="BI308" i="5"/>
  <c r="BH308" i="5"/>
  <c r="BG308" i="5"/>
  <c r="BE308" i="5"/>
  <c r="T308" i="5"/>
  <c r="R308" i="5"/>
  <c r="P308" i="5"/>
  <c r="BI302" i="5"/>
  <c r="BH302" i="5"/>
  <c r="BG302" i="5"/>
  <c r="BE302" i="5"/>
  <c r="T302" i="5"/>
  <c r="R302" i="5"/>
  <c r="P302" i="5"/>
  <c r="BI298" i="5"/>
  <c r="BH298" i="5"/>
  <c r="BG298" i="5"/>
  <c r="BE298" i="5"/>
  <c r="T298" i="5"/>
  <c r="R298" i="5"/>
  <c r="P298" i="5"/>
  <c r="BI297" i="5"/>
  <c r="BH297" i="5"/>
  <c r="BG297" i="5"/>
  <c r="BE297" i="5"/>
  <c r="T297" i="5"/>
  <c r="R297" i="5"/>
  <c r="P297" i="5"/>
  <c r="BI296" i="5"/>
  <c r="BH296" i="5"/>
  <c r="BG296" i="5"/>
  <c r="BE296" i="5"/>
  <c r="T296" i="5"/>
  <c r="R296" i="5"/>
  <c r="P296" i="5"/>
  <c r="BI295" i="5"/>
  <c r="BH295" i="5"/>
  <c r="BG295" i="5"/>
  <c r="BE295" i="5"/>
  <c r="T295" i="5"/>
  <c r="R295" i="5"/>
  <c r="P295" i="5"/>
  <c r="BI294" i="5"/>
  <c r="BH294" i="5"/>
  <c r="BG294" i="5"/>
  <c r="BE294" i="5"/>
  <c r="T294" i="5"/>
  <c r="R294" i="5"/>
  <c r="P294" i="5"/>
  <c r="BI293" i="5"/>
  <c r="BH293" i="5"/>
  <c r="BG293" i="5"/>
  <c r="BE293" i="5"/>
  <c r="T293" i="5"/>
  <c r="R293" i="5"/>
  <c r="P293" i="5"/>
  <c r="BI292" i="5"/>
  <c r="BH292" i="5"/>
  <c r="BG292" i="5"/>
  <c r="BE292" i="5"/>
  <c r="T292" i="5"/>
  <c r="R292" i="5"/>
  <c r="P292" i="5"/>
  <c r="BI291" i="5"/>
  <c r="BH291" i="5"/>
  <c r="BG291" i="5"/>
  <c r="BE291" i="5"/>
  <c r="T291" i="5"/>
  <c r="R291" i="5"/>
  <c r="P291" i="5"/>
  <c r="BI287" i="5"/>
  <c r="BH287" i="5"/>
  <c r="BG287" i="5"/>
  <c r="BE287" i="5"/>
  <c r="T287" i="5"/>
  <c r="R287" i="5"/>
  <c r="P287" i="5"/>
  <c r="BI282" i="5"/>
  <c r="BH282" i="5"/>
  <c r="BG282" i="5"/>
  <c r="BE282" i="5"/>
  <c r="T282" i="5"/>
  <c r="R282" i="5"/>
  <c r="P282" i="5"/>
  <c r="BI278" i="5"/>
  <c r="BH278" i="5"/>
  <c r="BG278" i="5"/>
  <c r="BE278" i="5"/>
  <c r="T278" i="5"/>
  <c r="R278" i="5"/>
  <c r="P278" i="5"/>
  <c r="BI272" i="5"/>
  <c r="BH272" i="5"/>
  <c r="BG272" i="5"/>
  <c r="BE272" i="5"/>
  <c r="T272" i="5"/>
  <c r="R272" i="5"/>
  <c r="P272" i="5"/>
  <c r="BI266" i="5"/>
  <c r="BH266" i="5"/>
  <c r="BG266" i="5"/>
  <c r="BE266" i="5"/>
  <c r="T266" i="5"/>
  <c r="R266" i="5"/>
  <c r="P266" i="5"/>
  <c r="BI258" i="5"/>
  <c r="BH258" i="5"/>
  <c r="BG258" i="5"/>
  <c r="BE258" i="5"/>
  <c r="T258" i="5"/>
  <c r="R258" i="5"/>
  <c r="P258" i="5"/>
  <c r="BI254" i="5"/>
  <c r="BH254" i="5"/>
  <c r="BG254" i="5"/>
  <c r="BE254" i="5"/>
  <c r="T254" i="5"/>
  <c r="R254" i="5"/>
  <c r="P254" i="5"/>
  <c r="BI248" i="5"/>
  <c r="BH248" i="5"/>
  <c r="BG248" i="5"/>
  <c r="BE248" i="5"/>
  <c r="T248" i="5"/>
  <c r="R248" i="5"/>
  <c r="P248" i="5"/>
  <c r="BI243" i="5"/>
  <c r="BH243" i="5"/>
  <c r="BG243" i="5"/>
  <c r="BE243" i="5"/>
  <c r="T243" i="5"/>
  <c r="R243" i="5"/>
  <c r="P243" i="5"/>
  <c r="BI239" i="5"/>
  <c r="BH239" i="5"/>
  <c r="BG239" i="5"/>
  <c r="BE239" i="5"/>
  <c r="T239" i="5"/>
  <c r="R239" i="5"/>
  <c r="P239" i="5"/>
  <c r="BI234" i="5"/>
  <c r="BH234" i="5"/>
  <c r="BG234" i="5"/>
  <c r="BE234" i="5"/>
  <c r="T234" i="5"/>
  <c r="R234" i="5"/>
  <c r="P234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4" i="5"/>
  <c r="BH224" i="5"/>
  <c r="BG224" i="5"/>
  <c r="BE224" i="5"/>
  <c r="T224" i="5"/>
  <c r="R224" i="5"/>
  <c r="P224" i="5"/>
  <c r="BI219" i="5"/>
  <c r="BH219" i="5"/>
  <c r="BG219" i="5"/>
  <c r="BE219" i="5"/>
  <c r="T219" i="5"/>
  <c r="R219" i="5"/>
  <c r="P219" i="5"/>
  <c r="BI214" i="5"/>
  <c r="BH214" i="5"/>
  <c r="BG214" i="5"/>
  <c r="BE214" i="5"/>
  <c r="T214" i="5"/>
  <c r="R214" i="5"/>
  <c r="P214" i="5"/>
  <c r="BI209" i="5"/>
  <c r="BH209" i="5"/>
  <c r="BG209" i="5"/>
  <c r="BE209" i="5"/>
  <c r="T209" i="5"/>
  <c r="R209" i="5"/>
  <c r="P209" i="5"/>
  <c r="BI205" i="5"/>
  <c r="BH205" i="5"/>
  <c r="BG205" i="5"/>
  <c r="BE205" i="5"/>
  <c r="T205" i="5"/>
  <c r="R205" i="5"/>
  <c r="P205" i="5"/>
  <c r="BI201" i="5"/>
  <c r="BH201" i="5"/>
  <c r="BG201" i="5"/>
  <c r="BE201" i="5"/>
  <c r="T201" i="5"/>
  <c r="R201" i="5"/>
  <c r="P201" i="5"/>
  <c r="BI197" i="5"/>
  <c r="BH197" i="5"/>
  <c r="BG197" i="5"/>
  <c r="BE197" i="5"/>
  <c r="T197" i="5"/>
  <c r="R197" i="5"/>
  <c r="P197" i="5"/>
  <c r="BI194" i="5"/>
  <c r="BH194" i="5"/>
  <c r="BG194" i="5"/>
  <c r="BE194" i="5"/>
  <c r="T194" i="5"/>
  <c r="R194" i="5"/>
  <c r="P194" i="5"/>
  <c r="BI190" i="5"/>
  <c r="BH190" i="5"/>
  <c r="BG190" i="5"/>
  <c r="BE190" i="5"/>
  <c r="T190" i="5"/>
  <c r="R190" i="5"/>
  <c r="P190" i="5"/>
  <c r="BI186" i="5"/>
  <c r="BH186" i="5"/>
  <c r="BG186" i="5"/>
  <c r="BE186" i="5"/>
  <c r="T186" i="5"/>
  <c r="R186" i="5"/>
  <c r="P186" i="5"/>
  <c r="BI182" i="5"/>
  <c r="BH182" i="5"/>
  <c r="BG182" i="5"/>
  <c r="BE182" i="5"/>
  <c r="T182" i="5"/>
  <c r="R182" i="5"/>
  <c r="P182" i="5"/>
  <c r="BI179" i="5"/>
  <c r="BH179" i="5"/>
  <c r="BG179" i="5"/>
  <c r="BE179" i="5"/>
  <c r="T179" i="5"/>
  <c r="R179" i="5"/>
  <c r="P179" i="5"/>
  <c r="BI175" i="5"/>
  <c r="BH175" i="5"/>
  <c r="BG175" i="5"/>
  <c r="BE175" i="5"/>
  <c r="T175" i="5"/>
  <c r="R175" i="5"/>
  <c r="P175" i="5"/>
  <c r="BI171" i="5"/>
  <c r="BH171" i="5"/>
  <c r="BG171" i="5"/>
  <c r="BE171" i="5"/>
  <c r="T171" i="5"/>
  <c r="R171" i="5"/>
  <c r="P171" i="5"/>
  <c r="BI167" i="5"/>
  <c r="BH167" i="5"/>
  <c r="BG167" i="5"/>
  <c r="BE167" i="5"/>
  <c r="T167" i="5"/>
  <c r="R167" i="5"/>
  <c r="P167" i="5"/>
  <c r="BI163" i="5"/>
  <c r="BH163" i="5"/>
  <c r="BG163" i="5"/>
  <c r="BE163" i="5"/>
  <c r="T163" i="5"/>
  <c r="R163" i="5"/>
  <c r="P163" i="5"/>
  <c r="BI157" i="5"/>
  <c r="BH157" i="5"/>
  <c r="BG157" i="5"/>
  <c r="BE157" i="5"/>
  <c r="T157" i="5"/>
  <c r="R157" i="5"/>
  <c r="P157" i="5"/>
  <c r="BI153" i="5"/>
  <c r="BH153" i="5"/>
  <c r="BG153" i="5"/>
  <c r="BE153" i="5"/>
  <c r="T153" i="5"/>
  <c r="R153" i="5"/>
  <c r="P153" i="5"/>
  <c r="BI149" i="5"/>
  <c r="BH149" i="5"/>
  <c r="BG149" i="5"/>
  <c r="BE149" i="5"/>
  <c r="T149" i="5"/>
  <c r="R149" i="5"/>
  <c r="P149" i="5"/>
  <c r="BI145" i="5"/>
  <c r="BH145" i="5"/>
  <c r="BG145" i="5"/>
  <c r="BE145" i="5"/>
  <c r="T145" i="5"/>
  <c r="R145" i="5"/>
  <c r="P145" i="5"/>
  <c r="BI141" i="5"/>
  <c r="BH141" i="5"/>
  <c r="BG141" i="5"/>
  <c r="BE141" i="5"/>
  <c r="T141" i="5"/>
  <c r="R141" i="5"/>
  <c r="P141" i="5"/>
  <c r="BI136" i="5"/>
  <c r="BH136" i="5"/>
  <c r="BG136" i="5"/>
  <c r="BE136" i="5"/>
  <c r="T136" i="5"/>
  <c r="R136" i="5"/>
  <c r="P136" i="5"/>
  <c r="BI129" i="5"/>
  <c r="BH129" i="5"/>
  <c r="BG129" i="5"/>
  <c r="BE129" i="5"/>
  <c r="T129" i="5"/>
  <c r="R129" i="5"/>
  <c r="P129" i="5"/>
  <c r="J99" i="5"/>
  <c r="F120" i="5"/>
  <c r="E118" i="5"/>
  <c r="F91" i="5"/>
  <c r="E89" i="5"/>
  <c r="J26" i="5"/>
  <c r="E26" i="5"/>
  <c r="J123" i="5" s="1"/>
  <c r="J25" i="5"/>
  <c r="J23" i="5"/>
  <c r="E23" i="5"/>
  <c r="J93" i="5" s="1"/>
  <c r="J22" i="5"/>
  <c r="J20" i="5"/>
  <c r="E20" i="5"/>
  <c r="F94" i="5" s="1"/>
  <c r="J19" i="5"/>
  <c r="J17" i="5"/>
  <c r="E17" i="5"/>
  <c r="F93" i="5" s="1"/>
  <c r="J16" i="5"/>
  <c r="J14" i="5"/>
  <c r="J120" i="5"/>
  <c r="E7" i="5"/>
  <c r="E85" i="5"/>
  <c r="J39" i="4"/>
  <c r="J38" i="4"/>
  <c r="AY98" i="1" s="1"/>
  <c r="J37" i="4"/>
  <c r="AX98" i="1"/>
  <c r="BI149" i="4"/>
  <c r="BH149" i="4"/>
  <c r="BG149" i="4"/>
  <c r="BE149" i="4"/>
  <c r="T149" i="4"/>
  <c r="R149" i="4"/>
  <c r="P149" i="4"/>
  <c r="BI145" i="4"/>
  <c r="BH145" i="4"/>
  <c r="BG145" i="4"/>
  <c r="BE145" i="4"/>
  <c r="T145" i="4"/>
  <c r="R145" i="4"/>
  <c r="P145" i="4"/>
  <c r="BI141" i="4"/>
  <c r="BH141" i="4"/>
  <c r="BG141" i="4"/>
  <c r="BE141" i="4"/>
  <c r="T141" i="4"/>
  <c r="R141" i="4"/>
  <c r="P141" i="4"/>
  <c r="BI137" i="4"/>
  <c r="BH137" i="4"/>
  <c r="BG137" i="4"/>
  <c r="BE137" i="4"/>
  <c r="T137" i="4"/>
  <c r="R137" i="4"/>
  <c r="P137" i="4"/>
  <c r="BI133" i="4"/>
  <c r="BH133" i="4"/>
  <c r="BG133" i="4"/>
  <c r="BE133" i="4"/>
  <c r="T133" i="4"/>
  <c r="R133" i="4"/>
  <c r="P133" i="4"/>
  <c r="BI129" i="4"/>
  <c r="BH129" i="4"/>
  <c r="BG129" i="4"/>
  <c r="BE129" i="4"/>
  <c r="T129" i="4"/>
  <c r="R129" i="4"/>
  <c r="P129" i="4"/>
  <c r="BI125" i="4"/>
  <c r="BH125" i="4"/>
  <c r="BG125" i="4"/>
  <c r="BE125" i="4"/>
  <c r="T125" i="4"/>
  <c r="R125" i="4"/>
  <c r="P125" i="4"/>
  <c r="F116" i="4"/>
  <c r="E114" i="4"/>
  <c r="F91" i="4"/>
  <c r="E89" i="4"/>
  <c r="J26" i="4"/>
  <c r="E26" i="4"/>
  <c r="J119" i="4"/>
  <c r="J25" i="4"/>
  <c r="J23" i="4"/>
  <c r="E23" i="4"/>
  <c r="J118" i="4" s="1"/>
  <c r="J22" i="4"/>
  <c r="J20" i="4"/>
  <c r="E20" i="4"/>
  <c r="F94" i="4"/>
  <c r="J19" i="4"/>
  <c r="J17" i="4"/>
  <c r="E17" i="4"/>
  <c r="F93" i="4" s="1"/>
  <c r="J16" i="4"/>
  <c r="J14" i="4"/>
  <c r="J116" i="4" s="1"/>
  <c r="E7" i="4"/>
  <c r="E85" i="4" s="1"/>
  <c r="J39" i="3"/>
  <c r="J38" i="3"/>
  <c r="AY97" i="1" s="1"/>
  <c r="J37" i="3"/>
  <c r="AX97" i="1" s="1"/>
  <c r="BI249" i="3"/>
  <c r="BH249" i="3"/>
  <c r="BG249" i="3"/>
  <c r="BE249" i="3"/>
  <c r="T249" i="3"/>
  <c r="R249" i="3"/>
  <c r="P249" i="3"/>
  <c r="BI245" i="3"/>
  <c r="BH245" i="3"/>
  <c r="BG245" i="3"/>
  <c r="BE245" i="3"/>
  <c r="T245" i="3"/>
  <c r="R245" i="3"/>
  <c r="P245" i="3"/>
  <c r="BI240" i="3"/>
  <c r="BH240" i="3"/>
  <c r="BG240" i="3"/>
  <c r="BE240" i="3"/>
  <c r="T240" i="3"/>
  <c r="R240" i="3"/>
  <c r="P240" i="3"/>
  <c r="BI236" i="3"/>
  <c r="BH236" i="3"/>
  <c r="BG236" i="3"/>
  <c r="BE236" i="3"/>
  <c r="T236" i="3"/>
  <c r="R236" i="3"/>
  <c r="P236" i="3"/>
  <c r="BI231" i="3"/>
  <c r="BH231" i="3"/>
  <c r="BG231" i="3"/>
  <c r="BE231" i="3"/>
  <c r="T231" i="3"/>
  <c r="R231" i="3"/>
  <c r="P231" i="3"/>
  <c r="BI227" i="3"/>
  <c r="BH227" i="3"/>
  <c r="BG227" i="3"/>
  <c r="BE227" i="3"/>
  <c r="T227" i="3"/>
  <c r="R227" i="3"/>
  <c r="P227" i="3"/>
  <c r="BI223" i="3"/>
  <c r="BH223" i="3"/>
  <c r="BG223" i="3"/>
  <c r="BE223" i="3"/>
  <c r="T223" i="3"/>
  <c r="R223" i="3"/>
  <c r="P223" i="3"/>
  <c r="BI219" i="3"/>
  <c r="BH219" i="3"/>
  <c r="BG219" i="3"/>
  <c r="BE219" i="3"/>
  <c r="T219" i="3"/>
  <c r="R219" i="3"/>
  <c r="P219" i="3"/>
  <c r="BI215" i="3"/>
  <c r="BH215" i="3"/>
  <c r="BG215" i="3"/>
  <c r="BE215" i="3"/>
  <c r="T215" i="3"/>
  <c r="R215" i="3"/>
  <c r="P215" i="3"/>
  <c r="BI211" i="3"/>
  <c r="BH211" i="3"/>
  <c r="BG211" i="3"/>
  <c r="BE211" i="3"/>
  <c r="T211" i="3"/>
  <c r="R211" i="3"/>
  <c r="P211" i="3"/>
  <c r="BI207" i="3"/>
  <c r="BH207" i="3"/>
  <c r="BG207" i="3"/>
  <c r="BE207" i="3"/>
  <c r="T207" i="3"/>
  <c r="R207" i="3"/>
  <c r="P207" i="3"/>
  <c r="BI201" i="3"/>
  <c r="BH201" i="3"/>
  <c r="BG201" i="3"/>
  <c r="BE201" i="3"/>
  <c r="T201" i="3"/>
  <c r="R201" i="3"/>
  <c r="P201" i="3"/>
  <c r="BI198" i="3"/>
  <c r="BH198" i="3"/>
  <c r="BG198" i="3"/>
  <c r="BE198" i="3"/>
  <c r="T198" i="3"/>
  <c r="T197" i="3" s="1"/>
  <c r="R198" i="3"/>
  <c r="R197" i="3" s="1"/>
  <c r="P198" i="3"/>
  <c r="P197" i="3" s="1"/>
  <c r="BI196" i="3"/>
  <c r="BH196" i="3"/>
  <c r="BG196" i="3"/>
  <c r="BE196" i="3"/>
  <c r="T196" i="3"/>
  <c r="R196" i="3"/>
  <c r="P196" i="3"/>
  <c r="BI191" i="3"/>
  <c r="BH191" i="3"/>
  <c r="BG191" i="3"/>
  <c r="BE191" i="3"/>
  <c r="T191" i="3"/>
  <c r="R191" i="3"/>
  <c r="P191" i="3"/>
  <c r="BI186" i="3"/>
  <c r="BH186" i="3"/>
  <c r="BG186" i="3"/>
  <c r="BE186" i="3"/>
  <c r="T186" i="3"/>
  <c r="R186" i="3"/>
  <c r="P186" i="3"/>
  <c r="BI182" i="3"/>
  <c r="BH182" i="3"/>
  <c r="BG182" i="3"/>
  <c r="BE182" i="3"/>
  <c r="T182" i="3"/>
  <c r="R182" i="3"/>
  <c r="P182" i="3"/>
  <c r="BI178" i="3"/>
  <c r="BH178" i="3"/>
  <c r="BG178" i="3"/>
  <c r="BE178" i="3"/>
  <c r="T178" i="3"/>
  <c r="R178" i="3"/>
  <c r="P178" i="3"/>
  <c r="BI174" i="3"/>
  <c r="BH174" i="3"/>
  <c r="BG174" i="3"/>
  <c r="BE174" i="3"/>
  <c r="T174" i="3"/>
  <c r="R174" i="3"/>
  <c r="P174" i="3"/>
  <c r="BI170" i="3"/>
  <c r="BH170" i="3"/>
  <c r="BG170" i="3"/>
  <c r="BE170" i="3"/>
  <c r="T170" i="3"/>
  <c r="R170" i="3"/>
  <c r="P170" i="3"/>
  <c r="BI166" i="3"/>
  <c r="BH166" i="3"/>
  <c r="BG166" i="3"/>
  <c r="BE166" i="3"/>
  <c r="T166" i="3"/>
  <c r="R166" i="3"/>
  <c r="P166" i="3"/>
  <c r="BI164" i="3"/>
  <c r="BH164" i="3"/>
  <c r="BG164" i="3"/>
  <c r="BE164" i="3"/>
  <c r="T164" i="3"/>
  <c r="R164" i="3"/>
  <c r="P164" i="3"/>
  <c r="BI160" i="3"/>
  <c r="BH160" i="3"/>
  <c r="BG160" i="3"/>
  <c r="BE160" i="3"/>
  <c r="T160" i="3"/>
  <c r="R160" i="3"/>
  <c r="P160" i="3"/>
  <c r="BI150" i="3"/>
  <c r="BH150" i="3"/>
  <c r="BG150" i="3"/>
  <c r="BE150" i="3"/>
  <c r="T150" i="3"/>
  <c r="R150" i="3"/>
  <c r="P150" i="3"/>
  <c r="BI146" i="3"/>
  <c r="BH146" i="3"/>
  <c r="BG146" i="3"/>
  <c r="BE146" i="3"/>
  <c r="T146" i="3"/>
  <c r="R146" i="3"/>
  <c r="P146" i="3"/>
  <c r="BI134" i="3"/>
  <c r="BH134" i="3"/>
  <c r="BG134" i="3"/>
  <c r="BE134" i="3"/>
  <c r="T134" i="3"/>
  <c r="T133" i="3"/>
  <c r="R134" i="3"/>
  <c r="R133" i="3"/>
  <c r="P134" i="3"/>
  <c r="P133" i="3"/>
  <c r="F125" i="3"/>
  <c r="E123" i="3"/>
  <c r="F91" i="3"/>
  <c r="E89" i="3"/>
  <c r="J26" i="3"/>
  <c r="E26" i="3"/>
  <c r="J94" i="3" s="1"/>
  <c r="J25" i="3"/>
  <c r="J23" i="3"/>
  <c r="E23" i="3"/>
  <c r="J127" i="3" s="1"/>
  <c r="J22" i="3"/>
  <c r="J20" i="3"/>
  <c r="E20" i="3"/>
  <c r="F128" i="3" s="1"/>
  <c r="J19" i="3"/>
  <c r="J17" i="3"/>
  <c r="E17" i="3"/>
  <c r="F93" i="3" s="1"/>
  <c r="J16" i="3"/>
  <c r="J14" i="3"/>
  <c r="J125" i="3"/>
  <c r="E7" i="3"/>
  <c r="E119" i="3" s="1"/>
  <c r="J39" i="2"/>
  <c r="J38" i="2"/>
  <c r="AY96" i="1" s="1"/>
  <c r="J37" i="2"/>
  <c r="AX96" i="1" s="1"/>
  <c r="BI680" i="2"/>
  <c r="BH680" i="2"/>
  <c r="BG680" i="2"/>
  <c r="BE680" i="2"/>
  <c r="T680" i="2"/>
  <c r="R680" i="2"/>
  <c r="P680" i="2"/>
  <c r="BI676" i="2"/>
  <c r="BH676" i="2"/>
  <c r="BG676" i="2"/>
  <c r="BE676" i="2"/>
  <c r="T676" i="2"/>
  <c r="R676" i="2"/>
  <c r="P676" i="2"/>
  <c r="BI669" i="2"/>
  <c r="BH669" i="2"/>
  <c r="BG669" i="2"/>
  <c r="BE669" i="2"/>
  <c r="T669" i="2"/>
  <c r="R669" i="2"/>
  <c r="P669" i="2"/>
  <c r="BI664" i="2"/>
  <c r="BH664" i="2"/>
  <c r="BG664" i="2"/>
  <c r="BE664" i="2"/>
  <c r="T664" i="2"/>
  <c r="R664" i="2"/>
  <c r="P664" i="2"/>
  <c r="BI653" i="2"/>
  <c r="BH653" i="2"/>
  <c r="BG653" i="2"/>
  <c r="BE653" i="2"/>
  <c r="T653" i="2"/>
  <c r="R653" i="2"/>
  <c r="P653" i="2"/>
  <c r="BI644" i="2"/>
  <c r="BH644" i="2"/>
  <c r="BG644" i="2"/>
  <c r="BE644" i="2"/>
  <c r="T644" i="2"/>
  <c r="R644" i="2"/>
  <c r="P644" i="2"/>
  <c r="BI639" i="2"/>
  <c r="BH639" i="2"/>
  <c r="BG639" i="2"/>
  <c r="BE639" i="2"/>
  <c r="T639" i="2"/>
  <c r="T638" i="2" s="1"/>
  <c r="R639" i="2"/>
  <c r="R638" i="2" s="1"/>
  <c r="P639" i="2"/>
  <c r="P638" i="2"/>
  <c r="BI636" i="2"/>
  <c r="BH636" i="2"/>
  <c r="BG636" i="2"/>
  <c r="BE636" i="2"/>
  <c r="T636" i="2"/>
  <c r="R636" i="2"/>
  <c r="P636" i="2"/>
  <c r="BI635" i="2"/>
  <c r="BH635" i="2"/>
  <c r="BG635" i="2"/>
  <c r="BE635" i="2"/>
  <c r="T635" i="2"/>
  <c r="R635" i="2"/>
  <c r="P635" i="2"/>
  <c r="BI630" i="2"/>
  <c r="BH630" i="2"/>
  <c r="BG630" i="2"/>
  <c r="BE630" i="2"/>
  <c r="T630" i="2"/>
  <c r="R630" i="2"/>
  <c r="P630" i="2"/>
  <c r="BI625" i="2"/>
  <c r="BH625" i="2"/>
  <c r="BG625" i="2"/>
  <c r="BE625" i="2"/>
  <c r="T625" i="2"/>
  <c r="R625" i="2"/>
  <c r="P625" i="2"/>
  <c r="BI620" i="2"/>
  <c r="BH620" i="2"/>
  <c r="BG620" i="2"/>
  <c r="BE620" i="2"/>
  <c r="T620" i="2"/>
  <c r="R620" i="2"/>
  <c r="P620" i="2"/>
  <c r="BI614" i="2"/>
  <c r="BH614" i="2"/>
  <c r="BG614" i="2"/>
  <c r="BE614" i="2"/>
  <c r="T614" i="2"/>
  <c r="R614" i="2"/>
  <c r="P614" i="2"/>
  <c r="BI609" i="2"/>
  <c r="BH609" i="2"/>
  <c r="BG609" i="2"/>
  <c r="BE609" i="2"/>
  <c r="T609" i="2"/>
  <c r="R609" i="2"/>
  <c r="P609" i="2"/>
  <c r="BI604" i="2"/>
  <c r="BH604" i="2"/>
  <c r="BG604" i="2"/>
  <c r="BE604" i="2"/>
  <c r="T604" i="2"/>
  <c r="R604" i="2"/>
  <c r="P604" i="2"/>
  <c r="BI599" i="2"/>
  <c r="BH599" i="2"/>
  <c r="BG599" i="2"/>
  <c r="BE599" i="2"/>
  <c r="T599" i="2"/>
  <c r="R599" i="2"/>
  <c r="P599" i="2"/>
  <c r="BI596" i="2"/>
  <c r="BH596" i="2"/>
  <c r="BG596" i="2"/>
  <c r="BE596" i="2"/>
  <c r="T596" i="2"/>
  <c r="R596" i="2"/>
  <c r="P596" i="2"/>
  <c r="BI592" i="2"/>
  <c r="BH592" i="2"/>
  <c r="BG592" i="2"/>
  <c r="BE592" i="2"/>
  <c r="T592" i="2"/>
  <c r="R592" i="2"/>
  <c r="P592" i="2"/>
  <c r="BI589" i="2"/>
  <c r="BH589" i="2"/>
  <c r="BG589" i="2"/>
  <c r="BE589" i="2"/>
  <c r="T589" i="2"/>
  <c r="R589" i="2"/>
  <c r="P589" i="2"/>
  <c r="BI584" i="2"/>
  <c r="BH584" i="2"/>
  <c r="BG584" i="2"/>
  <c r="BE584" i="2"/>
  <c r="T584" i="2"/>
  <c r="R584" i="2"/>
  <c r="P584" i="2"/>
  <c r="BI574" i="2"/>
  <c r="BH574" i="2"/>
  <c r="BG574" i="2"/>
  <c r="BE574" i="2"/>
  <c r="T574" i="2"/>
  <c r="R574" i="2"/>
  <c r="P574" i="2"/>
  <c r="BI566" i="2"/>
  <c r="BH566" i="2"/>
  <c r="BG566" i="2"/>
  <c r="BE566" i="2"/>
  <c r="T566" i="2"/>
  <c r="R566" i="2"/>
  <c r="P566" i="2"/>
  <c r="BI544" i="2"/>
  <c r="BH544" i="2"/>
  <c r="BG544" i="2"/>
  <c r="BE544" i="2"/>
  <c r="T544" i="2"/>
  <c r="R544" i="2"/>
  <c r="P544" i="2"/>
  <c r="BI522" i="2"/>
  <c r="BH522" i="2"/>
  <c r="BG522" i="2"/>
  <c r="BE522" i="2"/>
  <c r="T522" i="2"/>
  <c r="R522" i="2"/>
  <c r="P522" i="2"/>
  <c r="BI506" i="2"/>
  <c r="BH506" i="2"/>
  <c r="BG506" i="2"/>
  <c r="BE506" i="2"/>
  <c r="T506" i="2"/>
  <c r="R506" i="2"/>
  <c r="P506" i="2"/>
  <c r="BI505" i="2"/>
  <c r="BH505" i="2"/>
  <c r="BG505" i="2"/>
  <c r="BE505" i="2"/>
  <c r="T505" i="2"/>
  <c r="R505" i="2"/>
  <c r="P505" i="2"/>
  <c r="BI501" i="2"/>
  <c r="BH501" i="2"/>
  <c r="BG501" i="2"/>
  <c r="BE501" i="2"/>
  <c r="T501" i="2"/>
  <c r="R501" i="2"/>
  <c r="P501" i="2"/>
  <c r="BI500" i="2"/>
  <c r="BH500" i="2"/>
  <c r="BG500" i="2"/>
  <c r="BE500" i="2"/>
  <c r="T500" i="2"/>
  <c r="R500" i="2"/>
  <c r="P500" i="2"/>
  <c r="BI496" i="2"/>
  <c r="BH496" i="2"/>
  <c r="BG496" i="2"/>
  <c r="BE496" i="2"/>
  <c r="T496" i="2"/>
  <c r="R496" i="2"/>
  <c r="P496" i="2"/>
  <c r="BI478" i="2"/>
  <c r="BH478" i="2"/>
  <c r="BG478" i="2"/>
  <c r="BE478" i="2"/>
  <c r="T478" i="2"/>
  <c r="R478" i="2"/>
  <c r="P478" i="2"/>
  <c r="BI472" i="2"/>
  <c r="BH472" i="2"/>
  <c r="BG472" i="2"/>
  <c r="BE472" i="2"/>
  <c r="T472" i="2"/>
  <c r="R472" i="2"/>
  <c r="P472" i="2"/>
  <c r="BI468" i="2"/>
  <c r="BH468" i="2"/>
  <c r="BG468" i="2"/>
  <c r="BE468" i="2"/>
  <c r="T468" i="2"/>
  <c r="R468" i="2"/>
  <c r="P468" i="2"/>
  <c r="BI464" i="2"/>
  <c r="BH464" i="2"/>
  <c r="BG464" i="2"/>
  <c r="BE464" i="2"/>
  <c r="T464" i="2"/>
  <c r="R464" i="2"/>
  <c r="P464" i="2"/>
  <c r="BI461" i="2"/>
  <c r="BH461" i="2"/>
  <c r="BG461" i="2"/>
  <c r="BE461" i="2"/>
  <c r="T461" i="2"/>
  <c r="R461" i="2"/>
  <c r="P461" i="2"/>
  <c r="BI456" i="2"/>
  <c r="BH456" i="2"/>
  <c r="BG456" i="2"/>
  <c r="BE456" i="2"/>
  <c r="T456" i="2"/>
  <c r="R456" i="2"/>
  <c r="P456" i="2"/>
  <c r="BI455" i="2"/>
  <c r="BH455" i="2"/>
  <c r="BG455" i="2"/>
  <c r="BE455" i="2"/>
  <c r="T455" i="2"/>
  <c r="R455" i="2"/>
  <c r="P455" i="2"/>
  <c r="BI450" i="2"/>
  <c r="BH450" i="2"/>
  <c r="BG450" i="2"/>
  <c r="BE450" i="2"/>
  <c r="T450" i="2"/>
  <c r="R450" i="2"/>
  <c r="P450" i="2"/>
  <c r="BI449" i="2"/>
  <c r="BH449" i="2"/>
  <c r="BG449" i="2"/>
  <c r="BE449" i="2"/>
  <c r="T449" i="2"/>
  <c r="R449" i="2"/>
  <c r="P449" i="2"/>
  <c r="BI444" i="2"/>
  <c r="BH444" i="2"/>
  <c r="BG444" i="2"/>
  <c r="BE444" i="2"/>
  <c r="T444" i="2"/>
  <c r="R444" i="2"/>
  <c r="P444" i="2"/>
  <c r="BI443" i="2"/>
  <c r="BH443" i="2"/>
  <c r="BG443" i="2"/>
  <c r="BE443" i="2"/>
  <c r="T443" i="2"/>
  <c r="R443" i="2"/>
  <c r="P443" i="2"/>
  <c r="BI438" i="2"/>
  <c r="BH438" i="2"/>
  <c r="BG438" i="2"/>
  <c r="BE438" i="2"/>
  <c r="T438" i="2"/>
  <c r="R438" i="2"/>
  <c r="P438" i="2"/>
  <c r="BI435" i="2"/>
  <c r="BH435" i="2"/>
  <c r="BG435" i="2"/>
  <c r="BE435" i="2"/>
  <c r="T435" i="2"/>
  <c r="R435" i="2"/>
  <c r="P435" i="2"/>
  <c r="BI429" i="2"/>
  <c r="BH429" i="2"/>
  <c r="BG429" i="2"/>
  <c r="BE429" i="2"/>
  <c r="T429" i="2"/>
  <c r="R429" i="2"/>
  <c r="P429" i="2"/>
  <c r="BI421" i="2"/>
  <c r="BH421" i="2"/>
  <c r="BG421" i="2"/>
  <c r="BE421" i="2"/>
  <c r="T421" i="2"/>
  <c r="R421" i="2"/>
  <c r="P421" i="2"/>
  <c r="BI416" i="2"/>
  <c r="BH416" i="2"/>
  <c r="BG416" i="2"/>
  <c r="BE416" i="2"/>
  <c r="T416" i="2"/>
  <c r="R416" i="2"/>
  <c r="P416" i="2"/>
  <c r="BI413" i="2"/>
  <c r="BH413" i="2"/>
  <c r="BG413" i="2"/>
  <c r="BE413" i="2"/>
  <c r="T413" i="2"/>
  <c r="R413" i="2"/>
  <c r="P413" i="2"/>
  <c r="BI408" i="2"/>
  <c r="BH408" i="2"/>
  <c r="BG408" i="2"/>
  <c r="BE408" i="2"/>
  <c r="T408" i="2"/>
  <c r="R408" i="2"/>
  <c r="P408" i="2"/>
  <c r="BI405" i="2"/>
  <c r="BH405" i="2"/>
  <c r="BG405" i="2"/>
  <c r="BE405" i="2"/>
  <c r="T405" i="2"/>
  <c r="R405" i="2"/>
  <c r="P405" i="2"/>
  <c r="BI400" i="2"/>
  <c r="BH400" i="2"/>
  <c r="BG400" i="2"/>
  <c r="BE400" i="2"/>
  <c r="T400" i="2"/>
  <c r="R400" i="2"/>
  <c r="P400" i="2"/>
  <c r="BI391" i="2"/>
  <c r="BH391" i="2"/>
  <c r="BG391" i="2"/>
  <c r="BE391" i="2"/>
  <c r="T391" i="2"/>
  <c r="R391" i="2"/>
  <c r="P391" i="2"/>
  <c r="BI382" i="2"/>
  <c r="BH382" i="2"/>
  <c r="BG382" i="2"/>
  <c r="BE382" i="2"/>
  <c r="T382" i="2"/>
  <c r="R382" i="2"/>
  <c r="P382" i="2"/>
  <c r="BI377" i="2"/>
  <c r="BH377" i="2"/>
  <c r="BG377" i="2"/>
  <c r="BE377" i="2"/>
  <c r="T377" i="2"/>
  <c r="R377" i="2"/>
  <c r="P377" i="2"/>
  <c r="BI373" i="2"/>
  <c r="BH373" i="2"/>
  <c r="BG373" i="2"/>
  <c r="BE373" i="2"/>
  <c r="T373" i="2"/>
  <c r="R373" i="2"/>
  <c r="P373" i="2"/>
  <c r="BI369" i="2"/>
  <c r="BH369" i="2"/>
  <c r="BG369" i="2"/>
  <c r="BE369" i="2"/>
  <c r="T369" i="2"/>
  <c r="R369" i="2"/>
  <c r="P369" i="2"/>
  <c r="BI364" i="2"/>
  <c r="BH364" i="2"/>
  <c r="BG364" i="2"/>
  <c r="BE364" i="2"/>
  <c r="T364" i="2"/>
  <c r="R364" i="2"/>
  <c r="P364" i="2"/>
  <c r="BI356" i="2"/>
  <c r="BH356" i="2"/>
  <c r="BG356" i="2"/>
  <c r="BE356" i="2"/>
  <c r="T356" i="2"/>
  <c r="R356" i="2"/>
  <c r="P356" i="2"/>
  <c r="BI351" i="2"/>
  <c r="BH351" i="2"/>
  <c r="BG351" i="2"/>
  <c r="BE351" i="2"/>
  <c r="T351" i="2"/>
  <c r="R351" i="2"/>
  <c r="P351" i="2"/>
  <c r="BI343" i="2"/>
  <c r="BH343" i="2"/>
  <c r="BG343" i="2"/>
  <c r="BE343" i="2"/>
  <c r="T343" i="2"/>
  <c r="R343" i="2"/>
  <c r="P343" i="2"/>
  <c r="BI338" i="2"/>
  <c r="BH338" i="2"/>
  <c r="BG338" i="2"/>
  <c r="BE338" i="2"/>
  <c r="T338" i="2"/>
  <c r="R338" i="2"/>
  <c r="P338" i="2"/>
  <c r="BI333" i="2"/>
  <c r="BH333" i="2"/>
  <c r="BG333" i="2"/>
  <c r="BE333" i="2"/>
  <c r="T333" i="2"/>
  <c r="R333" i="2"/>
  <c r="P333" i="2"/>
  <c r="BI329" i="2"/>
  <c r="BH329" i="2"/>
  <c r="BG329" i="2"/>
  <c r="BE329" i="2"/>
  <c r="T329" i="2"/>
  <c r="R329" i="2"/>
  <c r="P329" i="2"/>
  <c r="BI323" i="2"/>
  <c r="BH323" i="2"/>
  <c r="BG323" i="2"/>
  <c r="BE323" i="2"/>
  <c r="T323" i="2"/>
  <c r="R323" i="2"/>
  <c r="P323" i="2"/>
  <c r="BI316" i="2"/>
  <c r="BH316" i="2"/>
  <c r="BG316" i="2"/>
  <c r="BE316" i="2"/>
  <c r="T316" i="2"/>
  <c r="R316" i="2"/>
  <c r="P316" i="2"/>
  <c r="BI307" i="2"/>
  <c r="BH307" i="2"/>
  <c r="BG307" i="2"/>
  <c r="BE307" i="2"/>
  <c r="T307" i="2"/>
  <c r="R307" i="2"/>
  <c r="P307" i="2"/>
  <c r="BI301" i="2"/>
  <c r="BH301" i="2"/>
  <c r="BG301" i="2"/>
  <c r="BE301" i="2"/>
  <c r="T301" i="2"/>
  <c r="R301" i="2"/>
  <c r="P301" i="2"/>
  <c r="BI298" i="2"/>
  <c r="BH298" i="2"/>
  <c r="BG298" i="2"/>
  <c r="BE298" i="2"/>
  <c r="T298" i="2"/>
  <c r="R298" i="2"/>
  <c r="P298" i="2"/>
  <c r="BI292" i="2"/>
  <c r="BH292" i="2"/>
  <c r="BG292" i="2"/>
  <c r="BE292" i="2"/>
  <c r="T292" i="2"/>
  <c r="R292" i="2"/>
  <c r="P292" i="2"/>
  <c r="BI287" i="2"/>
  <c r="BH287" i="2"/>
  <c r="BG287" i="2"/>
  <c r="BE287" i="2"/>
  <c r="T287" i="2"/>
  <c r="R287" i="2"/>
  <c r="P287" i="2"/>
  <c r="BI282" i="2"/>
  <c r="BH282" i="2"/>
  <c r="BG282" i="2"/>
  <c r="BE282" i="2"/>
  <c r="T282" i="2"/>
  <c r="R282" i="2"/>
  <c r="P282" i="2"/>
  <c r="BI272" i="2"/>
  <c r="BH272" i="2"/>
  <c r="BG272" i="2"/>
  <c r="BE272" i="2"/>
  <c r="T272" i="2"/>
  <c r="R272" i="2"/>
  <c r="P272" i="2"/>
  <c r="BI262" i="2"/>
  <c r="BH262" i="2"/>
  <c r="BG262" i="2"/>
  <c r="BE262" i="2"/>
  <c r="T262" i="2"/>
  <c r="R262" i="2"/>
  <c r="P262" i="2"/>
  <c r="BI258" i="2"/>
  <c r="BH258" i="2"/>
  <c r="BG258" i="2"/>
  <c r="BE258" i="2"/>
  <c r="T258" i="2"/>
  <c r="R258" i="2"/>
  <c r="P258" i="2"/>
  <c r="BI255" i="2"/>
  <c r="BH255" i="2"/>
  <c r="BG255" i="2"/>
  <c r="BE255" i="2"/>
  <c r="T255" i="2"/>
  <c r="R255" i="2"/>
  <c r="P255" i="2"/>
  <c r="BI249" i="2"/>
  <c r="BH249" i="2"/>
  <c r="BG249" i="2"/>
  <c r="BE249" i="2"/>
  <c r="T249" i="2"/>
  <c r="R249" i="2"/>
  <c r="P249" i="2"/>
  <c r="BI244" i="2"/>
  <c r="BH244" i="2"/>
  <c r="BG244" i="2"/>
  <c r="BE244" i="2"/>
  <c r="T244" i="2"/>
  <c r="R244" i="2"/>
  <c r="P244" i="2"/>
  <c r="BI238" i="2"/>
  <c r="BH238" i="2"/>
  <c r="BG238" i="2"/>
  <c r="BE238" i="2"/>
  <c r="T238" i="2"/>
  <c r="R238" i="2"/>
  <c r="P238" i="2"/>
  <c r="BI234" i="2"/>
  <c r="BH234" i="2"/>
  <c r="BG234" i="2"/>
  <c r="BE234" i="2"/>
  <c r="T234" i="2"/>
  <c r="R234" i="2"/>
  <c r="P234" i="2"/>
  <c r="BI231" i="2"/>
  <c r="BH231" i="2"/>
  <c r="BG231" i="2"/>
  <c r="BE231" i="2"/>
  <c r="T231" i="2"/>
  <c r="R231" i="2"/>
  <c r="P231" i="2"/>
  <c r="BI227" i="2"/>
  <c r="BH227" i="2"/>
  <c r="BG227" i="2"/>
  <c r="BE227" i="2"/>
  <c r="T227" i="2"/>
  <c r="R227" i="2"/>
  <c r="P227" i="2"/>
  <c r="BI223" i="2"/>
  <c r="BH223" i="2"/>
  <c r="BG223" i="2"/>
  <c r="BE223" i="2"/>
  <c r="T223" i="2"/>
  <c r="R223" i="2"/>
  <c r="P223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4" i="2"/>
  <c r="BH214" i="2"/>
  <c r="BG214" i="2"/>
  <c r="BE214" i="2"/>
  <c r="T214" i="2"/>
  <c r="R214" i="2"/>
  <c r="P214" i="2"/>
  <c r="BI209" i="2"/>
  <c r="BH209" i="2"/>
  <c r="BG209" i="2"/>
  <c r="BE209" i="2"/>
  <c r="T209" i="2"/>
  <c r="R209" i="2"/>
  <c r="P209" i="2"/>
  <c r="BI203" i="2"/>
  <c r="BH203" i="2"/>
  <c r="BG203" i="2"/>
  <c r="BE203" i="2"/>
  <c r="T203" i="2"/>
  <c r="R203" i="2"/>
  <c r="P203" i="2"/>
  <c r="BI200" i="2"/>
  <c r="BH200" i="2"/>
  <c r="BG200" i="2"/>
  <c r="BE200" i="2"/>
  <c r="T200" i="2"/>
  <c r="R200" i="2"/>
  <c r="P200" i="2"/>
  <c r="BI195" i="2"/>
  <c r="BH195" i="2"/>
  <c r="BG195" i="2"/>
  <c r="BE195" i="2"/>
  <c r="T195" i="2"/>
  <c r="R195" i="2"/>
  <c r="P195" i="2"/>
  <c r="BI187" i="2"/>
  <c r="BH187" i="2"/>
  <c r="BG187" i="2"/>
  <c r="BE187" i="2"/>
  <c r="T187" i="2"/>
  <c r="R187" i="2"/>
  <c r="P187" i="2"/>
  <c r="BI183" i="2"/>
  <c r="BH183" i="2"/>
  <c r="BG183" i="2"/>
  <c r="BE183" i="2"/>
  <c r="T183" i="2"/>
  <c r="R183" i="2"/>
  <c r="P183" i="2"/>
  <c r="BI179" i="2"/>
  <c r="BH179" i="2"/>
  <c r="F38" i="2" s="1"/>
  <c r="BG179" i="2"/>
  <c r="BE179" i="2"/>
  <c r="T179" i="2"/>
  <c r="R179" i="2"/>
  <c r="P179" i="2"/>
  <c r="BI171" i="2"/>
  <c r="BH171" i="2"/>
  <c r="BG171" i="2"/>
  <c r="F37" i="2" s="1"/>
  <c r="BE171" i="2"/>
  <c r="T171" i="2"/>
  <c r="R171" i="2"/>
  <c r="P171" i="2"/>
  <c r="BI166" i="2"/>
  <c r="BH166" i="2"/>
  <c r="BG166" i="2"/>
  <c r="BE166" i="2"/>
  <c r="J35" i="2" s="1"/>
  <c r="T166" i="2"/>
  <c r="R166" i="2"/>
  <c r="P166" i="2"/>
  <c r="BI158" i="2"/>
  <c r="BH158" i="2"/>
  <c r="BG158" i="2"/>
  <c r="BE158" i="2"/>
  <c r="T158" i="2"/>
  <c r="R158" i="2"/>
  <c r="P158" i="2"/>
  <c r="BI153" i="2"/>
  <c r="BH153" i="2"/>
  <c r="BG153" i="2"/>
  <c r="BE153" i="2"/>
  <c r="T153" i="2"/>
  <c r="R153" i="2"/>
  <c r="P153" i="2"/>
  <c r="BI149" i="2"/>
  <c r="BH149" i="2"/>
  <c r="BG149" i="2"/>
  <c r="BE149" i="2"/>
  <c r="T149" i="2"/>
  <c r="R149" i="2"/>
  <c r="P149" i="2"/>
  <c r="BI144" i="2"/>
  <c r="BH144" i="2"/>
  <c r="BG144" i="2"/>
  <c r="BE144" i="2"/>
  <c r="T144" i="2"/>
  <c r="R144" i="2"/>
  <c r="P144" i="2"/>
  <c r="BI136" i="2"/>
  <c r="F39" i="2" s="1"/>
  <c r="BH136" i="2"/>
  <c r="BG136" i="2"/>
  <c r="BE136" i="2"/>
  <c r="T136" i="2"/>
  <c r="R136" i="2"/>
  <c r="P136" i="2"/>
  <c r="F127" i="2"/>
  <c r="E125" i="2"/>
  <c r="F91" i="2"/>
  <c r="E89" i="2"/>
  <c r="J26" i="2"/>
  <c r="E26" i="2"/>
  <c r="J130" i="2"/>
  <c r="J25" i="2"/>
  <c r="J23" i="2"/>
  <c r="E23" i="2"/>
  <c r="J129" i="2" s="1"/>
  <c r="J22" i="2"/>
  <c r="J20" i="2"/>
  <c r="E20" i="2"/>
  <c r="F130" i="2"/>
  <c r="J19" i="2"/>
  <c r="J17" i="2"/>
  <c r="E17" i="2"/>
  <c r="F129" i="2" s="1"/>
  <c r="J16" i="2"/>
  <c r="J14" i="2"/>
  <c r="J127" i="2" s="1"/>
  <c r="E7" i="2"/>
  <c r="E121" i="2" s="1"/>
  <c r="L90" i="1"/>
  <c r="AM90" i="1"/>
  <c r="AM89" i="1"/>
  <c r="L89" i="1"/>
  <c r="AM87" i="1"/>
  <c r="L87" i="1"/>
  <c r="L85" i="1"/>
  <c r="L84" i="1"/>
  <c r="J171" i="2"/>
  <c r="J144" i="2"/>
  <c r="J201" i="3"/>
  <c r="BK245" i="3"/>
  <c r="J236" i="3"/>
  <c r="BK174" i="3"/>
  <c r="J174" i="3"/>
  <c r="BK160" i="3"/>
  <c r="BK215" i="3"/>
  <c r="J245" i="3"/>
  <c r="J191" i="3"/>
  <c r="BK149" i="4"/>
  <c r="BK129" i="4"/>
  <c r="BK328" i="5"/>
  <c r="J229" i="5"/>
  <c r="J396" i="5"/>
  <c r="BK353" i="5"/>
  <c r="J295" i="5"/>
  <c r="BK224" i="5"/>
  <c r="J353" i="5"/>
  <c r="J254" i="5"/>
  <c r="BK345" i="5"/>
  <c r="BK287" i="5"/>
  <c r="J190" i="5"/>
  <c r="BK282" i="5"/>
  <c r="J157" i="5"/>
  <c r="J345" i="5"/>
  <c r="J234" i="5"/>
  <c r="BK186" i="5"/>
  <c r="BK145" i="5"/>
  <c r="BK317" i="5"/>
  <c r="J182" i="5"/>
  <c r="J406" i="5"/>
  <c r="BK373" i="5"/>
  <c r="J291" i="5"/>
  <c r="J186" i="5"/>
  <c r="J345" i="6"/>
  <c r="BK225" i="6"/>
  <c r="J303" i="6"/>
  <c r="BK162" i="6"/>
  <c r="J179" i="6"/>
  <c r="BK345" i="6"/>
  <c r="BK271" i="6"/>
  <c r="J174" i="6"/>
  <c r="J312" i="6"/>
  <c r="BK174" i="6"/>
  <c r="BK275" i="6"/>
  <c r="BK229" i="6"/>
  <c r="J153" i="6"/>
  <c r="J229" i="6"/>
  <c r="J154" i="6"/>
  <c r="J281" i="6"/>
  <c r="BK199" i="6"/>
  <c r="J206" i="7"/>
  <c r="BK133" i="7"/>
  <c r="BK151" i="7"/>
  <c r="BK206" i="7"/>
  <c r="J197" i="7"/>
  <c r="BK213" i="7"/>
  <c r="J377" i="8"/>
  <c r="BK276" i="8"/>
  <c r="BK139" i="8"/>
  <c r="BK428" i="8"/>
  <c r="J272" i="8"/>
  <c r="J221" i="8"/>
  <c r="BK433" i="8"/>
  <c r="J354" i="8"/>
  <c r="BK272" i="8"/>
  <c r="J202" i="8"/>
  <c r="J511" i="8"/>
  <c r="BK354" i="8"/>
  <c r="J205" i="8"/>
  <c r="BK538" i="8"/>
  <c r="BK503" i="8"/>
  <c r="BK350" i="8"/>
  <c r="BK243" i="8"/>
  <c r="BK516" i="8"/>
  <c r="J382" i="8"/>
  <c r="J259" i="8"/>
  <c r="J154" i="8"/>
  <c r="BK263" i="10"/>
  <c r="BK196" i="10"/>
  <c r="BK343" i="10"/>
  <c r="BK240" i="10"/>
  <c r="BK337" i="10"/>
  <c r="BK285" i="10"/>
  <c r="J138" i="10"/>
  <c r="J310" i="10"/>
  <c r="J231" i="10"/>
  <c r="BK310" i="10"/>
  <c r="BK204" i="10"/>
  <c r="BK315" i="10"/>
  <c r="BK185" i="10"/>
  <c r="J319" i="10"/>
  <c r="J200" i="10"/>
  <c r="BK226" i="10"/>
  <c r="J159" i="10"/>
  <c r="BK289" i="11"/>
  <c r="J160" i="11"/>
  <c r="J260" i="11"/>
  <c r="J195" i="11"/>
  <c r="BK135" i="11"/>
  <c r="J297" i="11"/>
  <c r="BK130" i="11"/>
  <c r="BK232" i="11"/>
  <c r="BK181" i="11"/>
  <c r="J298" i="11"/>
  <c r="BK194" i="11"/>
  <c r="BK323" i="11"/>
  <c r="J185" i="11"/>
  <c r="J289" i="11"/>
  <c r="J222" i="11"/>
  <c r="J257" i="11"/>
  <c r="J145" i="11"/>
  <c r="J150" i="12"/>
  <c r="J155" i="12"/>
  <c r="J179" i="12"/>
  <c r="J165" i="12"/>
  <c r="J193" i="12"/>
  <c r="BK155" i="12"/>
  <c r="J389" i="13"/>
  <c r="J348" i="13"/>
  <c r="J177" i="13"/>
  <c r="J380" i="13"/>
  <c r="J328" i="13"/>
  <c r="BK236" i="13"/>
  <c r="J132" i="13"/>
  <c r="J376" i="13"/>
  <c r="J307" i="13"/>
  <c r="J215" i="13"/>
  <c r="BK403" i="13"/>
  <c r="J370" i="13"/>
  <c r="BK307" i="13"/>
  <c r="J168" i="13"/>
  <c r="BK385" i="13"/>
  <c r="BK330" i="13"/>
  <c r="J282" i="13"/>
  <c r="J223" i="13"/>
  <c r="J186" i="13"/>
  <c r="J385" i="13"/>
  <c r="J364" i="13"/>
  <c r="BK323" i="13"/>
  <c r="J295" i="13"/>
  <c r="BK189" i="13"/>
  <c r="BK387" i="13"/>
  <c r="J362" i="13"/>
  <c r="BK276" i="13"/>
  <c r="J165" i="13"/>
  <c r="J153" i="14"/>
  <c r="J119" i="14"/>
  <c r="BK680" i="2"/>
  <c r="J676" i="2"/>
  <c r="BK664" i="2"/>
  <c r="J644" i="2"/>
  <c r="J639" i="2"/>
  <c r="BK635" i="2"/>
  <c r="BK625" i="2"/>
  <c r="BK620" i="2"/>
  <c r="J614" i="2"/>
  <c r="J604" i="2"/>
  <c r="J599" i="2"/>
  <c r="BK592" i="2"/>
  <c r="J589" i="2"/>
  <c r="BK574" i="2"/>
  <c r="J566" i="2"/>
  <c r="BK522" i="2"/>
  <c r="J506" i="2"/>
  <c r="BK501" i="2"/>
  <c r="BK500" i="2"/>
  <c r="J496" i="2"/>
  <c r="BK472" i="2"/>
  <c r="J468" i="2"/>
  <c r="BK461" i="2"/>
  <c r="J456" i="2"/>
  <c r="BK450" i="2"/>
  <c r="J449" i="2"/>
  <c r="BK443" i="2"/>
  <c r="J438" i="2"/>
  <c r="BK429" i="2"/>
  <c r="J421" i="2"/>
  <c r="BK413" i="2"/>
  <c r="BK408" i="2"/>
  <c r="J405" i="2"/>
  <c r="BK391" i="2"/>
  <c r="BK377" i="2"/>
  <c r="J373" i="2"/>
  <c r="BK364" i="2"/>
  <c r="J356" i="2"/>
  <c r="BK343" i="2"/>
  <c r="J338" i="2"/>
  <c r="J329" i="2"/>
  <c r="BK316" i="2"/>
  <c r="J307" i="2"/>
  <c r="BK298" i="2"/>
  <c r="J292" i="2"/>
  <c r="BK282" i="2"/>
  <c r="J272" i="2"/>
  <c r="BK258" i="2"/>
  <c r="BK249" i="2"/>
  <c r="J238" i="2"/>
  <c r="J231" i="2"/>
  <c r="BK219" i="2"/>
  <c r="BK209" i="2"/>
  <c r="J200" i="2"/>
  <c r="BK183" i="2"/>
  <c r="J166" i="2"/>
  <c r="J149" i="2"/>
  <c r="AS95" i="1"/>
  <c r="BK170" i="3"/>
  <c r="J198" i="3"/>
  <c r="BK191" i="3"/>
  <c r="BK166" i="3"/>
  <c r="J182" i="3"/>
  <c r="J249" i="3"/>
  <c r="BK198" i="3"/>
  <c r="J137" i="4"/>
  <c r="J145" i="4"/>
  <c r="J129" i="4"/>
  <c r="BK272" i="5"/>
  <c r="BK153" i="5"/>
  <c r="BK368" i="5"/>
  <c r="BK308" i="5"/>
  <c r="J228" i="5"/>
  <c r="BK349" i="5"/>
  <c r="BK248" i="5"/>
  <c r="J298" i="5"/>
  <c r="J248" i="5"/>
  <c r="BK312" i="5"/>
  <c r="BK182" i="5"/>
  <c r="BK321" i="5"/>
  <c r="BK209" i="5"/>
  <c r="J153" i="5"/>
  <c r="J334" i="5"/>
  <c r="BK292" i="5"/>
  <c r="J402" i="5"/>
  <c r="J372" i="5"/>
  <c r="BK302" i="5"/>
  <c r="J219" i="5"/>
  <c r="J145" i="5"/>
  <c r="J263" i="6"/>
  <c r="J280" i="6"/>
  <c r="J167" i="6"/>
  <c r="BK268" i="6"/>
  <c r="J142" i="6"/>
  <c r="J317" i="6"/>
  <c r="BK255" i="6"/>
  <c r="BK170" i="6"/>
  <c r="J239" i="6"/>
  <c r="BK146" i="6"/>
  <c r="J292" i="6"/>
  <c r="BK235" i="6"/>
  <c r="J191" i="6"/>
  <c r="BK263" i="6"/>
  <c r="BK136" i="6"/>
  <c r="J271" i="6"/>
  <c r="BK207" i="7"/>
  <c r="J145" i="7"/>
  <c r="BK143" i="7"/>
  <c r="BK211" i="7"/>
  <c r="BK185" i="7"/>
  <c r="BK145" i="7"/>
  <c r="J214" i="7"/>
  <c r="BK392" i="8"/>
  <c r="J282" i="8"/>
  <c r="BK197" i="8"/>
  <c r="BK525" i="8"/>
  <c r="BK331" i="8"/>
  <c r="BK239" i="8"/>
  <c r="BK508" i="8"/>
  <c r="BK369" i="8"/>
  <c r="J301" i="8"/>
  <c r="J169" i="8"/>
  <c r="J525" i="8"/>
  <c r="J374" i="8"/>
  <c r="BK254" i="8"/>
  <c r="BK169" i="8"/>
  <c r="BK134" i="8"/>
  <c r="BK382" i="8"/>
  <c r="BK296" i="8"/>
  <c r="J538" i="8"/>
  <c r="J432" i="8"/>
  <c r="J345" i="8"/>
  <c r="J239" i="8"/>
  <c r="J220" i="8"/>
  <c r="BK137" i="9"/>
  <c r="BK349" i="10"/>
  <c r="BK250" i="10"/>
  <c r="J151" i="10"/>
  <c r="BK306" i="10"/>
  <c r="BK177" i="10"/>
  <c r="BK327" i="10"/>
  <c r="J214" i="10"/>
  <c r="BK326" i="10"/>
  <c r="BK267" i="10"/>
  <c r="BK151" i="10"/>
  <c r="BK271" i="10"/>
  <c r="BK181" i="10"/>
  <c r="J327" i="10"/>
  <c r="BK209" i="10"/>
  <c r="BK325" i="10"/>
  <c r="J209" i="10"/>
  <c r="J306" i="10"/>
  <c r="J166" i="10"/>
  <c r="J312" i="11"/>
  <c r="BK195" i="11"/>
  <c r="J265" i="11"/>
  <c r="J213" i="11"/>
  <c r="J153" i="11"/>
  <c r="BK304" i="11"/>
  <c r="BK145" i="11"/>
  <c r="BK270" i="11"/>
  <c r="BK208" i="11"/>
  <c r="BK327" i="11"/>
  <c r="J232" i="11"/>
  <c r="BK153" i="11"/>
  <c r="J199" i="11"/>
  <c r="J316" i="11"/>
  <c r="BK264" i="11"/>
  <c r="BK154" i="11"/>
  <c r="J154" i="11"/>
  <c r="BK197" i="12"/>
  <c r="J175" i="12"/>
  <c r="BK127" i="12"/>
  <c r="J127" i="12"/>
  <c r="J233" i="12"/>
  <c r="BK138" i="12"/>
  <c r="J132" i="12"/>
  <c r="J379" i="13"/>
  <c r="J343" i="13"/>
  <c r="J251" i="13"/>
  <c r="BK381" i="13"/>
  <c r="J355" i="13"/>
  <c r="J245" i="13"/>
  <c r="BK159" i="13"/>
  <c r="J378" i="13"/>
  <c r="BK366" i="13"/>
  <c r="J233" i="13"/>
  <c r="J144" i="13"/>
  <c r="BK382" i="13"/>
  <c r="BK352" i="13"/>
  <c r="BK218" i="13"/>
  <c r="J393" i="13"/>
  <c r="BK369" i="13"/>
  <c r="BK300" i="13"/>
  <c r="J214" i="13"/>
  <c r="J183" i="13"/>
  <c r="J382" i="13"/>
  <c r="J366" i="13"/>
  <c r="J322" i="13"/>
  <c r="J248" i="13"/>
  <c r="BK192" i="13"/>
  <c r="BK378" i="13"/>
  <c r="BK343" i="13"/>
  <c r="BK266" i="13"/>
  <c r="BK216" i="13"/>
  <c r="BK147" i="14"/>
  <c r="BK119" i="14"/>
  <c r="J123" i="14"/>
  <c r="BK195" i="2"/>
  <c r="J183" i="2"/>
  <c r="BK158" i="2"/>
  <c r="BK144" i="2"/>
  <c r="BK223" i="3"/>
  <c r="J170" i="3"/>
  <c r="BK178" i="3"/>
  <c r="BK219" i="3"/>
  <c r="BK231" i="3"/>
  <c r="J166" i="3"/>
  <c r="J134" i="3"/>
  <c r="BK134" i="3"/>
  <c r="BK227" i="3"/>
  <c r="J164" i="3"/>
  <c r="BK141" i="4"/>
  <c r="BK145" i="4"/>
  <c r="J325" i="5"/>
  <c r="BK205" i="5"/>
  <c r="J383" i="5"/>
  <c r="BK361" i="5"/>
  <c r="BK298" i="5"/>
  <c r="BK229" i="5"/>
  <c r="BK194" i="5"/>
  <c r="J278" i="5"/>
  <c r="BK141" i="5"/>
  <c r="J282" i="5"/>
  <c r="BK197" i="5"/>
  <c r="J293" i="5"/>
  <c r="J141" i="5"/>
  <c r="J317" i="5"/>
  <c r="J205" i="5"/>
  <c r="J167" i="5"/>
  <c r="J344" i="5"/>
  <c r="J308" i="5"/>
  <c r="BK167" i="5"/>
  <c r="BK400" i="5"/>
  <c r="J368" i="5"/>
  <c r="J287" i="5"/>
  <c r="BK214" i="5"/>
  <c r="BK129" i="5"/>
  <c r="BK281" i="6"/>
  <c r="BK328" i="6"/>
  <c r="BK178" i="6"/>
  <c r="BK291" i="6"/>
  <c r="J163" i="6"/>
  <c r="J320" i="6"/>
  <c r="BK221" i="6"/>
  <c r="J130" i="6"/>
  <c r="BK249" i="6"/>
  <c r="BK312" i="6"/>
  <c r="J225" i="6"/>
  <c r="J302" i="6"/>
  <c r="J204" i="6"/>
  <c r="BK341" i="6"/>
  <c r="J276" i="6"/>
  <c r="BK195" i="6"/>
  <c r="J171" i="7"/>
  <c r="BK197" i="7"/>
  <c r="J213" i="7"/>
  <c r="BK156" i="7"/>
  <c r="BK214" i="7"/>
  <c r="J428" i="8"/>
  <c r="J230" i="8"/>
  <c r="J544" i="8"/>
  <c r="BK366" i="8"/>
  <c r="J233" i="8"/>
  <c r="J516" i="8"/>
  <c r="BK377" i="8"/>
  <c r="BK345" i="8"/>
  <c r="BK230" i="8"/>
  <c r="BK544" i="8"/>
  <c r="BK492" i="8"/>
  <c r="J290" i="8"/>
  <c r="BK233" i="8"/>
  <c r="BK450" i="8"/>
  <c r="J468" i="8"/>
  <c r="BK307" i="8"/>
  <c r="J139" i="8"/>
  <c r="J433" i="8"/>
  <c r="BK374" i="8"/>
  <c r="J276" i="8"/>
  <c r="BK150" i="8"/>
  <c r="J175" i="8"/>
  <c r="BK129" i="9"/>
  <c r="J366" i="10"/>
  <c r="J240" i="10"/>
  <c r="BK138" i="10"/>
  <c r="BK299" i="10"/>
  <c r="BK354" i="10"/>
  <c r="J246" i="10"/>
  <c r="BK155" i="10"/>
  <c r="J325" i="10"/>
  <c r="BK270" i="10"/>
  <c r="J188" i="10"/>
  <c r="J276" i="10"/>
  <c r="J192" i="10"/>
  <c r="BK319" i="10"/>
  <c r="J235" i="10"/>
  <c r="J326" i="10"/>
  <c r="J204" i="10"/>
  <c r="J296" i="10"/>
  <c r="BK265" i="11"/>
  <c r="BK283" i="11"/>
  <c r="BK217" i="11"/>
  <c r="BK146" i="11"/>
  <c r="J264" i="11"/>
  <c r="J331" i="11"/>
  <c r="BK199" i="11"/>
  <c r="J130" i="11"/>
  <c r="J218" i="11"/>
  <c r="J135" i="11"/>
  <c r="J208" i="11"/>
  <c r="BK298" i="11"/>
  <c r="J252" i="11"/>
  <c r="BK260" i="11"/>
  <c r="J146" i="11"/>
  <c r="J225" i="12"/>
  <c r="J238" i="12"/>
  <c r="BK150" i="12"/>
  <c r="BK144" i="12"/>
  <c r="BK174" i="12"/>
  <c r="J215" i="12"/>
  <c r="BK407" i="13"/>
  <c r="BK365" i="13"/>
  <c r="J266" i="13"/>
  <c r="BK386" i="13"/>
  <c r="BK364" i="13"/>
  <c r="J263" i="13"/>
  <c r="BK180" i="13"/>
  <c r="J374" i="13"/>
  <c r="J363" i="13"/>
  <c r="J217" i="13"/>
  <c r="BK132" i="13"/>
  <c r="J375" i="13"/>
  <c r="J315" i="13"/>
  <c r="J159" i="13"/>
  <c r="BK331" i="13"/>
  <c r="J283" i="13"/>
  <c r="BK248" i="13"/>
  <c r="J192" i="13"/>
  <c r="BK162" i="13"/>
  <c r="BK377" i="13"/>
  <c r="BK348" i="13"/>
  <c r="J319" i="13"/>
  <c r="J207" i="13"/>
  <c r="BK144" i="13"/>
  <c r="BK363" i="13"/>
  <c r="BK295" i="13"/>
  <c r="J218" i="13"/>
  <c r="J133" i="14"/>
  <c r="BK676" i="2"/>
  <c r="BK669" i="2"/>
  <c r="BK653" i="2"/>
  <c r="BK644" i="2"/>
  <c r="BK639" i="2"/>
  <c r="J636" i="2"/>
  <c r="BK630" i="2"/>
  <c r="J625" i="2"/>
  <c r="BK614" i="2"/>
  <c r="J609" i="2"/>
  <c r="BK599" i="2"/>
  <c r="J596" i="2"/>
  <c r="BK589" i="2"/>
  <c r="J584" i="2"/>
  <c r="BK566" i="2"/>
  <c r="J544" i="2"/>
  <c r="BK506" i="2"/>
  <c r="J505" i="2"/>
  <c r="J500" i="2"/>
  <c r="J478" i="2"/>
  <c r="BK468" i="2"/>
  <c r="J464" i="2"/>
  <c r="BK456" i="2"/>
  <c r="J455" i="2"/>
  <c r="J450" i="2"/>
  <c r="J444" i="2"/>
  <c r="BK438" i="2"/>
  <c r="J435" i="2"/>
  <c r="BK421" i="2"/>
  <c r="BK416" i="2"/>
  <c r="J413" i="2"/>
  <c r="BK405" i="2"/>
  <c r="J400" i="2"/>
  <c r="BK382" i="2"/>
  <c r="J377" i="2"/>
  <c r="BK369" i="2"/>
  <c r="BK356" i="2"/>
  <c r="J351" i="2"/>
  <c r="BK338" i="2"/>
  <c r="J333" i="2"/>
  <c r="BK323" i="2"/>
  <c r="J316" i="2"/>
  <c r="BK301" i="2"/>
  <c r="BK292" i="2"/>
  <c r="BK287" i="2"/>
  <c r="BK272" i="2"/>
  <c r="J262" i="2"/>
  <c r="J255" i="2"/>
  <c r="BK238" i="2"/>
  <c r="BK227" i="2"/>
  <c r="J219" i="2"/>
  <c r="BK214" i="2"/>
  <c r="J203" i="2"/>
  <c r="BK187" i="2"/>
  <c r="BK171" i="2"/>
  <c r="BK153" i="2"/>
  <c r="AS102" i="1"/>
  <c r="BK236" i="3"/>
  <c r="BK207" i="3"/>
  <c r="J223" i="3"/>
  <c r="J207" i="3"/>
  <c r="J146" i="3"/>
  <c r="BK249" i="3"/>
  <c r="J219" i="3"/>
  <c r="J178" i="3"/>
  <c r="J133" i="4"/>
  <c r="BK133" i="4"/>
  <c r="BK293" i="5"/>
  <c r="BK392" i="5"/>
  <c r="BK372" i="5"/>
  <c r="J340" i="5"/>
  <c r="BK254" i="5"/>
  <c r="BK163" i="5"/>
  <c r="J294" i="5"/>
  <c r="BK171" i="5"/>
  <c r="BK295" i="5"/>
  <c r="J224" i="5"/>
  <c r="BK297" i="5"/>
  <c r="J239" i="5"/>
  <c r="BK340" i="5"/>
  <c r="BK219" i="5"/>
  <c r="J175" i="5"/>
  <c r="J361" i="5"/>
  <c r="J297" i="5"/>
  <c r="BK149" i="5"/>
  <c r="BK396" i="5"/>
  <c r="J321" i="5"/>
  <c r="J258" i="5"/>
  <c r="BK179" i="5"/>
  <c r="J297" i="6"/>
  <c r="BK154" i="6"/>
  <c r="J187" i="6"/>
  <c r="J146" i="6"/>
  <c r="J243" i="6"/>
  <c r="J333" i="6"/>
  <c r="J235" i="6"/>
  <c r="J136" i="6"/>
  <c r="J264" i="6"/>
  <c r="J341" i="6"/>
  <c r="J268" i="6"/>
  <c r="J221" i="6"/>
  <c r="BK147" i="6"/>
  <c r="BK179" i="6"/>
  <c r="BK292" i="6"/>
  <c r="J249" i="6"/>
  <c r="J202" i="7"/>
  <c r="J151" i="7"/>
  <c r="J160" i="7"/>
  <c r="BK189" i="7"/>
  <c r="J189" i="7"/>
  <c r="BK202" i="7"/>
  <c r="F35" i="7"/>
  <c r="J247" i="8"/>
  <c r="J150" i="8"/>
  <c r="J503" i="8"/>
  <c r="J366" i="8"/>
  <c r="BK247" i="8"/>
  <c r="BK181" i="8"/>
  <c r="BK175" i="8"/>
  <c r="BK327" i="8"/>
  <c r="BK154" i="8"/>
  <c r="J492" i="8"/>
  <c r="J402" i="8"/>
  <c r="J331" i="8"/>
  <c r="J243" i="8"/>
  <c r="J216" i="8"/>
  <c r="J137" i="9"/>
  <c r="BK331" i="10"/>
  <c r="BK200" i="10"/>
  <c r="BK345" i="10"/>
  <c r="BK246" i="10"/>
  <c r="J343" i="10"/>
  <c r="J293" i="10"/>
  <c r="J181" i="10"/>
  <c r="BK131" i="10"/>
  <c r="BK276" i="10"/>
  <c r="BK214" i="10"/>
  <c r="BK293" i="10"/>
  <c r="BK231" i="10"/>
  <c r="J337" i="10"/>
  <c r="J250" i="10"/>
  <c r="BK311" i="10"/>
  <c r="J272" i="10"/>
  <c r="BK300" i="10"/>
  <c r="BK188" i="10"/>
  <c r="BK316" i="11"/>
  <c r="BK218" i="11"/>
  <c r="J270" i="11"/>
  <c r="J245" i="11"/>
  <c r="BK180" i="11"/>
  <c r="J307" i="11"/>
  <c r="BK160" i="11"/>
  <c r="BK253" i="11"/>
  <c r="J189" i="11"/>
  <c r="BK319" i="11"/>
  <c r="J228" i="11"/>
  <c r="J171" i="11"/>
  <c r="BK203" i="11"/>
  <c r="BK307" i="11"/>
  <c r="BK190" i="11"/>
  <c r="J244" i="11"/>
  <c r="BK231" i="12"/>
  <c r="J231" i="12"/>
  <c r="J144" i="12"/>
  <c r="J159" i="12"/>
  <c r="BK225" i="12"/>
  <c r="BK131" i="12"/>
  <c r="J131" i="12"/>
  <c r="BK384" i="13"/>
  <c r="BK328" i="13"/>
  <c r="J418" i="13"/>
  <c r="BK376" i="13"/>
  <c r="BK277" i="13"/>
  <c r="J211" i="13"/>
  <c r="J384" i="13"/>
  <c r="J365" i="13"/>
  <c r="J239" i="13"/>
  <c r="BK156" i="13"/>
  <c r="J387" i="13"/>
  <c r="J320" i="13"/>
  <c r="BK254" i="13"/>
  <c r="BK136" i="13"/>
  <c r="J373" i="13"/>
  <c r="J311" i="13"/>
  <c r="J260" i="13"/>
  <c r="BK203" i="13"/>
  <c r="BK174" i="13"/>
  <c r="BK393" i="13"/>
  <c r="BK371" i="13"/>
  <c r="J331" i="13"/>
  <c r="J300" i="13"/>
  <c r="J203" i="13"/>
  <c r="J174" i="13"/>
  <c r="BK373" i="13"/>
  <c r="BK319" i="13"/>
  <c r="BK223" i="13"/>
  <c r="BK140" i="13"/>
  <c r="J147" i="14"/>
  <c r="J124" i="14"/>
  <c r="BK244" i="2"/>
  <c r="J234" i="2"/>
  <c r="BK223" i="2"/>
  <c r="J218" i="2"/>
  <c r="BK203" i="2"/>
  <c r="J187" i="2"/>
  <c r="BK166" i="2"/>
  <c r="BK149" i="2"/>
  <c r="J266" i="5"/>
  <c r="BK406" i="5"/>
  <c r="BK383" i="5"/>
  <c r="J331" i="5"/>
  <c r="BK266" i="5"/>
  <c r="J194" i="5"/>
  <c r="J337" i="6"/>
  <c r="J183" i="6"/>
  <c r="BK302" i="6"/>
  <c r="J318" i="6"/>
  <c r="BK153" i="6"/>
  <c r="BK324" i="6"/>
  <c r="J256" i="6"/>
  <c r="BK333" i="6"/>
  <c r="J210" i="6"/>
  <c r="J328" i="6"/>
  <c r="J255" i="6"/>
  <c r="BK220" i="6"/>
  <c r="BK297" i="6"/>
  <c r="BK191" i="6"/>
  <c r="BK311" i="6"/>
  <c r="J220" i="6"/>
  <c r="J211" i="7"/>
  <c r="BK166" i="7"/>
  <c r="J203" i="7"/>
  <c r="J143" i="7"/>
  <c r="J133" i="7"/>
  <c r="J129" i="7"/>
  <c r="BK160" i="7"/>
  <c r="BK356" i="8"/>
  <c r="J250" i="8"/>
  <c r="BK158" i="8"/>
  <c r="J508" i="8"/>
  <c r="J296" i="8"/>
  <c r="J227" i="8"/>
  <c r="BK500" i="8"/>
  <c r="J356" i="8"/>
  <c r="BK320" i="8"/>
  <c r="BK227" i="8"/>
  <c r="J541" i="8"/>
  <c r="BK468" i="8"/>
  <c r="BK340" i="8"/>
  <c r="BK202" i="8"/>
  <c r="BK511" i="8"/>
  <c r="J500" i="8"/>
  <c r="BK282" i="8"/>
  <c r="J134" i="8"/>
  <c r="BK385" i="8"/>
  <c r="J340" i="8"/>
  <c r="BK250" i="8"/>
  <c r="J145" i="8"/>
  <c r="J164" i="8"/>
  <c r="J125" i="9"/>
  <c r="J281" i="10"/>
  <c r="BK218" i="10"/>
  <c r="BK366" i="10"/>
  <c r="J185" i="10"/>
  <c r="J315" i="10"/>
  <c r="BK235" i="10"/>
  <c r="J354" i="10"/>
  <c r="BK289" i="10"/>
  <c r="J173" i="10"/>
  <c r="J270" i="10"/>
  <c r="BK166" i="10"/>
  <c r="BK288" i="10"/>
  <c r="J177" i="10"/>
  <c r="BK296" i="10"/>
  <c r="BK159" i="10"/>
  <c r="J218" i="10"/>
  <c r="J327" i="11"/>
  <c r="J282" i="11"/>
  <c r="BK141" i="11"/>
  <c r="BK252" i="11"/>
  <c r="BK171" i="11"/>
  <c r="J319" i="11"/>
  <c r="BK189" i="11"/>
  <c r="BK245" i="11"/>
  <c r="J141" i="11"/>
  <c r="BK243" i="11"/>
  <c r="J190" i="11"/>
  <c r="BK257" i="11"/>
  <c r="J175" i="11"/>
  <c r="BK269" i="11"/>
  <c r="J170" i="11"/>
  <c r="BK175" i="11"/>
  <c r="BK159" i="12"/>
  <c r="J174" i="12"/>
  <c r="BK165" i="12"/>
  <c r="J138" i="12"/>
  <c r="BK238" i="12"/>
  <c r="BK396" i="13"/>
  <c r="BK333" i="13"/>
  <c r="J228" i="13"/>
  <c r="J377" i="13"/>
  <c r="BK322" i="13"/>
  <c r="BK217" i="13"/>
  <c r="J400" i="13"/>
  <c r="J371" i="13"/>
  <c r="BK311" i="13"/>
  <c r="J236" i="13"/>
  <c r="J140" i="13"/>
  <c r="BK380" i="13"/>
  <c r="J323" i="13"/>
  <c r="J257" i="13"/>
  <c r="J386" i="13"/>
  <c r="J361" i="13"/>
  <c r="BK290" i="13"/>
  <c r="J254" i="13"/>
  <c r="BK207" i="13"/>
  <c r="J180" i="13"/>
  <c r="BK128" i="13"/>
  <c r="BK374" i="13"/>
  <c r="J352" i="13"/>
  <c r="BK315" i="13"/>
  <c r="BK214" i="13"/>
  <c r="BK186" i="13"/>
  <c r="J381" i="13"/>
  <c r="J333" i="13"/>
  <c r="BK251" i="13"/>
  <c r="J152" i="13"/>
  <c r="BK123" i="14"/>
  <c r="BK133" i="14"/>
  <c r="J680" i="2"/>
  <c r="J669" i="2"/>
  <c r="J664" i="2"/>
  <c r="J653" i="2"/>
  <c r="BK636" i="2"/>
  <c r="J635" i="2"/>
  <c r="J630" i="2"/>
  <c r="J620" i="2"/>
  <c r="BK609" i="2"/>
  <c r="BK604" i="2"/>
  <c r="BK596" i="2"/>
  <c r="J592" i="2"/>
  <c r="BK584" i="2"/>
  <c r="J574" i="2"/>
  <c r="BK544" i="2"/>
  <c r="J522" i="2"/>
  <c r="BK505" i="2"/>
  <c r="J501" i="2"/>
  <c r="BK496" i="2"/>
  <c r="BK478" i="2"/>
  <c r="J472" i="2"/>
  <c r="BK464" i="2"/>
  <c r="J461" i="2"/>
  <c r="BK455" i="2"/>
  <c r="BK449" i="2"/>
  <c r="BK444" i="2"/>
  <c r="J443" i="2"/>
  <c r="BK435" i="2"/>
  <c r="J429" i="2"/>
  <c r="J416" i="2"/>
  <c r="J408" i="2"/>
  <c r="BK400" i="2"/>
  <c r="J391" i="2"/>
  <c r="J382" i="2"/>
  <c r="BK373" i="2"/>
  <c r="J369" i="2"/>
  <c r="J364" i="2"/>
  <c r="BK351" i="2"/>
  <c r="J343" i="2"/>
  <c r="BK333" i="2"/>
  <c r="BK329" i="2"/>
  <c r="J323" i="2"/>
  <c r="BK307" i="2"/>
  <c r="J301" i="2"/>
  <c r="J298" i="2"/>
  <c r="J287" i="2"/>
  <c r="J282" i="2"/>
  <c r="J258" i="2"/>
  <c r="J249" i="2"/>
  <c r="BK234" i="2"/>
  <c r="J227" i="2"/>
  <c r="BK218" i="2"/>
  <c r="J209" i="2"/>
  <c r="J195" i="2"/>
  <c r="BK179" i="2"/>
  <c r="J158" i="2"/>
  <c r="BK136" i="2"/>
  <c r="J211" i="3"/>
  <c r="BK164" i="3"/>
  <c r="J240" i="3"/>
  <c r="J231" i="3"/>
  <c r="J215" i="3"/>
  <c r="J186" i="3"/>
  <c r="J150" i="3"/>
  <c r="BK150" i="3"/>
  <c r="BK211" i="3"/>
  <c r="J149" i="4"/>
  <c r="J141" i="4"/>
  <c r="J125" i="4"/>
  <c r="J302" i="5"/>
  <c r="J201" i="5"/>
  <c r="J377" i="5"/>
  <c r="J349" i="5"/>
  <c r="J292" i="5"/>
  <c r="J214" i="5"/>
  <c r="BK316" i="5"/>
  <c r="BK243" i="5"/>
  <c r="BK344" i="5"/>
  <c r="J272" i="5"/>
  <c r="J316" i="5"/>
  <c r="BK258" i="5"/>
  <c r="BK136" i="5"/>
  <c r="BK334" i="5"/>
  <c r="BK157" i="5"/>
  <c r="BK331" i="5"/>
  <c r="BK175" i="5"/>
  <c r="BK402" i="5"/>
  <c r="BK377" i="5"/>
  <c r="BK364" i="5"/>
  <c r="BK278" i="5"/>
  <c r="J171" i="5"/>
  <c r="BK320" i="6"/>
  <c r="BK167" i="6"/>
  <c r="BK216" i="6"/>
  <c r="J311" i="6"/>
  <c r="J199" i="6"/>
  <c r="BK349" i="6"/>
  <c r="J275" i="6"/>
  <c r="BK183" i="6"/>
  <c r="BK318" i="6"/>
  <c r="J195" i="6"/>
  <c r="J324" i="6"/>
  <c r="BK239" i="6"/>
  <c r="BK204" i="6"/>
  <c r="J291" i="6"/>
  <c r="BK187" i="6"/>
  <c r="BK317" i="6"/>
  <c r="BK264" i="6"/>
  <c r="J178" i="6"/>
  <c r="J156" i="7"/>
  <c r="J139" i="7"/>
  <c r="J185" i="7"/>
  <c r="BK171" i="7"/>
  <c r="BK139" i="7"/>
  <c r="BK203" i="7"/>
  <c r="BK411" i="8"/>
  <c r="J267" i="8"/>
  <c r="BK185" i="8"/>
  <c r="J392" i="8"/>
  <c r="J254" i="8"/>
  <c r="BK145" i="8"/>
  <c r="J385" i="8"/>
  <c r="J307" i="8"/>
  <c r="BK216" i="8"/>
  <c r="J537" i="8"/>
  <c r="J450" i="8"/>
  <c r="BK267" i="8"/>
  <c r="J189" i="8"/>
  <c r="BK432" i="8"/>
  <c r="BK335" i="8"/>
  <c r="J158" i="8"/>
  <c r="BK531" i="8"/>
  <c r="J411" i="8"/>
  <c r="J320" i="8"/>
  <c r="BK220" i="8"/>
  <c r="BK211" i="8"/>
  <c r="J129" i="9"/>
  <c r="BK133" i="9"/>
  <c r="BK280" i="10"/>
  <c r="J221" i="10"/>
  <c r="BK361" i="10"/>
  <c r="J300" i="10"/>
  <c r="J349" i="10"/>
  <c r="BK281" i="10"/>
  <c r="J147" i="10"/>
  <c r="J311" i="10"/>
  <c r="J226" i="10"/>
  <c r="J289" i="10"/>
  <c r="BK221" i="10"/>
  <c r="J361" i="10"/>
  <c r="J267" i="10"/>
  <c r="J170" i="10"/>
  <c r="J288" i="10"/>
  <c r="J131" i="10"/>
  <c r="BK192" i="10"/>
  <c r="BK288" i="11"/>
  <c r="BK170" i="11"/>
  <c r="J269" i="11"/>
  <c r="J236" i="11"/>
  <c r="BK176" i="11"/>
  <c r="BK312" i="11"/>
  <c r="BK213" i="11"/>
  <c r="J283" i="11"/>
  <c r="J194" i="11"/>
  <c r="BK305" i="11"/>
  <c r="BK209" i="11"/>
  <c r="J161" i="11"/>
  <c r="BK228" i="11"/>
  <c r="BK297" i="11"/>
  <c r="J209" i="11"/>
  <c r="J217" i="11"/>
  <c r="BK193" i="12"/>
  <c r="BK233" i="12"/>
  <c r="BK179" i="12"/>
  <c r="BK170" i="12"/>
  <c r="J170" i="12"/>
  <c r="J367" i="13"/>
  <c r="BK260" i="13"/>
  <c r="J383" i="13"/>
  <c r="J339" i="13"/>
  <c r="BK242" i="13"/>
  <c r="BK152" i="13"/>
  <c r="J368" i="13"/>
  <c r="BK245" i="13"/>
  <c r="BK168" i="13"/>
  <c r="BK400" i="13"/>
  <c r="BK368" i="13"/>
  <c r="BK282" i="13"/>
  <c r="J162" i="13"/>
  <c r="BK383" i="13"/>
  <c r="J329" i="13"/>
  <c r="J277" i="13"/>
  <c r="J242" i="13"/>
  <c r="J199" i="13"/>
  <c r="BK165" i="13"/>
  <c r="BK379" i="13"/>
  <c r="BK355" i="13"/>
  <c r="J330" i="13"/>
  <c r="BK228" i="13"/>
  <c r="BK183" i="13"/>
  <c r="BK375" i="13"/>
  <c r="BK329" i="13"/>
  <c r="BK257" i="13"/>
  <c r="BK177" i="13"/>
  <c r="J142" i="14"/>
  <c r="BK142" i="14"/>
  <c r="BK124" i="14"/>
  <c r="BK262" i="2"/>
  <c r="BK255" i="2"/>
  <c r="J244" i="2"/>
  <c r="BK231" i="2"/>
  <c r="J223" i="2"/>
  <c r="J214" i="2"/>
  <c r="BK200" i="2"/>
  <c r="J179" i="2"/>
  <c r="J153" i="2"/>
  <c r="J136" i="2"/>
  <c r="BK182" i="3"/>
  <c r="BK146" i="3"/>
  <c r="BK201" i="3"/>
  <c r="J227" i="3"/>
  <c r="J160" i="3"/>
  <c r="J196" i="3"/>
  <c r="BK196" i="3"/>
  <c r="BK240" i="3"/>
  <c r="BK186" i="3"/>
  <c r="BK125" i="4"/>
  <c r="BK137" i="4"/>
  <c r="J400" i="5"/>
  <c r="BK234" i="5"/>
  <c r="J129" i="5"/>
  <c r="J373" i="5"/>
  <c r="J328" i="5"/>
  <c r="J243" i="5"/>
  <c r="BK201" i="5"/>
  <c r="J296" i="5"/>
  <c r="J179" i="5"/>
  <c r="BK294" i="5"/>
  <c r="J209" i="5"/>
  <c r="BK296" i="5"/>
  <c r="J197" i="5"/>
  <c r="J364" i="5"/>
  <c r="BK291" i="5"/>
  <c r="BK190" i="5"/>
  <c r="J149" i="5"/>
  <c r="BK325" i="5"/>
  <c r="BK228" i="5"/>
  <c r="J136" i="5"/>
  <c r="J392" i="5"/>
  <c r="J312" i="5"/>
  <c r="BK239" i="5"/>
  <c r="J163" i="5"/>
  <c r="J296" i="6"/>
  <c r="J349" i="6"/>
  <c r="J170" i="6"/>
  <c r="BK276" i="6"/>
  <c r="BK130" i="6"/>
  <c r="BK296" i="6"/>
  <c r="BK210" i="6"/>
  <c r="BK337" i="6"/>
  <c r="BK243" i="6"/>
  <c r="BK142" i="6"/>
  <c r="BK280" i="6"/>
  <c r="BK163" i="6"/>
  <c r="J216" i="6"/>
  <c r="J162" i="6"/>
  <c r="BK303" i="6"/>
  <c r="BK256" i="6"/>
  <c r="J147" i="6"/>
  <c r="J175" i="7"/>
  <c r="J207" i="7"/>
  <c r="BK134" i="7"/>
  <c r="J134" i="7"/>
  <c r="BK129" i="7"/>
  <c r="BK175" i="7"/>
  <c r="J166" i="7"/>
  <c r="BK537" i="8"/>
  <c r="BK301" i="8"/>
  <c r="BK221" i="8"/>
  <c r="J543" i="8"/>
  <c r="BK290" i="8"/>
  <c r="J185" i="8"/>
  <c r="BK405" i="8"/>
  <c r="J350" i="8"/>
  <c r="BK259" i="8"/>
  <c r="BK205" i="8"/>
  <c r="J531" i="8"/>
  <c r="BK402" i="8"/>
  <c r="J335" i="8"/>
  <c r="J211" i="8"/>
  <c r="BK164" i="8"/>
  <c r="BK541" i="8"/>
  <c r="J369" i="8"/>
  <c r="J197" i="8"/>
  <c r="BK543" i="8"/>
  <c r="J405" i="8"/>
  <c r="J327" i="8"/>
  <c r="BK189" i="8"/>
  <c r="J181" i="8"/>
  <c r="J133" i="9"/>
  <c r="BK125" i="9"/>
  <c r="J258" i="10"/>
  <c r="BK173" i="10"/>
  <c r="J331" i="10"/>
  <c r="J271" i="10"/>
  <c r="J345" i="10"/>
  <c r="BK272" i="10"/>
  <c r="BK170" i="10"/>
  <c r="J299" i="10"/>
  <c r="J263" i="10"/>
  <c r="BK143" i="10"/>
  <c r="BK258" i="10"/>
  <c r="J155" i="10"/>
  <c r="J285" i="10"/>
  <c r="J143" i="10"/>
  <c r="J280" i="10"/>
  <c r="BK147" i="10"/>
  <c r="J196" i="10"/>
  <c r="J323" i="11"/>
  <c r="BK236" i="11"/>
  <c r="BK282" i="11"/>
  <c r="J253" i="11"/>
  <c r="J181" i="11"/>
  <c r="BK331" i="11"/>
  <c r="J243" i="11"/>
  <c r="J305" i="11"/>
  <c r="BK222" i="11"/>
  <c r="BK161" i="11"/>
  <c r="J304" i="11"/>
  <c r="J203" i="11"/>
  <c r="BK244" i="11"/>
  <c r="J180" i="11"/>
  <c r="J288" i="11"/>
  <c r="J176" i="11"/>
  <c r="BK185" i="11"/>
  <c r="J220" i="12"/>
  <c r="BK220" i="12"/>
  <c r="BK132" i="12"/>
  <c r="BK215" i="12"/>
  <c r="J197" i="12"/>
  <c r="BK175" i="12"/>
  <c r="BK418" i="13"/>
  <c r="J369" i="13"/>
  <c r="BK271" i="13"/>
  <c r="J407" i="13"/>
  <c r="BK361" i="13"/>
  <c r="J276" i="13"/>
  <c r="BK215" i="13"/>
  <c r="J396" i="13"/>
  <c r="BK370" i="13"/>
  <c r="BK283" i="13"/>
  <c r="BK211" i="13"/>
  <c r="BK389" i="13"/>
  <c r="BK362" i="13"/>
  <c r="BK233" i="13"/>
  <c r="J128" i="13"/>
  <c r="J372" i="13"/>
  <c r="BK320" i="13"/>
  <c r="BK263" i="13"/>
  <c r="J216" i="13"/>
  <c r="J189" i="13"/>
  <c r="J136" i="13"/>
  <c r="BK367" i="13"/>
  <c r="BK339" i="13"/>
  <c r="J271" i="13"/>
  <c r="BK199" i="13"/>
  <c r="J403" i="13"/>
  <c r="BK372" i="13"/>
  <c r="J290" i="13"/>
  <c r="BK239" i="13"/>
  <c r="J156" i="13"/>
  <c r="BK153" i="14"/>
  <c r="J152" i="14"/>
  <c r="BK152" i="14"/>
  <c r="R128" i="6" l="1"/>
  <c r="P128" i="11"/>
  <c r="R135" i="2"/>
  <c r="R237" i="2"/>
  <c r="P261" i="2"/>
  <c r="P477" i="2"/>
  <c r="P643" i="2"/>
  <c r="P637" i="2" s="1"/>
  <c r="BK145" i="3"/>
  <c r="J145" i="3"/>
  <c r="J101" i="3"/>
  <c r="T145" i="3"/>
  <c r="R200" i="3"/>
  <c r="P235" i="3"/>
  <c r="R124" i="4"/>
  <c r="R123" i="4" s="1"/>
  <c r="R122" i="4" s="1"/>
  <c r="BK128" i="5"/>
  <c r="BK319" i="6"/>
  <c r="J319" i="6" s="1"/>
  <c r="J104" i="6" s="1"/>
  <c r="R332" i="6"/>
  <c r="BK144" i="7"/>
  <c r="R212" i="7"/>
  <c r="T133" i="8"/>
  <c r="P271" i="8"/>
  <c r="P401" i="8"/>
  <c r="BK536" i="8"/>
  <c r="J536" i="8"/>
  <c r="J106" i="8"/>
  <c r="BK124" i="9"/>
  <c r="BK123" i="9" s="1"/>
  <c r="BK130" i="10"/>
  <c r="BK344" i="10"/>
  <c r="J344" i="10"/>
  <c r="J103" i="10"/>
  <c r="BK360" i="10"/>
  <c r="J360" i="10" s="1"/>
  <c r="J106" i="10" s="1"/>
  <c r="P311" i="11"/>
  <c r="P126" i="12"/>
  <c r="P135" i="2"/>
  <c r="BK237" i="2"/>
  <c r="J237" i="2"/>
  <c r="J102" i="2" s="1"/>
  <c r="P286" i="2"/>
  <c r="BK428" i="2"/>
  <c r="J428" i="2"/>
  <c r="J105" i="2"/>
  <c r="R428" i="2"/>
  <c r="P634" i="2"/>
  <c r="T634" i="2"/>
  <c r="BK675" i="2"/>
  <c r="J675" i="2"/>
  <c r="J111" i="2" s="1"/>
  <c r="P165" i="3"/>
  <c r="BK210" i="3"/>
  <c r="J210" i="3" s="1"/>
  <c r="J106" i="3" s="1"/>
  <c r="T235" i="3"/>
  <c r="P391" i="5"/>
  <c r="T141" i="6"/>
  <c r="T332" i="6"/>
  <c r="P144" i="7"/>
  <c r="R238" i="8"/>
  <c r="T271" i="8"/>
  <c r="R401" i="8"/>
  <c r="R536" i="8"/>
  <c r="T542" i="8"/>
  <c r="P124" i="9"/>
  <c r="P123" i="9" s="1"/>
  <c r="P122" i="9" s="1"/>
  <c r="AU104" i="1" s="1"/>
  <c r="R360" i="10"/>
  <c r="P140" i="11"/>
  <c r="P139" i="11"/>
  <c r="R232" i="12"/>
  <c r="P127" i="13"/>
  <c r="R318" i="13"/>
  <c r="BK332" i="13"/>
  <c r="J332" i="13"/>
  <c r="J102" i="13" s="1"/>
  <c r="BK135" i="2"/>
  <c r="J135" i="2"/>
  <c r="J100" i="2" s="1"/>
  <c r="R222" i="2"/>
  <c r="BK261" i="2"/>
  <c r="J261" i="2"/>
  <c r="J103" i="2"/>
  <c r="T261" i="2"/>
  <c r="BK477" i="2"/>
  <c r="J477" i="2"/>
  <c r="J106" i="2" s="1"/>
  <c r="T643" i="2"/>
  <c r="T637" i="2" s="1"/>
  <c r="R165" i="3"/>
  <c r="T210" i="3"/>
  <c r="T199" i="3" s="1"/>
  <c r="P244" i="3"/>
  <c r="P243" i="3"/>
  <c r="P124" i="4"/>
  <c r="P123" i="4" s="1"/>
  <c r="P122" i="4" s="1"/>
  <c r="AU98" i="1" s="1"/>
  <c r="T391" i="5"/>
  <c r="T401" i="5"/>
  <c r="R141" i="6"/>
  <c r="P332" i="6"/>
  <c r="T144" i="7"/>
  <c r="P238" i="8"/>
  <c r="R271" i="8"/>
  <c r="T401" i="8"/>
  <c r="T536" i="8"/>
  <c r="P542" i="8"/>
  <c r="R124" i="9"/>
  <c r="R123" i="9"/>
  <c r="R122" i="9"/>
  <c r="P130" i="10"/>
  <c r="R344" i="10"/>
  <c r="BK311" i="11"/>
  <c r="J311" i="11"/>
  <c r="J105" i="11"/>
  <c r="T137" i="12"/>
  <c r="T127" i="13"/>
  <c r="P318" i="13"/>
  <c r="P360" i="13"/>
  <c r="BK222" i="2"/>
  <c r="J222" i="2" s="1"/>
  <c r="J101" i="2" s="1"/>
  <c r="P237" i="2"/>
  <c r="R286" i="2"/>
  <c r="P428" i="2"/>
  <c r="BK634" i="2"/>
  <c r="BK134" i="2" s="1"/>
  <c r="R634" i="2"/>
  <c r="R675" i="2"/>
  <c r="T165" i="3"/>
  <c r="P200" i="3"/>
  <c r="BK235" i="3"/>
  <c r="J235" i="3"/>
  <c r="J107" i="3" s="1"/>
  <c r="R244" i="3"/>
  <c r="R243" i="3" s="1"/>
  <c r="BK124" i="4"/>
  <c r="J124" i="4"/>
  <c r="J100" i="4" s="1"/>
  <c r="T128" i="5"/>
  <c r="T126" i="5"/>
  <c r="R391" i="5"/>
  <c r="P319" i="6"/>
  <c r="P128" i="7"/>
  <c r="T212" i="7"/>
  <c r="T238" i="8"/>
  <c r="T253" i="8"/>
  <c r="BK410" i="8"/>
  <c r="J410" i="8"/>
  <c r="J105" i="8" s="1"/>
  <c r="T344" i="10"/>
  <c r="T311" i="11"/>
  <c r="R137" i="12"/>
  <c r="R127" i="13"/>
  <c r="BK318" i="13"/>
  <c r="J318" i="13"/>
  <c r="J100" i="13"/>
  <c r="T321" i="13"/>
  <c r="P332" i="13"/>
  <c r="T360" i="13"/>
  <c r="P388" i="13"/>
  <c r="R388" i="13"/>
  <c r="T388" i="13"/>
  <c r="BK286" i="2"/>
  <c r="J286" i="2"/>
  <c r="J104" i="2" s="1"/>
  <c r="T477" i="2"/>
  <c r="P675" i="2"/>
  <c r="P145" i="3"/>
  <c r="P132" i="3"/>
  <c r="BK200" i="3"/>
  <c r="J200" i="3"/>
  <c r="J105" i="3"/>
  <c r="T200" i="3"/>
  <c r="R235" i="3"/>
  <c r="BK133" i="8"/>
  <c r="J133" i="8"/>
  <c r="J100" i="8" s="1"/>
  <c r="BK253" i="8"/>
  <c r="J253" i="8"/>
  <c r="J102" i="8" s="1"/>
  <c r="T410" i="8"/>
  <c r="BK140" i="11"/>
  <c r="J140" i="11"/>
  <c r="J103" i="11"/>
  <c r="R126" i="12"/>
  <c r="T232" i="12"/>
  <c r="R306" i="13"/>
  <c r="P321" i="13"/>
  <c r="T332" i="13"/>
  <c r="BK388" i="13"/>
  <c r="J388" i="13"/>
  <c r="J104" i="13"/>
  <c r="BK118" i="14"/>
  <c r="J118" i="14"/>
  <c r="J97" i="14"/>
  <c r="P222" i="2"/>
  <c r="T237" i="2"/>
  <c r="R261" i="2"/>
  <c r="R477" i="2"/>
  <c r="R643" i="2"/>
  <c r="R637" i="2" s="1"/>
  <c r="R145" i="3"/>
  <c r="R132" i="3"/>
  <c r="R210" i="3"/>
  <c r="T244" i="3"/>
  <c r="T243" i="3" s="1"/>
  <c r="T124" i="4"/>
  <c r="T123" i="4"/>
  <c r="T122" i="4" s="1"/>
  <c r="R128" i="5"/>
  <c r="BK401" i="5"/>
  <c r="J401" i="5" s="1"/>
  <c r="J104" i="5" s="1"/>
  <c r="P141" i="6"/>
  <c r="P140" i="6"/>
  <c r="P127" i="6"/>
  <c r="AU100" i="1" s="1"/>
  <c r="T319" i="6"/>
  <c r="T128" i="7"/>
  <c r="T127" i="7" s="1"/>
  <c r="T125" i="7" s="1"/>
  <c r="P212" i="7"/>
  <c r="P133" i="8"/>
  <c r="P253" i="8"/>
  <c r="P410" i="8"/>
  <c r="BK542" i="8"/>
  <c r="J542" i="8"/>
  <c r="J109" i="8" s="1"/>
  <c r="R130" i="10"/>
  <c r="R128" i="10" s="1"/>
  <c r="T360" i="10"/>
  <c r="T140" i="11"/>
  <c r="T139" i="11" s="1"/>
  <c r="T127" i="11" s="1"/>
  <c r="BK137" i="12"/>
  <c r="J137" i="12" s="1"/>
  <c r="J101" i="12" s="1"/>
  <c r="P232" i="12"/>
  <c r="BK306" i="13"/>
  <c r="J306" i="13"/>
  <c r="J99" i="13" s="1"/>
  <c r="T318" i="13"/>
  <c r="R360" i="13"/>
  <c r="T118" i="14"/>
  <c r="T117" i="14"/>
  <c r="T135" i="2"/>
  <c r="T222" i="2"/>
  <c r="T286" i="2"/>
  <c r="T428" i="2"/>
  <c r="BK643" i="2"/>
  <c r="J643" i="2"/>
  <c r="J110" i="2" s="1"/>
  <c r="T675" i="2"/>
  <c r="BK165" i="3"/>
  <c r="J165" i="3"/>
  <c r="J102" i="3"/>
  <c r="P210" i="3"/>
  <c r="BK244" i="3"/>
  <c r="BK243" i="3"/>
  <c r="J243" i="3" s="1"/>
  <c r="J108" i="3" s="1"/>
  <c r="BK391" i="5"/>
  <c r="J391" i="5"/>
  <c r="J102" i="5"/>
  <c r="R401" i="5"/>
  <c r="BK141" i="6"/>
  <c r="BK140" i="6"/>
  <c r="J140" i="6" s="1"/>
  <c r="J102" i="6" s="1"/>
  <c r="R319" i="6"/>
  <c r="R144" i="7"/>
  <c r="BK238" i="8"/>
  <c r="J238" i="8" s="1"/>
  <c r="J101" i="8" s="1"/>
  <c r="BK271" i="8"/>
  <c r="J271" i="8" s="1"/>
  <c r="J103" i="8" s="1"/>
  <c r="BK401" i="8"/>
  <c r="J401" i="8"/>
  <c r="J104" i="8"/>
  <c r="P536" i="8"/>
  <c r="T124" i="9"/>
  <c r="T123" i="9"/>
  <c r="T122" i="9" s="1"/>
  <c r="T130" i="10"/>
  <c r="T128" i="10" s="1"/>
  <c r="P344" i="10"/>
  <c r="P360" i="10"/>
  <c r="R311" i="11"/>
  <c r="BK126" i="12"/>
  <c r="BK125" i="12"/>
  <c r="J125" i="12" s="1"/>
  <c r="J99" i="12" s="1"/>
  <c r="T126" i="12"/>
  <c r="BK232" i="12"/>
  <c r="J232" i="12"/>
  <c r="J102" i="12" s="1"/>
  <c r="BK127" i="13"/>
  <c r="J127" i="13"/>
  <c r="J98" i="13" s="1"/>
  <c r="T306" i="13"/>
  <c r="R321" i="13"/>
  <c r="R332" i="13"/>
  <c r="R118" i="14"/>
  <c r="R117" i="14" s="1"/>
  <c r="P128" i="5"/>
  <c r="P126" i="5"/>
  <c r="AU99" i="1" s="1"/>
  <c r="P401" i="5"/>
  <c r="BK332" i="6"/>
  <c r="J332" i="6"/>
  <c r="J105" i="6"/>
  <c r="BK128" i="7"/>
  <c r="J128" i="7"/>
  <c r="J101" i="7"/>
  <c r="R128" i="7"/>
  <c r="R127" i="7"/>
  <c r="R125" i="7" s="1"/>
  <c r="BK212" i="7"/>
  <c r="J212" i="7"/>
  <c r="J103" i="7" s="1"/>
  <c r="R133" i="8"/>
  <c r="R253" i="8"/>
  <c r="R410" i="8"/>
  <c r="R542" i="8"/>
  <c r="R140" i="11"/>
  <c r="R139" i="11"/>
  <c r="R127" i="11"/>
  <c r="P137" i="12"/>
  <c r="P125" i="12"/>
  <c r="P124" i="12"/>
  <c r="AU107" i="1" s="1"/>
  <c r="P306" i="13"/>
  <c r="BK321" i="13"/>
  <c r="J321" i="13"/>
  <c r="J101" i="13"/>
  <c r="BK360" i="13"/>
  <c r="J360" i="13"/>
  <c r="J103" i="13"/>
  <c r="P118" i="14"/>
  <c r="P117" i="14"/>
  <c r="AU109" i="1" s="1"/>
  <c r="BK399" i="5"/>
  <c r="J399" i="5"/>
  <c r="J103" i="5" s="1"/>
  <c r="BK129" i="6"/>
  <c r="J129" i="6"/>
  <c r="J100" i="6" s="1"/>
  <c r="BK129" i="11"/>
  <c r="J129" i="11" s="1"/>
  <c r="J100" i="11" s="1"/>
  <c r="BK134" i="11"/>
  <c r="J134" i="11" s="1"/>
  <c r="J101" i="11" s="1"/>
  <c r="BK382" i="5"/>
  <c r="J382" i="5" s="1"/>
  <c r="J101" i="5" s="1"/>
  <c r="BK353" i="10"/>
  <c r="J353" i="10"/>
  <c r="J105" i="10"/>
  <c r="BK133" i="3"/>
  <c r="J133" i="3"/>
  <c r="J100" i="3"/>
  <c r="BK135" i="6"/>
  <c r="J135" i="6"/>
  <c r="J101" i="6" s="1"/>
  <c r="BK540" i="8"/>
  <c r="J540" i="8"/>
  <c r="J108" i="8" s="1"/>
  <c r="BK417" i="13"/>
  <c r="J417" i="13"/>
  <c r="J105" i="13" s="1"/>
  <c r="BK638" i="2"/>
  <c r="J638" i="2" s="1"/>
  <c r="J109" i="2" s="1"/>
  <c r="BK306" i="11"/>
  <c r="BK139" i="11" s="1"/>
  <c r="J139" i="11" s="1"/>
  <c r="J102" i="11" s="1"/>
  <c r="BK197" i="3"/>
  <c r="BK132" i="3" s="1"/>
  <c r="J132" i="3" s="1"/>
  <c r="J99" i="3" s="1"/>
  <c r="BK336" i="10"/>
  <c r="J336" i="10"/>
  <c r="J101" i="10"/>
  <c r="BK342" i="10"/>
  <c r="J342" i="10"/>
  <c r="J102" i="10"/>
  <c r="F113" i="14"/>
  <c r="BF119" i="14"/>
  <c r="J91" i="14"/>
  <c r="J111" i="14"/>
  <c r="F114" i="14"/>
  <c r="BF123" i="14"/>
  <c r="BK126" i="13"/>
  <c r="J126" i="13"/>
  <c r="J97" i="13" s="1"/>
  <c r="BF142" i="14"/>
  <c r="BF152" i="14"/>
  <c r="E85" i="14"/>
  <c r="J92" i="14"/>
  <c r="BF124" i="14"/>
  <c r="BF133" i="14"/>
  <c r="BF147" i="14"/>
  <c r="BF153" i="14"/>
  <c r="J126" i="12"/>
  <c r="J100" i="12" s="1"/>
  <c r="J91" i="13"/>
  <c r="BF128" i="13"/>
  <c r="BF159" i="13"/>
  <c r="BF211" i="13"/>
  <c r="BF214" i="13"/>
  <c r="BF233" i="13"/>
  <c r="BF242" i="13"/>
  <c r="BF245" i="13"/>
  <c r="BF311" i="13"/>
  <c r="BF315" i="13"/>
  <c r="BF323" i="13"/>
  <c r="BF366" i="13"/>
  <c r="BF367" i="13"/>
  <c r="BF377" i="13"/>
  <c r="BF379" i="13"/>
  <c r="BF383" i="13"/>
  <c r="BF384" i="13"/>
  <c r="BF418" i="13"/>
  <c r="F92" i="13"/>
  <c r="BF132" i="13"/>
  <c r="BF136" i="13"/>
  <c r="BF165" i="13"/>
  <c r="BF203" i="13"/>
  <c r="BF207" i="13"/>
  <c r="BF215" i="13"/>
  <c r="BF217" i="13"/>
  <c r="BF263" i="13"/>
  <c r="BF328" i="13"/>
  <c r="BF368" i="13"/>
  <c r="BF372" i="13"/>
  <c r="BF380" i="13"/>
  <c r="BF407" i="13"/>
  <c r="E115" i="13"/>
  <c r="BF180" i="13"/>
  <c r="BF186" i="13"/>
  <c r="BF189" i="13"/>
  <c r="BF192" i="13"/>
  <c r="BF199" i="13"/>
  <c r="BF322" i="13"/>
  <c r="BF361" i="13"/>
  <c r="BF362" i="13"/>
  <c r="BF364" i="13"/>
  <c r="BF370" i="13"/>
  <c r="BF387" i="13"/>
  <c r="BF403" i="13"/>
  <c r="J89" i="13"/>
  <c r="BF144" i="13"/>
  <c r="BF152" i="13"/>
  <c r="BF177" i="13"/>
  <c r="BF183" i="13"/>
  <c r="BF216" i="13"/>
  <c r="BF260" i="13"/>
  <c r="BF276" i="13"/>
  <c r="BF283" i="13"/>
  <c r="BF295" i="13"/>
  <c r="BF333" i="13"/>
  <c r="BF363" i="13"/>
  <c r="BF365" i="13"/>
  <c r="BF378" i="13"/>
  <c r="BF385" i="13"/>
  <c r="BK124" i="12"/>
  <c r="J124" i="12" s="1"/>
  <c r="J98" i="12" s="1"/>
  <c r="F91" i="13"/>
  <c r="BF174" i="13"/>
  <c r="BF257" i="13"/>
  <c r="BF271" i="13"/>
  <c r="BF277" i="13"/>
  <c r="BF319" i="13"/>
  <c r="BF330" i="13"/>
  <c r="BF339" i="13"/>
  <c r="BF352" i="13"/>
  <c r="BF355" i="13"/>
  <c r="BF382" i="13"/>
  <c r="J122" i="13"/>
  <c r="BF140" i="13"/>
  <c r="BF223" i="13"/>
  <c r="BF228" i="13"/>
  <c r="BF248" i="13"/>
  <c r="BF251" i="13"/>
  <c r="BF266" i="13"/>
  <c r="BF300" i="13"/>
  <c r="BF307" i="13"/>
  <c r="BF343" i="13"/>
  <c r="BF348" i="13"/>
  <c r="BF369" i="13"/>
  <c r="BF371" i="13"/>
  <c r="BF373" i="13"/>
  <c r="BF374" i="13"/>
  <c r="BF389" i="13"/>
  <c r="BF393" i="13"/>
  <c r="BF396" i="13"/>
  <c r="BF400" i="13"/>
  <c r="BF156" i="13"/>
  <c r="BF162" i="13"/>
  <c r="BF168" i="13"/>
  <c r="BF218" i="13"/>
  <c r="BF236" i="13"/>
  <c r="BF239" i="13"/>
  <c r="BF254" i="13"/>
  <c r="BF282" i="13"/>
  <c r="BF290" i="13"/>
  <c r="BF320" i="13"/>
  <c r="BF329" i="13"/>
  <c r="BF331" i="13"/>
  <c r="BF375" i="13"/>
  <c r="BF376" i="13"/>
  <c r="BF381" i="13"/>
  <c r="BF386" i="13"/>
  <c r="E85" i="12"/>
  <c r="J93" i="12"/>
  <c r="F121" i="12"/>
  <c r="BF138" i="12"/>
  <c r="BF155" i="12"/>
  <c r="BF159" i="12"/>
  <c r="BF179" i="12"/>
  <c r="BF238" i="12"/>
  <c r="F93" i="12"/>
  <c r="J118" i="12"/>
  <c r="BF132" i="12"/>
  <c r="BF144" i="12"/>
  <c r="BF174" i="12"/>
  <c r="BF175" i="12"/>
  <c r="J94" i="12"/>
  <c r="BF150" i="12"/>
  <c r="BF165" i="12"/>
  <c r="BF193" i="12"/>
  <c r="BF215" i="12"/>
  <c r="BF225" i="12"/>
  <c r="BF231" i="12"/>
  <c r="BF131" i="12"/>
  <c r="BF170" i="12"/>
  <c r="BF197" i="12"/>
  <c r="BF220" i="12"/>
  <c r="BF233" i="12"/>
  <c r="BF127" i="12"/>
  <c r="J91" i="11"/>
  <c r="F123" i="11"/>
  <c r="BF135" i="11"/>
  <c r="BF180" i="11"/>
  <c r="BF195" i="11"/>
  <c r="BF208" i="11"/>
  <c r="BF232" i="11"/>
  <c r="BF252" i="11"/>
  <c r="J130" i="10"/>
  <c r="J100" i="10"/>
  <c r="BF160" i="11"/>
  <c r="BF185" i="11"/>
  <c r="BF199" i="11"/>
  <c r="BF203" i="11"/>
  <c r="BF236" i="11"/>
  <c r="BF244" i="11"/>
  <c r="BF130" i="11"/>
  <c r="BF194" i="11"/>
  <c r="BF217" i="11"/>
  <c r="BF264" i="11"/>
  <c r="BF265" i="11"/>
  <c r="BF282" i="11"/>
  <c r="BF283" i="11"/>
  <c r="BF289" i="11"/>
  <c r="BF297" i="11"/>
  <c r="BF312" i="11"/>
  <c r="BF331" i="11"/>
  <c r="J93" i="11"/>
  <c r="BF141" i="11"/>
  <c r="BF181" i="11"/>
  <c r="BF213" i="11"/>
  <c r="BF270" i="11"/>
  <c r="BF307" i="11"/>
  <c r="E85" i="11"/>
  <c r="BF153" i="11"/>
  <c r="BF154" i="11"/>
  <c r="BF176" i="11"/>
  <c r="BF319" i="11"/>
  <c r="BF171" i="11"/>
  <c r="BF175" i="11"/>
  <c r="BF218" i="11"/>
  <c r="BF222" i="11"/>
  <c r="BF228" i="11"/>
  <c r="BF245" i="11"/>
  <c r="BF288" i="11"/>
  <c r="J94" i="11"/>
  <c r="F124" i="11"/>
  <c r="BF161" i="11"/>
  <c r="BF170" i="11"/>
  <c r="BF190" i="11"/>
  <c r="BF243" i="11"/>
  <c r="BF298" i="11"/>
  <c r="BF304" i="11"/>
  <c r="BF305" i="11"/>
  <c r="BF316" i="11"/>
  <c r="BF323" i="11"/>
  <c r="BF327" i="11"/>
  <c r="BF145" i="11"/>
  <c r="BF146" i="11"/>
  <c r="BF189" i="11"/>
  <c r="BF209" i="11"/>
  <c r="BF253" i="11"/>
  <c r="BF257" i="11"/>
  <c r="BF260" i="11"/>
  <c r="BF269" i="11"/>
  <c r="J93" i="10"/>
  <c r="E116" i="10"/>
  <c r="BF131" i="10"/>
  <c r="BF138" i="10"/>
  <c r="BF143" i="10"/>
  <c r="BF185" i="10"/>
  <c r="BF240" i="10"/>
  <c r="BF246" i="10"/>
  <c r="BF281" i="10"/>
  <c r="BF288" i="10"/>
  <c r="J124" i="9"/>
  <c r="J100" i="9"/>
  <c r="J91" i="10"/>
  <c r="BF166" i="10"/>
  <c r="BF170" i="10"/>
  <c r="BF173" i="10"/>
  <c r="BF177" i="10"/>
  <c r="BF188" i="10"/>
  <c r="BF327" i="10"/>
  <c r="BF361" i="10"/>
  <c r="BF272" i="10"/>
  <c r="BF280" i="10"/>
  <c r="BF289" i="10"/>
  <c r="BF299" i="10"/>
  <c r="BF310" i="10"/>
  <c r="F124" i="10"/>
  <c r="BF147" i="10"/>
  <c r="BF214" i="10"/>
  <c r="BF300" i="10"/>
  <c r="BF325" i="10"/>
  <c r="BF337" i="10"/>
  <c r="BF343" i="10"/>
  <c r="BF345" i="10"/>
  <c r="J125" i="10"/>
  <c r="BF155" i="10"/>
  <c r="BF181" i="10"/>
  <c r="BF196" i="10"/>
  <c r="BF218" i="10"/>
  <c r="BF235" i="10"/>
  <c r="BF315" i="10"/>
  <c r="BF331" i="10"/>
  <c r="BF200" i="10"/>
  <c r="BF221" i="10"/>
  <c r="BF250" i="10"/>
  <c r="BF263" i="10"/>
  <c r="BF276" i="10"/>
  <c r="BF306" i="10"/>
  <c r="F125" i="10"/>
  <c r="BF151" i="10"/>
  <c r="BF159" i="10"/>
  <c r="BF192" i="10"/>
  <c r="BF226" i="10"/>
  <c r="BF258" i="10"/>
  <c r="BF267" i="10"/>
  <c r="BF349" i="10"/>
  <c r="BF204" i="10"/>
  <c r="BF209" i="10"/>
  <c r="BF231" i="10"/>
  <c r="BF270" i="10"/>
  <c r="BF271" i="10"/>
  <c r="BF285" i="10"/>
  <c r="BF293" i="10"/>
  <c r="BF296" i="10"/>
  <c r="BF311" i="10"/>
  <c r="BF319" i="10"/>
  <c r="BF326" i="10"/>
  <c r="BF354" i="10"/>
  <c r="BF366" i="10"/>
  <c r="F94" i="9"/>
  <c r="J94" i="9"/>
  <c r="BF125" i="9"/>
  <c r="BF137" i="9"/>
  <c r="F118" i="9"/>
  <c r="BF129" i="9"/>
  <c r="E110" i="9"/>
  <c r="J91" i="9"/>
  <c r="BF133" i="9"/>
  <c r="J118" i="9"/>
  <c r="J91" i="8"/>
  <c r="F128" i="8"/>
  <c r="BF185" i="8"/>
  <c r="BF230" i="8"/>
  <c r="J144" i="7"/>
  <c r="J102" i="7" s="1"/>
  <c r="E85" i="8"/>
  <c r="F127" i="8"/>
  <c r="BF181" i="8"/>
  <c r="BF205" i="8"/>
  <c r="BF221" i="8"/>
  <c r="BF227" i="8"/>
  <c r="BF243" i="8"/>
  <c r="BF259" i="8"/>
  <c r="BF276" i="8"/>
  <c r="BF500" i="8"/>
  <c r="BF503" i="8"/>
  <c r="BF169" i="8"/>
  <c r="BF202" i="8"/>
  <c r="BF250" i="8"/>
  <c r="BF254" i="8"/>
  <c r="BF340" i="8"/>
  <c r="BF345" i="8"/>
  <c r="BF411" i="8"/>
  <c r="BF428" i="8"/>
  <c r="BF432" i="8"/>
  <c r="BF508" i="8"/>
  <c r="BF525" i="8"/>
  <c r="J93" i="8"/>
  <c r="BF145" i="8"/>
  <c r="BF150" i="8"/>
  <c r="BF154" i="8"/>
  <c r="BF158" i="8"/>
  <c r="BF189" i="8"/>
  <c r="BF468" i="8"/>
  <c r="BF492" i="8"/>
  <c r="BF516" i="8"/>
  <c r="BF541" i="8"/>
  <c r="BF543" i="8"/>
  <c r="J128" i="8"/>
  <c r="BF216" i="8"/>
  <c r="BF247" i="8"/>
  <c r="BF290" i="8"/>
  <c r="BF382" i="8"/>
  <c r="BF134" i="8"/>
  <c r="BF139" i="8"/>
  <c r="BF220" i="8"/>
  <c r="BF233" i="8"/>
  <c r="BF267" i="8"/>
  <c r="BF327" i="8"/>
  <c r="BF356" i="8"/>
  <c r="BF385" i="8"/>
  <c r="BF392" i="8"/>
  <c r="BF450" i="8"/>
  <c r="BF531" i="8"/>
  <c r="BF538" i="8"/>
  <c r="BF544" i="8"/>
  <c r="BF197" i="8"/>
  <c r="BF272" i="8"/>
  <c r="BF296" i="8"/>
  <c r="BF301" i="8"/>
  <c r="BF307" i="8"/>
  <c r="BF320" i="8"/>
  <c r="BF350" i="8"/>
  <c r="BF354" i="8"/>
  <c r="BF374" i="8"/>
  <c r="BF377" i="8"/>
  <c r="BF433" i="8"/>
  <c r="BF537" i="8"/>
  <c r="BF164" i="8"/>
  <c r="BF175" i="8"/>
  <c r="BF211" i="8"/>
  <c r="BF239" i="8"/>
  <c r="BF282" i="8"/>
  <c r="BF331" i="8"/>
  <c r="BF335" i="8"/>
  <c r="BF366" i="8"/>
  <c r="BF369" i="8"/>
  <c r="BF402" i="8"/>
  <c r="BF405" i="8"/>
  <c r="BF511" i="8"/>
  <c r="J141" i="6"/>
  <c r="J103" i="6" s="1"/>
  <c r="J91" i="7"/>
  <c r="J122" i="7"/>
  <c r="BF134" i="7"/>
  <c r="BF139" i="7"/>
  <c r="BF145" i="7"/>
  <c r="BF185" i="7"/>
  <c r="BF197" i="7"/>
  <c r="BF211" i="7"/>
  <c r="BF214" i="7"/>
  <c r="F93" i="7"/>
  <c r="BF143" i="7"/>
  <c r="BF151" i="7"/>
  <c r="BF175" i="7"/>
  <c r="BF206" i="7"/>
  <c r="BF207" i="7"/>
  <c r="E113" i="7"/>
  <c r="J121" i="7"/>
  <c r="AZ101" i="1"/>
  <c r="F94" i="7"/>
  <c r="BF129" i="7"/>
  <c r="BF156" i="7"/>
  <c r="BF160" i="7"/>
  <c r="BF171" i="7"/>
  <c r="BF202" i="7"/>
  <c r="BF203" i="7"/>
  <c r="BF166" i="7"/>
  <c r="BF213" i="7"/>
  <c r="BF133" i="7"/>
  <c r="BF189" i="7"/>
  <c r="J91" i="6"/>
  <c r="BF153" i="6"/>
  <c r="BF210" i="6"/>
  <c r="BF239" i="6"/>
  <c r="BF296" i="6"/>
  <c r="BF349" i="6"/>
  <c r="BF170" i="6"/>
  <c r="BF174" i="6"/>
  <c r="BF275" i="6"/>
  <c r="BF276" i="6"/>
  <c r="BF292" i="6"/>
  <c r="BF302" i="6"/>
  <c r="BF303" i="6"/>
  <c r="BF312" i="6"/>
  <c r="BF318" i="6"/>
  <c r="E85" i="6"/>
  <c r="F94" i="6"/>
  <c r="J123" i="6"/>
  <c r="BF130" i="6"/>
  <c r="BF136" i="6"/>
  <c r="BF167" i="6"/>
  <c r="BF183" i="6"/>
  <c r="F123" i="6"/>
  <c r="BF154" i="6"/>
  <c r="BF162" i="6"/>
  <c r="BF179" i="6"/>
  <c r="BF280" i="6"/>
  <c r="BF324" i="6"/>
  <c r="BF341" i="6"/>
  <c r="J128" i="5"/>
  <c r="J100" i="5"/>
  <c r="BF146" i="6"/>
  <c r="BF163" i="6"/>
  <c r="BF264" i="6"/>
  <c r="BF281" i="6"/>
  <c r="BF291" i="6"/>
  <c r="BF337" i="6"/>
  <c r="J94" i="6"/>
  <c r="BF187" i="6"/>
  <c r="BF191" i="6"/>
  <c r="BF216" i="6"/>
  <c r="BF220" i="6"/>
  <c r="BF235" i="6"/>
  <c r="BF297" i="6"/>
  <c r="BF333" i="6"/>
  <c r="BF147" i="6"/>
  <c r="BF199" i="6"/>
  <c r="BF221" i="6"/>
  <c r="BF225" i="6"/>
  <c r="BF229" i="6"/>
  <c r="BF243" i="6"/>
  <c r="BF249" i="6"/>
  <c r="BF255" i="6"/>
  <c r="BF256" i="6"/>
  <c r="BF263" i="6"/>
  <c r="BF271" i="6"/>
  <c r="BF320" i="6"/>
  <c r="BF345" i="6"/>
  <c r="BF142" i="6"/>
  <c r="BF178" i="6"/>
  <c r="BF195" i="6"/>
  <c r="BF204" i="6"/>
  <c r="BF268" i="6"/>
  <c r="BF311" i="6"/>
  <c r="BF317" i="6"/>
  <c r="BF328" i="6"/>
  <c r="E114" i="5"/>
  <c r="BF136" i="5"/>
  <c r="BF149" i="5"/>
  <c r="BF205" i="5"/>
  <c r="BF228" i="5"/>
  <c r="BF328" i="5"/>
  <c r="BF344" i="5"/>
  <c r="BF364" i="5"/>
  <c r="BF368" i="5"/>
  <c r="BF377" i="5"/>
  <c r="BF392" i="5"/>
  <c r="BF400" i="5"/>
  <c r="BF402" i="5"/>
  <c r="BF406" i="5"/>
  <c r="J94" i="5"/>
  <c r="F123" i="5"/>
  <c r="BF153" i="5"/>
  <c r="BF186" i="5"/>
  <c r="BF194" i="5"/>
  <c r="BF197" i="5"/>
  <c r="BF201" i="5"/>
  <c r="BF214" i="5"/>
  <c r="BF243" i="5"/>
  <c r="BF248" i="5"/>
  <c r="BF254" i="5"/>
  <c r="BF287" i="5"/>
  <c r="BF295" i="5"/>
  <c r="BF258" i="5"/>
  <c r="BF294" i="5"/>
  <c r="BF296" i="5"/>
  <c r="BF302" i="5"/>
  <c r="BF349" i="5"/>
  <c r="BF353" i="5"/>
  <c r="BK123" i="4"/>
  <c r="J123" i="4"/>
  <c r="J99" i="4" s="1"/>
  <c r="J122" i="5"/>
  <c r="BF272" i="5"/>
  <c r="BF298" i="5"/>
  <c r="BF331" i="5"/>
  <c r="BF157" i="5"/>
  <c r="BF175" i="5"/>
  <c r="BF182" i="5"/>
  <c r="BF234" i="5"/>
  <c r="BF291" i="5"/>
  <c r="BF316" i="5"/>
  <c r="BF334" i="5"/>
  <c r="J91" i="5"/>
  <c r="F122" i="5"/>
  <c r="BF129" i="5"/>
  <c r="BF163" i="5"/>
  <c r="BF190" i="5"/>
  <c r="BF209" i="5"/>
  <c r="BF219" i="5"/>
  <c r="BF224" i="5"/>
  <c r="BF229" i="5"/>
  <c r="BF266" i="5"/>
  <c r="BF292" i="5"/>
  <c r="BF297" i="5"/>
  <c r="BF325" i="5"/>
  <c r="BF141" i="5"/>
  <c r="BF145" i="5"/>
  <c r="BF179" i="5"/>
  <c r="BF278" i="5"/>
  <c r="BF282" i="5"/>
  <c r="BF293" i="5"/>
  <c r="BF312" i="5"/>
  <c r="BF321" i="5"/>
  <c r="BF340" i="5"/>
  <c r="BF372" i="5"/>
  <c r="BF373" i="5"/>
  <c r="BF383" i="5"/>
  <c r="BF167" i="5"/>
  <c r="BF171" i="5"/>
  <c r="BF239" i="5"/>
  <c r="BF308" i="5"/>
  <c r="BF317" i="5"/>
  <c r="BF345" i="5"/>
  <c r="BF361" i="5"/>
  <c r="BF396" i="5"/>
  <c r="J91" i="4"/>
  <c r="E110" i="4"/>
  <c r="J94" i="4"/>
  <c r="F118" i="4"/>
  <c r="BF137" i="4"/>
  <c r="J244" i="3"/>
  <c r="J109" i="3"/>
  <c r="F119" i="4"/>
  <c r="BF129" i="4"/>
  <c r="BF141" i="4"/>
  <c r="BF133" i="4"/>
  <c r="J93" i="4"/>
  <c r="BF125" i="4"/>
  <c r="BF145" i="4"/>
  <c r="BK199" i="3"/>
  <c r="J199" i="3"/>
  <c r="J104" i="3" s="1"/>
  <c r="BF149" i="4"/>
  <c r="J91" i="3"/>
  <c r="BF207" i="3"/>
  <c r="BF219" i="3"/>
  <c r="BF236" i="3"/>
  <c r="BF245" i="3"/>
  <c r="BF249" i="3"/>
  <c r="F127" i="3"/>
  <c r="BF166" i="3"/>
  <c r="BF170" i="3"/>
  <c r="BK637" i="2"/>
  <c r="J637" i="2" s="1"/>
  <c r="J108" i="2" s="1"/>
  <c r="F94" i="3"/>
  <c r="BF174" i="3"/>
  <c r="E85" i="3"/>
  <c r="J93" i="3"/>
  <c r="J128" i="3"/>
  <c r="BF134" i="3"/>
  <c r="BF160" i="3"/>
  <c r="BF182" i="3"/>
  <c r="BF164" i="3"/>
  <c r="BF196" i="3"/>
  <c r="BF240" i="3"/>
  <c r="BF146" i="3"/>
  <c r="BF150" i="3"/>
  <c r="BF186" i="3"/>
  <c r="BF198" i="3"/>
  <c r="BF211" i="3"/>
  <c r="BF215" i="3"/>
  <c r="BF231" i="3"/>
  <c r="BF178" i="3"/>
  <c r="BF191" i="3"/>
  <c r="BF201" i="3"/>
  <c r="BF223" i="3"/>
  <c r="BF227" i="3"/>
  <c r="AV96" i="1"/>
  <c r="E85" i="2"/>
  <c r="J91" i="2"/>
  <c r="F93" i="2"/>
  <c r="J93" i="2"/>
  <c r="F94" i="2"/>
  <c r="J94" i="2"/>
  <c r="BF136" i="2"/>
  <c r="BF144" i="2"/>
  <c r="BF149" i="2"/>
  <c r="BF153" i="2"/>
  <c r="BF158" i="2"/>
  <c r="BF166" i="2"/>
  <c r="BF171" i="2"/>
  <c r="BF179" i="2"/>
  <c r="BF183" i="2"/>
  <c r="BF187" i="2"/>
  <c r="BF195" i="2"/>
  <c r="BF200" i="2"/>
  <c r="BF203" i="2"/>
  <c r="BF209" i="2"/>
  <c r="BF214" i="2"/>
  <c r="BF218" i="2"/>
  <c r="BF219" i="2"/>
  <c r="BF223" i="2"/>
  <c r="BF227" i="2"/>
  <c r="BF231" i="2"/>
  <c r="BF234" i="2"/>
  <c r="BF238" i="2"/>
  <c r="BF244" i="2"/>
  <c r="BF249" i="2"/>
  <c r="BF255" i="2"/>
  <c r="BF258" i="2"/>
  <c r="BF262" i="2"/>
  <c r="BF272" i="2"/>
  <c r="BF282" i="2"/>
  <c r="BF287" i="2"/>
  <c r="BF292" i="2"/>
  <c r="BF298" i="2"/>
  <c r="BF301" i="2"/>
  <c r="BF307" i="2"/>
  <c r="BF316" i="2"/>
  <c r="BF323" i="2"/>
  <c r="BF329" i="2"/>
  <c r="BF333" i="2"/>
  <c r="BF338" i="2"/>
  <c r="BF343" i="2"/>
  <c r="BF351" i="2"/>
  <c r="BF356" i="2"/>
  <c r="BF364" i="2"/>
  <c r="BF369" i="2"/>
  <c r="BF373" i="2"/>
  <c r="BF377" i="2"/>
  <c r="BF382" i="2"/>
  <c r="BF391" i="2"/>
  <c r="BF400" i="2"/>
  <c r="BF405" i="2"/>
  <c r="BF408" i="2"/>
  <c r="BF413" i="2"/>
  <c r="BF416" i="2"/>
  <c r="BF421" i="2"/>
  <c r="BF429" i="2"/>
  <c r="BF435" i="2"/>
  <c r="BF438" i="2"/>
  <c r="BF443" i="2"/>
  <c r="BF444" i="2"/>
  <c r="BF449" i="2"/>
  <c r="BF450" i="2"/>
  <c r="BF455" i="2"/>
  <c r="BF456" i="2"/>
  <c r="BF461" i="2"/>
  <c r="BF464" i="2"/>
  <c r="BF468" i="2"/>
  <c r="BF472" i="2"/>
  <c r="BF478" i="2"/>
  <c r="BF496" i="2"/>
  <c r="BF500" i="2"/>
  <c r="BF501" i="2"/>
  <c r="BF505" i="2"/>
  <c r="BF506" i="2"/>
  <c r="BF522" i="2"/>
  <c r="BF544" i="2"/>
  <c r="BF566" i="2"/>
  <c r="BF574" i="2"/>
  <c r="BF584" i="2"/>
  <c r="BF589" i="2"/>
  <c r="BF592" i="2"/>
  <c r="BF596" i="2"/>
  <c r="BF599" i="2"/>
  <c r="BF604" i="2"/>
  <c r="BF609" i="2"/>
  <c r="BF614" i="2"/>
  <c r="BF620" i="2"/>
  <c r="BF625" i="2"/>
  <c r="BF630" i="2"/>
  <c r="BF635" i="2"/>
  <c r="BF636" i="2"/>
  <c r="BF639" i="2"/>
  <c r="BF644" i="2"/>
  <c r="BF653" i="2"/>
  <c r="BF664" i="2"/>
  <c r="BF669" i="2"/>
  <c r="BF676" i="2"/>
  <c r="BF680" i="2"/>
  <c r="BB96" i="1"/>
  <c r="BC96" i="1"/>
  <c r="BD96" i="1"/>
  <c r="F39" i="3"/>
  <c r="BD97" i="1" s="1"/>
  <c r="F37" i="6"/>
  <c r="BB100" i="1"/>
  <c r="F38" i="6"/>
  <c r="BC100" i="1"/>
  <c r="F38" i="9"/>
  <c r="BC104" i="1" s="1"/>
  <c r="F37" i="9"/>
  <c r="BB104" i="1" s="1"/>
  <c r="F39" i="10"/>
  <c r="BD105" i="1"/>
  <c r="F38" i="10"/>
  <c r="BC105" i="1"/>
  <c r="F35" i="12"/>
  <c r="AZ107" i="1" s="1"/>
  <c r="F33" i="13"/>
  <c r="AZ108" i="1" s="1"/>
  <c r="F35" i="2"/>
  <c r="AS94" i="1"/>
  <c r="F39" i="4"/>
  <c r="BD98" i="1"/>
  <c r="F35" i="5"/>
  <c r="AZ99" i="1"/>
  <c r="J35" i="7"/>
  <c r="AV101" i="1"/>
  <c r="F39" i="8"/>
  <c r="BD103" i="1" s="1"/>
  <c r="J35" i="12"/>
  <c r="AV107" i="1"/>
  <c r="F37" i="12"/>
  <c r="BB107" i="1" s="1"/>
  <c r="J33" i="13"/>
  <c r="AV108" i="1" s="1"/>
  <c r="F38" i="3"/>
  <c r="BC97" i="1" s="1"/>
  <c r="F35" i="6"/>
  <c r="AZ100" i="1"/>
  <c r="F39" i="6"/>
  <c r="BD100" i="1" s="1"/>
  <c r="F39" i="9"/>
  <c r="BD104" i="1" s="1"/>
  <c r="F37" i="10"/>
  <c r="BB105" i="1" s="1"/>
  <c r="J35" i="11"/>
  <c r="AV106" i="1"/>
  <c r="F35" i="14"/>
  <c r="BB109" i="1" s="1"/>
  <c r="J33" i="14"/>
  <c r="AV109" i="1" s="1"/>
  <c r="F37" i="3"/>
  <c r="BB97" i="1" s="1"/>
  <c r="F39" i="5"/>
  <c r="BD99" i="1"/>
  <c r="F35" i="8"/>
  <c r="AZ103" i="1" s="1"/>
  <c r="F37" i="11"/>
  <c r="BB106" i="1" s="1"/>
  <c r="F36" i="13"/>
  <c r="BC108" i="1" s="1"/>
  <c r="J35" i="4"/>
  <c r="AV98" i="1"/>
  <c r="F37" i="4"/>
  <c r="BB98" i="1" s="1"/>
  <c r="J35" i="5"/>
  <c r="AV99" i="1" s="1"/>
  <c r="F39" i="7"/>
  <c r="BD101" i="1" s="1"/>
  <c r="F35" i="9"/>
  <c r="AZ104" i="1"/>
  <c r="J35" i="9"/>
  <c r="AV104" i="1" s="1"/>
  <c r="J35" i="10"/>
  <c r="AV105" i="1" s="1"/>
  <c r="F35" i="10"/>
  <c r="AZ105" i="1" s="1"/>
  <c r="F35" i="11"/>
  <c r="AZ106" i="1"/>
  <c r="F37" i="13"/>
  <c r="BD108" i="1" s="1"/>
  <c r="F35" i="4"/>
  <c r="AZ98" i="1" s="1"/>
  <c r="F38" i="4"/>
  <c r="BC98" i="1" s="1"/>
  <c r="F38" i="5"/>
  <c r="BC99" i="1"/>
  <c r="J35" i="8"/>
  <c r="AV103" i="1" s="1"/>
  <c r="F39" i="12"/>
  <c r="BD107" i="1" s="1"/>
  <c r="F38" i="12"/>
  <c r="BC107" i="1" s="1"/>
  <c r="F37" i="14"/>
  <c r="BD109" i="1"/>
  <c r="J35" i="3"/>
  <c r="AV97" i="1" s="1"/>
  <c r="J35" i="6"/>
  <c r="AV100" i="1" s="1"/>
  <c r="F38" i="7"/>
  <c r="BC101" i="1" s="1"/>
  <c r="F37" i="7"/>
  <c r="BB101" i="1"/>
  <c r="F38" i="8"/>
  <c r="BC103" i="1" s="1"/>
  <c r="F39" i="11"/>
  <c r="BD106" i="1" s="1"/>
  <c r="F35" i="13"/>
  <c r="BB108" i="1" s="1"/>
  <c r="F35" i="3"/>
  <c r="AZ97" i="1"/>
  <c r="F37" i="5"/>
  <c r="BB99" i="1" s="1"/>
  <c r="F37" i="8"/>
  <c r="BB103" i="1" s="1"/>
  <c r="F38" i="11"/>
  <c r="BC106" i="1" s="1"/>
  <c r="F33" i="14"/>
  <c r="AZ109" i="1"/>
  <c r="F36" i="14"/>
  <c r="BC109" i="1" s="1"/>
  <c r="BK122" i="9" l="1"/>
  <c r="J122" i="9" s="1"/>
  <c r="J123" i="9"/>
  <c r="J99" i="9" s="1"/>
  <c r="BK132" i="8"/>
  <c r="J132" i="8" s="1"/>
  <c r="J99" i="8" s="1"/>
  <c r="J197" i="3"/>
  <c r="J103" i="3" s="1"/>
  <c r="J634" i="2"/>
  <c r="J107" i="2" s="1"/>
  <c r="J306" i="11"/>
  <c r="J104" i="11" s="1"/>
  <c r="R126" i="13"/>
  <c r="R125" i="13"/>
  <c r="BK126" i="5"/>
  <c r="J126" i="5"/>
  <c r="J98" i="5"/>
  <c r="P128" i="10"/>
  <c r="AU105" i="1" s="1"/>
  <c r="P134" i="2"/>
  <c r="P133" i="2" s="1"/>
  <c r="AU96" i="1" s="1"/>
  <c r="T126" i="13"/>
  <c r="T125" i="13" s="1"/>
  <c r="R199" i="3"/>
  <c r="R131" i="3"/>
  <c r="R132" i="8"/>
  <c r="R131" i="8"/>
  <c r="T134" i="2"/>
  <c r="T133" i="2" s="1"/>
  <c r="P132" i="8"/>
  <c r="P131" i="8" s="1"/>
  <c r="AU103" i="1" s="1"/>
  <c r="T125" i="12"/>
  <c r="T124" i="12" s="1"/>
  <c r="T140" i="6"/>
  <c r="T127" i="6" s="1"/>
  <c r="T132" i="8"/>
  <c r="T131" i="8" s="1"/>
  <c r="T132" i="3"/>
  <c r="T131" i="3"/>
  <c r="R125" i="12"/>
  <c r="R124" i="12" s="1"/>
  <c r="BK127" i="7"/>
  <c r="BK125" i="7" s="1"/>
  <c r="J125" i="7" s="1"/>
  <c r="J32" i="7" s="1"/>
  <c r="AG101" i="1" s="1"/>
  <c r="P126" i="13"/>
  <c r="P125" i="13"/>
  <c r="AU108" i="1"/>
  <c r="P127" i="7"/>
  <c r="P125" i="7" s="1"/>
  <c r="AU101" i="1" s="1"/>
  <c r="R134" i="2"/>
  <c r="R133" i="2"/>
  <c r="R126" i="5"/>
  <c r="P199" i="3"/>
  <c r="P131" i="3"/>
  <c r="AU97" i="1" s="1"/>
  <c r="R140" i="6"/>
  <c r="R127" i="6"/>
  <c r="P127" i="11"/>
  <c r="AU106" i="1"/>
  <c r="AZ96" i="1"/>
  <c r="BK128" i="11"/>
  <c r="J128" i="11"/>
  <c r="J99" i="11" s="1"/>
  <c r="BK117" i="14"/>
  <c r="J117" i="14" s="1"/>
  <c r="J30" i="14" s="1"/>
  <c r="AG109" i="1" s="1"/>
  <c r="BK128" i="6"/>
  <c r="J128" i="6" s="1"/>
  <c r="J99" i="6" s="1"/>
  <c r="BK539" i="8"/>
  <c r="BK131" i="8" s="1"/>
  <c r="J131" i="8" s="1"/>
  <c r="J98" i="8" s="1"/>
  <c r="J539" i="8"/>
  <c r="J107" i="8" s="1"/>
  <c r="BK352" i="10"/>
  <c r="J352" i="10" s="1"/>
  <c r="J104" i="10" s="1"/>
  <c r="BK125" i="13"/>
  <c r="J125" i="13"/>
  <c r="J96" i="13"/>
  <c r="BK127" i="11"/>
  <c r="J127" i="11" s="1"/>
  <c r="J98" i="11" s="1"/>
  <c r="BK122" i="4"/>
  <c r="J122" i="4"/>
  <c r="BK131" i="3"/>
  <c r="J131" i="3"/>
  <c r="BK133" i="2"/>
  <c r="J133" i="2" s="1"/>
  <c r="J98" i="2" s="1"/>
  <c r="J134" i="2"/>
  <c r="J99" i="2"/>
  <c r="J32" i="4"/>
  <c r="AG98" i="1"/>
  <c r="J36" i="5"/>
  <c r="AW99" i="1"/>
  <c r="AT99" i="1" s="1"/>
  <c r="BC95" i="1"/>
  <c r="AY95" i="1" s="1"/>
  <c r="J36" i="9"/>
  <c r="AW104" i="1"/>
  <c r="AT104" i="1"/>
  <c r="J36" i="11"/>
  <c r="AW106" i="1" s="1"/>
  <c r="AT106" i="1" s="1"/>
  <c r="J36" i="12"/>
  <c r="AW107" i="1"/>
  <c r="AT107" i="1"/>
  <c r="J36" i="4"/>
  <c r="AW98" i="1"/>
  <c r="AT98" i="1"/>
  <c r="F36" i="6"/>
  <c r="BA100" i="1"/>
  <c r="J36" i="10"/>
  <c r="AW105" i="1"/>
  <c r="AT105" i="1"/>
  <c r="AZ102" i="1"/>
  <c r="AV102" i="1"/>
  <c r="BC102" i="1"/>
  <c r="AY102" i="1" s="1"/>
  <c r="J32" i="12"/>
  <c r="AG107" i="1" s="1"/>
  <c r="J34" i="13"/>
  <c r="AW108" i="1" s="1"/>
  <c r="AT108" i="1" s="1"/>
  <c r="J36" i="3"/>
  <c r="AW97" i="1"/>
  <c r="AT97" i="1" s="1"/>
  <c r="F36" i="7"/>
  <c r="BA101" i="1" s="1"/>
  <c r="BB95" i="1"/>
  <c r="AX95" i="1"/>
  <c r="F36" i="8"/>
  <c r="BA103" i="1"/>
  <c r="F36" i="3"/>
  <c r="BA97" i="1" s="1"/>
  <c r="J36" i="7"/>
  <c r="AW101" i="1" s="1"/>
  <c r="AT101" i="1" s="1"/>
  <c r="BD95" i="1"/>
  <c r="F36" i="9"/>
  <c r="BA104" i="1"/>
  <c r="F36" i="11"/>
  <c r="BA106" i="1" s="1"/>
  <c r="F36" i="12"/>
  <c r="BA107" i="1" s="1"/>
  <c r="J32" i="3"/>
  <c r="AG97" i="1"/>
  <c r="F36" i="5"/>
  <c r="BA99" i="1"/>
  <c r="AZ95" i="1"/>
  <c r="AV95" i="1" s="1"/>
  <c r="J36" i="8"/>
  <c r="AW103" i="1" s="1"/>
  <c r="AT103" i="1" s="1"/>
  <c r="J36" i="2"/>
  <c r="AW96" i="1"/>
  <c r="AT96" i="1"/>
  <c r="F34" i="14"/>
  <c r="BA109" i="1" s="1"/>
  <c r="F36" i="2"/>
  <c r="BA96" i="1" s="1"/>
  <c r="J34" i="14"/>
  <c r="AW109" i="1"/>
  <c r="AT109" i="1"/>
  <c r="F36" i="4"/>
  <c r="BA98" i="1"/>
  <c r="J36" i="6"/>
  <c r="AW100" i="1"/>
  <c r="AT100" i="1"/>
  <c r="F36" i="10"/>
  <c r="BA105" i="1" s="1"/>
  <c r="BB102" i="1"/>
  <c r="AX102" i="1" s="1"/>
  <c r="BD102" i="1"/>
  <c r="F34" i="13"/>
  <c r="BA108" i="1"/>
  <c r="J98" i="9" l="1"/>
  <c r="J32" i="9"/>
  <c r="AG104" i="1" s="1"/>
  <c r="AN104" i="1" s="1"/>
  <c r="BK128" i="10"/>
  <c r="J128" i="10"/>
  <c r="J32" i="10" s="1"/>
  <c r="AG105" i="1" s="1"/>
  <c r="BK127" i="6"/>
  <c r="J127" i="6"/>
  <c r="J96" i="14"/>
  <c r="J98" i="7"/>
  <c r="J127" i="7"/>
  <c r="J100" i="7"/>
  <c r="J39" i="14"/>
  <c r="AN107" i="1"/>
  <c r="J41" i="12"/>
  <c r="J41" i="9"/>
  <c r="J41" i="7"/>
  <c r="AN98" i="1"/>
  <c r="J98" i="4"/>
  <c r="AN97" i="1"/>
  <c r="J98" i="3"/>
  <c r="J41" i="4"/>
  <c r="J41" i="3"/>
  <c r="AN101" i="1"/>
  <c r="AN109" i="1"/>
  <c r="AU102" i="1"/>
  <c r="AU94" i="1" s="1"/>
  <c r="J32" i="8"/>
  <c r="AG103" i="1"/>
  <c r="J30" i="13"/>
  <c r="AG108" i="1"/>
  <c r="AN108" i="1" s="1"/>
  <c r="AZ94" i="1"/>
  <c r="W29" i="1" s="1"/>
  <c r="AU95" i="1"/>
  <c r="J32" i="2"/>
  <c r="AG96" i="1" s="1"/>
  <c r="BD94" i="1"/>
  <c r="W33" i="1" s="1"/>
  <c r="J32" i="6"/>
  <c r="AG100" i="1" s="1"/>
  <c r="BA102" i="1"/>
  <c r="AW102" i="1"/>
  <c r="AT102" i="1"/>
  <c r="J32" i="5"/>
  <c r="AG99" i="1"/>
  <c r="J32" i="11"/>
  <c r="AG106" i="1"/>
  <c r="AN106" i="1" s="1"/>
  <c r="BC94" i="1"/>
  <c r="W32" i="1"/>
  <c r="BA95" i="1"/>
  <c r="AW95" i="1" s="1"/>
  <c r="AT95" i="1" s="1"/>
  <c r="BB94" i="1"/>
  <c r="W31" i="1"/>
  <c r="J41" i="10" l="1"/>
  <c r="J41" i="5"/>
  <c r="J41" i="6"/>
  <c r="J98" i="10"/>
  <c r="J98" i="6"/>
  <c r="J39" i="13"/>
  <c r="J41" i="11"/>
  <c r="J41" i="8"/>
  <c r="AN103" i="1"/>
  <c r="J41" i="2"/>
  <c r="AN96" i="1"/>
  <c r="AN99" i="1"/>
  <c r="AN105" i="1"/>
  <c r="AN100" i="1"/>
  <c r="AG95" i="1"/>
  <c r="AV94" i="1"/>
  <c r="AK29" i="1" s="1"/>
  <c r="AX94" i="1"/>
  <c r="AY94" i="1"/>
  <c r="BA94" i="1"/>
  <c r="W30" i="1" s="1"/>
  <c r="AG102" i="1"/>
  <c r="AN95" i="1" l="1"/>
  <c r="AN102" i="1"/>
  <c r="AW94" i="1"/>
  <c r="AK30" i="1" s="1"/>
  <c r="AG94" i="1"/>
  <c r="AK26" i="1"/>
  <c r="AK35" i="1" l="1"/>
  <c r="AT94" i="1"/>
  <c r="AN94" i="1"/>
</calcChain>
</file>

<file path=xl/sharedStrings.xml><?xml version="1.0" encoding="utf-8"?>
<sst xmlns="http://schemas.openxmlformats.org/spreadsheetml/2006/main" count="28838" uniqueCount="2032">
  <si>
    <t>Export Komplet</t>
  </si>
  <si>
    <t/>
  </si>
  <si>
    <t>2.0</t>
  </si>
  <si>
    <t>False</t>
  </si>
  <si>
    <t>{087a425d-2062-4a01-b673-567dc822f400}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</si>
  <si>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</si>
  <si>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</si>
  <si>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</si>
  <si>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</si>
  <si>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</si>
  <si>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</si>
  <si>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</si>
  <si>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</si>
  <si>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OBRAT_V_O_01_26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</si>
  <si>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</si>
  <si>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</si>
  <si>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Príloha č.2_Výkaz výmer_Obratiská autobusov zadanie</t>
  </si>
  <si>
    <t>JKSO:</t>
  </si>
  <si>
    <t>ČS:</t>
  </si>
  <si>
    <t>Miesto:</t>
  </si>
  <si>
    <t xml:space="preserve"> </t>
  </si>
  <si>
    <t>Dátum:</t>
  </si>
  <si>
    <t>26. 1. 2026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</si>
  <si>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</si>
  <si>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</si>
  <si>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</si>
  <si>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</si>
  <si>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</si>
  <si>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</si>
  <si>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</si>
  <si>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</si>
  <si>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</si>
  <si>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</si>
  <si>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</si>
  <si>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</si>
  <si>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</si>
  <si>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</si>
  <si>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</si>
  <si>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</si>
  <si>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</si>
  <si>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</si>
  <si>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</si>
  <si>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</si>
  <si>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</si>
  <si>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</si>
  <si>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</si>
  <si>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</si>
  <si>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</si>
  <si>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</si>
  <si>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</si>
  <si>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</si>
  <si>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</si>
  <si>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</si>
  <si>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</si>
  <si>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</si>
  <si>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</si>
  <si>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</si>
  <si>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</si>
  <si>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</si>
  <si>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</si>
  <si>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</si>
  <si>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</si>
  <si>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</si>
  <si>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</si>
  <si>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</si>
  <si>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</si>
  <si>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</si>
  <si>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</si>
  <si>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</si>
  <si>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</si>
  <si>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</si>
  <si>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</si>
  <si>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</si>
  <si>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</si>
  <si>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</si>
  <si>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</si>
  <si>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</t>
  </si>
  <si>
    <t>Obratisko autobusov pri kultúrnom dome v obci Kostolná pri Dunaji</t>
  </si>
  <si>
    <t>STA</t>
  </si>
  <si>
    <t>{4f968130-2442-468f-ac64-cf1bc46ee951}</t>
  </si>
  <si>
    <t>/</t>
  </si>
  <si>
    <t>SO_01_01_KD</t>
  </si>
  <si>
    <t>Časť</t>
  </si>
  <si>
    <t>2</t>
  </si>
  <si>
    <t>{8d47d8ba-c912-4988-a611-9b9abcb4f0da}</t>
  </si>
  <si>
    <t>SO_01_02_KD</t>
  </si>
  <si>
    <t>Zastávka / nástupný terminál -Obratisko pri  kultúrnom dome v obci Kostolná pri Dunaji</t>
  </si>
  <si>
    <t>{684cbddb-c3b2-4671-83ae-93f0c58900e7}</t>
  </si>
  <si>
    <t>SO_01_04_KD</t>
  </si>
  <si>
    <t>Drobná architektúra - Obratisko pri  kultúrnom dome v obci Kostolná pri Dunaji</t>
  </si>
  <si>
    <t>{07b9b536-a8ae-4e86-98d3-9a496e77ba2a}</t>
  </si>
  <si>
    <t>SO_01_05_KD</t>
  </si>
  <si>
    <t>Zelen.plochy a zatrávnenie - Obratisko pri  kultúrnom dome v obci Kostolná pri Dunaji</t>
  </si>
  <si>
    <t>{50678a57-cabd-4a32-9874-d99bac260809}</t>
  </si>
  <si>
    <t>SO_01_06_KD</t>
  </si>
  <si>
    <t>Verejné osvetlenie-Obratisko pre kultúrnom dome v obci Kostolná pri Dunaji</t>
  </si>
  <si>
    <t>{0af66fa2-cd63-415b-8381-63f9b034739a}</t>
  </si>
  <si>
    <t>SO_01_07_KD</t>
  </si>
  <si>
    <t>Kamerový systém - Obratisko pri kultúrnom dome v obci Kostolná pri Dunaji</t>
  </si>
  <si>
    <t>{fc11b0f7-a5f5-44b9-bf9b-123dece67e67}</t>
  </si>
  <si>
    <t xml:space="preserve">Obratisko autobusov Malý Šúr v obci Kostolná pri Dunaji </t>
  </si>
  <si>
    <t>{10014279-9dae-494e-99cb-757d9faf1340}</t>
  </si>
  <si>
    <t>SO_02_01_MS</t>
  </si>
  <si>
    <t>Obratisko autobusov Malý Šúr v obci Kostolná pri Dunaji</t>
  </si>
  <si>
    <t>{d8679e35-d885-496b-962d-6c5c9dd88f9f}</t>
  </si>
  <si>
    <t>SO_02_04_MS</t>
  </si>
  <si>
    <t>Drobná architektúra - Obratisko autobusov Malý Šúr v obci Kostolná pri Dunaji</t>
  </si>
  <si>
    <t>{fe619d34-895e-48e8-9a32-7c196d4fad36}</t>
  </si>
  <si>
    <t>SO_02_05_MS</t>
  </si>
  <si>
    <t>Zelen.plochy a zatrávnenie - Obratisko autobusov Malý Šúr v obci Kostolná pri Dunaji</t>
  </si>
  <si>
    <t>{f1464e37-9566-4933-8167-d9350fb25dec}</t>
  </si>
  <si>
    <t>SO_02_06_MS</t>
  </si>
  <si>
    <t>Verejné osvetlenie - Obratisko autobusov Malý Šúr v obci Kostolná pri Dunaji</t>
  </si>
  <si>
    <t>{5054bd81-8afa-4f1b-9e32-acf888068e7b}</t>
  </si>
  <si>
    <t>SO_02_07_MS</t>
  </si>
  <si>
    <t>Kamerový systém - Obratisko autobusov Malý Šúr v obci Kostolná pri Dunajii</t>
  </si>
  <si>
    <t>{dfa4ab43-c3f2-4a1b-a0c5-79c9ade908d8}</t>
  </si>
  <si>
    <t>SO_05</t>
  </si>
  <si>
    <t>Dažďová kanalizácia</t>
  </si>
  <si>
    <t>{5bac5c4e-80e3-43ec-ae55-07042fe4f915}</t>
  </si>
  <si>
    <t>VP</t>
  </si>
  <si>
    <t>Všeobecné položky</t>
  </si>
  <si>
    <t>{22d995d2-ad32-4cf6-b97c-0c165d71775c}</t>
  </si>
  <si>
    <t>KRYCÍ LIST ROZPOČTU</t>
  </si>
  <si>
    <t>Objekt:</t>
  </si>
  <si>
    <t>1 - Obratisko autobusov pri kultúrnom dome v obci Kostolná pri Dunaji</t>
  </si>
  <si>
    <t>Časť:</t>
  </si>
  <si>
    <t>SO_01_01_KD - Obratisko autobusov pri kultúrnom dome v obci Kostolná pri Dunaji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</si>
  <si>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</si>
  <si>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</si>
  <si>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</si>
  <si>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</si>
  <si>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</si>
  <si>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</si>
  <si>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   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</si>
  <si>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</si>
  <si>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</si>
  <si>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</si>
  <si>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Komunikácie-Recyklacie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</si>
  <si>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</si>
  <si>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</si>
  <si>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</si>
  <si>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</si>
  <si>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</si>
  <si>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 xml:space="preserve">    772 - Podlahy z prírodného a konglomerovaného kameňa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</si>
  <si>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</si>
  <si>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</si>
  <si>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</si>
  <si>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</si>
  <si>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</si>
  <si>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</si>
  <si>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</si>
  <si>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</si>
  <si>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</si>
  <si>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</si>
  <si>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</si>
  <si>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</si>
  <si>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</si>
  <si>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</si>
  <si>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</si>
  <si>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</si>
  <si>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 xml:space="preserve">Zemné práce   </t>
  </si>
  <si>
    <t>K</t>
  </si>
  <si>
    <t>113107242.S</t>
  </si>
  <si>
    <t>Odstránenie krytu asfaltového v ploche nad 200 m2, hr. nad 50 do 100 mm,  -0,25000t</t>
  </si>
  <si>
    <t>m2</t>
  </si>
  <si>
    <t>4</t>
  </si>
  <si>
    <t>VV</t>
  </si>
  <si>
    <t>SO 03.01 Zemné a búracie práce pri kultúrnom dome</t>
  </si>
  <si>
    <t>Odstránenie exist. spevnených plôch</t>
  </si>
  <si>
    <t>asfalt -predpoklad. hrúbka do 100 mm</t>
  </si>
  <si>
    <t>300</t>
  </si>
  <si>
    <t>Odstránenie exist. chodníkov ; predpokl. hrúbka do 100 mm</t>
  </si>
  <si>
    <t>200</t>
  </si>
  <si>
    <t>Súčet</t>
  </si>
  <si>
    <t>113107243.S</t>
  </si>
  <si>
    <t>Odstránenie krytu asfaltového v ploche nad 200 m2, hr. nad 100 do 150 mm,  -0,37500t</t>
  </si>
  <si>
    <t>Odstránenie asfaltovej vrstvy vozovky</t>
  </si>
  <si>
    <t>"hrúbka 120 mm ; plocha :"1750</t>
  </si>
  <si>
    <t>3</t>
  </si>
  <si>
    <t>113152430.R</t>
  </si>
  <si>
    <t>Frézovanie asf. podkladu alebo krytu bez prek., plochy cez 500 do 1000 m2, pruh š. cez 1 m do 2 m, hr. 60 mm  0,15 t</t>
  </si>
  <si>
    <t>6</t>
  </si>
  <si>
    <t>frézovanie poškodenej časti vozovky</t>
  </si>
  <si>
    <t>800</t>
  </si>
  <si>
    <t>113307123.S</t>
  </si>
  <si>
    <t>Odstránenie podkladu v ploche do 200 m2 z kameniva hrubého drveného, hr.200 do 300 mm,  -0,40000t</t>
  </si>
  <si>
    <t>8</t>
  </si>
  <si>
    <t>Odstránenie exist. nespevnených plôch hr. 300 mm</t>
  </si>
  <si>
    <t>25</t>
  </si>
  <si>
    <t>5</t>
  </si>
  <si>
    <t>113307223.S</t>
  </si>
  <si>
    <t>Odstránenie podkladu v ploche nad 200 m2 z kameniva hrubého drveného, hr.200 do 300 m,  -0,40000t</t>
  </si>
  <si>
    <t>10</t>
  </si>
  <si>
    <t>kamenivo -predpoklad. hrúbka do 200 mm</t>
  </si>
  <si>
    <t>Odstránenie exist. chodníkov</t>
  </si>
  <si>
    <t>113307224.S</t>
  </si>
  <si>
    <t>Odstránenie podkladu v ploche nad 200 m2 z kameniva hrubého drveného, hr. 300 do 400mm,  -0,56000t</t>
  </si>
  <si>
    <t>12</t>
  </si>
  <si>
    <t>Odstránenie podkladových vrstiev vozovky hr. do 300 mm</t>
  </si>
  <si>
    <t>650</t>
  </si>
  <si>
    <t>7</t>
  </si>
  <si>
    <t>113307231.S</t>
  </si>
  <si>
    <t>Odstránenie podkladu v ploche nad 200 m2 z betónu prostého, hr. vrstvy do 150 mm,  -0,22500t</t>
  </si>
  <si>
    <t>14</t>
  </si>
  <si>
    <t>beton -predpoklad. hrúbka do 150 mm</t>
  </si>
  <si>
    <t>Odstránenie exist. chodníkov predp. hrúbka do 100 mm</t>
  </si>
  <si>
    <t>121101112.S</t>
  </si>
  <si>
    <t>Odstránenie ornice s premiestn. na hromady, so zložením na vzdialenosť do 100 m a do 1000 m3</t>
  </si>
  <si>
    <t>m3</t>
  </si>
  <si>
    <t>16</t>
  </si>
  <si>
    <t>Odhumusovanie v priestore navrh stavieb</t>
  </si>
  <si>
    <t>195</t>
  </si>
  <si>
    <t>9</t>
  </si>
  <si>
    <t>122202202.S</t>
  </si>
  <si>
    <t>Odkopávka a prekopávka nezapažená pre cesty, v hornine 3 nad 100 do 1000 m3</t>
  </si>
  <si>
    <t>18</t>
  </si>
  <si>
    <t>výkop</t>
  </si>
  <si>
    <t>180</t>
  </si>
  <si>
    <t>162503102.S</t>
  </si>
  <si>
    <t>Vodorovné premiestnenie výkopku pre cesty po spevnenej ceste z horniny tr.1-4  do 1000 m3 na vzdialenosť do 3000 m</t>
  </si>
  <si>
    <t>20</t>
  </si>
  <si>
    <t>ornica na medziskládku a späť na zahumusovanie</t>
  </si>
  <si>
    <t>"zahumusovanie 500 m2 ; hr. 0,2m "(500*0,2)*2</t>
  </si>
  <si>
    <t>Medzisúčet</t>
  </si>
  <si>
    <t>"odvoz prebytočnej ornice "195-100</t>
  </si>
  <si>
    <t>"odvoz prebytočnej zeminy "180</t>
  </si>
  <si>
    <t>11</t>
  </si>
  <si>
    <t>162503103.S</t>
  </si>
  <si>
    <t>Vodorovné premiestnenie výkopku pre cesty po spevnenej ceste z horniny tr.1-4 do 1000 m3, príplatok k cene za každých ďalšich a začatých 1000 m</t>
  </si>
  <si>
    <t>22</t>
  </si>
  <si>
    <t>odvoz na vzdialenosť do 30 km ( 30-3)...27</t>
  </si>
  <si>
    <t>"prebytočná ornica "(195-100)*27</t>
  </si>
  <si>
    <t>"prebytočná zemina "180*27</t>
  </si>
  <si>
    <t>167101102.S</t>
  </si>
  <si>
    <t>Nakladanie neuľahnutého výkopku z hornín tr.1-4 nad 100 do 1000 m3</t>
  </si>
  <si>
    <t>24</t>
  </si>
  <si>
    <t>"naloženie ornice na medziskládke " 100</t>
  </si>
  <si>
    <t>13</t>
  </si>
  <si>
    <t>171201202.S</t>
  </si>
  <si>
    <t>Uloženie sypaniny na skládky nad 100 do 1000 m3</t>
  </si>
  <si>
    <t>26</t>
  </si>
  <si>
    <t xml:space="preserve">ornica </t>
  </si>
  <si>
    <t>zeminy</t>
  </si>
  <si>
    <t>171209002.S</t>
  </si>
  <si>
    <t>Poplatok za skládku - zemina a kamenivo (17 05) ostatné</t>
  </si>
  <si>
    <t>t</t>
  </si>
  <si>
    <t>28</t>
  </si>
  <si>
    <t>"skládkovanie vrátane ošetrovania , prevrstvenia "</t>
  </si>
  <si>
    <t>"ornica "195</t>
  </si>
  <si>
    <t>"výkop "180</t>
  </si>
  <si>
    <t>15</t>
  </si>
  <si>
    <t>181301103.S</t>
  </si>
  <si>
    <t>Rozprestretie ornice v rovine , plocha do 500 m2, hr.do 200 mm</t>
  </si>
  <si>
    <t>30</t>
  </si>
  <si>
    <t>500</t>
  </si>
  <si>
    <t>183405211.S</t>
  </si>
  <si>
    <t>Výsev trávniku hydroosevom na ornicu</t>
  </si>
  <si>
    <t>32</t>
  </si>
  <si>
    <t>17</t>
  </si>
  <si>
    <t>M</t>
  </si>
  <si>
    <t>005720001500.S</t>
  </si>
  <si>
    <t>Osivá tráv - výber trávových semien</t>
  </si>
  <si>
    <t>kg</t>
  </si>
  <si>
    <t>34</t>
  </si>
  <si>
    <t>500*0,0309 "Prepočítané koeficientom množstva</t>
  </si>
  <si>
    <t>Zakladanie</t>
  </si>
  <si>
    <t>224561100</t>
  </si>
  <si>
    <t>Štrková pilóta DN500</t>
  </si>
  <si>
    <t>36</t>
  </si>
  <si>
    <t>Štrková pilóta DN500 ; 8 ks ; dodávka a montáž komplet</t>
  </si>
  <si>
    <t>8*(3,14*0,25*0,25)*10</t>
  </si>
  <si>
    <t>19</t>
  </si>
  <si>
    <t>289971210</t>
  </si>
  <si>
    <t>Zhotovenie vrstvy z geotextílie</t>
  </si>
  <si>
    <t>38</t>
  </si>
  <si>
    <t>SO 01.06 Záchytné parkovisko</t>
  </si>
  <si>
    <t>75</t>
  </si>
  <si>
    <t>693110002008</t>
  </si>
  <si>
    <t>Sorpčno-filtračná geotextília 0,2 kg/m²</t>
  </si>
  <si>
    <t>40</t>
  </si>
  <si>
    <t>75*1,02 "Prepočítané koeficientom množstva</t>
  </si>
  <si>
    <t>21</t>
  </si>
  <si>
    <t>693110004719</t>
  </si>
  <si>
    <t>Sorpčná geotextília NTRF netkaná 0,4 kg/m²</t>
  </si>
  <si>
    <t>42</t>
  </si>
  <si>
    <t>Zvislé a kompletné konštrukcie</t>
  </si>
  <si>
    <t>313212100</t>
  </si>
  <si>
    <t>Prefabrikovaný betónový hranol z pohľadového betónu dl. 1,8m</t>
  </si>
  <si>
    <t>ks</t>
  </si>
  <si>
    <t>44</t>
  </si>
  <si>
    <t>Chodníky zo žulovej dlažby</t>
  </si>
  <si>
    <t>Prefabrikovaný betónový hranol z pohľadového betónu dl. 1,8m ; dodávka a montáž komplet</t>
  </si>
  <si>
    <t>"PB1 2ks prefa beton. hranol 1810x500x360 mm "2</t>
  </si>
  <si>
    <t>"PB4 2ks prefa beton. hranol 1810x500x150 mm "2</t>
  </si>
  <si>
    <t>313212101</t>
  </si>
  <si>
    <t>Prefabrikovaný betónový hranol z pohľadového betónu dl. 2,2m</t>
  </si>
  <si>
    <t>46</t>
  </si>
  <si>
    <t>SO 01.03 Chodníky zo žulovej dlažby</t>
  </si>
  <si>
    <t>Prefabrikovaný betónový hranol z pohľadového betónu dl. 2,2m ; dodávka a montáž komplet</t>
  </si>
  <si>
    <t>"PB3 6 ks Prefa beton. hranol  2200x460x360 mm "6</t>
  </si>
  <si>
    <t>313212102</t>
  </si>
  <si>
    <t>Prefabrikovaný betónový hranol z pohľadového betónu - štvrťkruh</t>
  </si>
  <si>
    <t>48</t>
  </si>
  <si>
    <t>Prefabrikovaný betónový hranol z pohľadového betónu štvrťkruh; dodávka a montáž komplet</t>
  </si>
  <si>
    <t>"PB2 2 ks ; Prefa beton. hranol 1/4 kruhový vonkajší R=1500mm, 2356x500x360 mm "2</t>
  </si>
  <si>
    <t>"PB5 2 ks ; Prefa beton. hranol 1/4 kruhový vonkajší R=1500mm, 2356x500x150 mm "2</t>
  </si>
  <si>
    <t>89</t>
  </si>
  <si>
    <t>386941100I</t>
  </si>
  <si>
    <t>Montáž odlučovača ropných látok - integrovaný s uličnou vpusťou</t>
  </si>
  <si>
    <t>-1500514504</t>
  </si>
  <si>
    <t>Odlučovač ropných látok - integrovaný s uličnou vpusťou v zmysle PD</t>
  </si>
  <si>
    <t>90</t>
  </si>
  <si>
    <t>594330001000I</t>
  </si>
  <si>
    <t>-97038548</t>
  </si>
  <si>
    <t>Vodorovné konštrukcie</t>
  </si>
  <si>
    <t>451317770</t>
  </si>
  <si>
    <t>Podklad pod dlažbu vodorovne alebo v sklone  sklone do 1:5 hr. 30-100 mm z betonu</t>
  </si>
  <si>
    <t>50</t>
  </si>
  <si>
    <t>podklad pod dlažbu- žula ; beton C20/25-X0</t>
  </si>
  <si>
    <t>SO 01.02 Vozovka zo žulovej dlažby</t>
  </si>
  <si>
    <t>"pod žulovú dlažbu hr.  0,25 m "260*0,25</t>
  </si>
  <si>
    <t>"pod dlažbu pre nevidiacich hr. 0,1 m "(5+20)*0,1</t>
  </si>
  <si>
    <t>SO 01.04 Chodníky z betónovej dlažby</t>
  </si>
  <si>
    <t>"pod dlažbu hr. 80 mm -beton hr. 0,15 m "105*0,15</t>
  </si>
  <si>
    <t>"pod dlažbu pre nevidiacich hr. 0,1 m "(3+7)*0,1</t>
  </si>
  <si>
    <t>451577777.S</t>
  </si>
  <si>
    <t>Podklad pod dlažbu v ploche vodorovnej alebo v sklone do 1:5 hr. 30-100 mm z kameniva ťaženého</t>
  </si>
  <si>
    <t>52</t>
  </si>
  <si>
    <t>podklad pod žulovú dlažbu plochy 26 m2 , hr. 40 mm ; frakcia 4-8 mm ; vrátane dodávky kameniva</t>
  </si>
  <si>
    <t>SO 01.01 Obnova krytu asfaltobetónovej komunikácie</t>
  </si>
  <si>
    <t>26*0</t>
  </si>
  <si>
    <t>SO 01.02 Vozovka zo žulovej dlažby plochy 26 m2 ; hrúbka 30 mm ; frakcia 4-8 mm , vrátane dodávky kameniva</t>
  </si>
  <si>
    <t>"260 m2 hr.0,03 "260*0,03</t>
  </si>
  <si>
    <t>pod žulovú dlažbu</t>
  </si>
  <si>
    <t>"470 m2 hr. 0,04 "470*0,04</t>
  </si>
  <si>
    <t>27</t>
  </si>
  <si>
    <t>457623100</t>
  </si>
  <si>
    <t>Vysokopriepustný drenážny betón</t>
  </si>
  <si>
    <t>54</t>
  </si>
  <si>
    <t>16,5</t>
  </si>
  <si>
    <t>Komunikácie-Recyklacie</t>
  </si>
  <si>
    <t>561991100</t>
  </si>
  <si>
    <t>Recyklácia beton a železobet. konštrukcií</t>
  </si>
  <si>
    <t>56</t>
  </si>
  <si>
    <t>naloženie , odvoz na recyklačné centrum , recyklácia , poplatky</t>
  </si>
  <si>
    <t>"beton podklad "500*0,225</t>
  </si>
  <si>
    <t>"búranie želbet schodiska "15*2,4</t>
  </si>
  <si>
    <t>29</t>
  </si>
  <si>
    <t>561991101</t>
  </si>
  <si>
    <t>Recyklácia podkladov z kameniva</t>
  </si>
  <si>
    <t>58</t>
  </si>
  <si>
    <t>"odstránenie podkladu "25*0,4</t>
  </si>
  <si>
    <t>"odstránenie podkladu "500*0,4</t>
  </si>
  <si>
    <t>"odstránenie podkladu "650*0,56</t>
  </si>
  <si>
    <t>94</t>
  </si>
  <si>
    <t>573231107.S</t>
  </si>
  <si>
    <t>Postrek asfaltový spojovací bez posypu kamenivom z cestnej emulzie v množstve 0,50 kg/m2</t>
  </si>
  <si>
    <t>37599735</t>
  </si>
  <si>
    <t xml:space="preserve">Spojovací postrek asfaltový PS,AEK               </t>
  </si>
  <si>
    <t>1410</t>
  </si>
  <si>
    <t>96</t>
  </si>
  <si>
    <t>573231110.R</t>
  </si>
  <si>
    <t>Postrek asfaltový spojovací bez posypu kamenivom z cestnej emulzie v množstve 1,00 kg/m2</t>
  </si>
  <si>
    <t>221539261</t>
  </si>
  <si>
    <t>na poškodenej časti vozovky</t>
  </si>
  <si>
    <t>576982130</t>
  </si>
  <si>
    <t>Recyklácia asfaltových konštrukcií</t>
  </si>
  <si>
    <t>60</t>
  </si>
  <si>
    <t>"odstrán. krytu asfalt 500 m2 "500*0,25</t>
  </si>
  <si>
    <t>"odstrán. krytu asfalt 1 750 m2 "1750*0,375</t>
  </si>
  <si>
    <t>frézovanie poškod.časti vozovky</t>
  </si>
  <si>
    <t>800*0,15</t>
  </si>
  <si>
    <t>31</t>
  </si>
  <si>
    <t>564821111.S</t>
  </si>
  <si>
    <t>Podklad zo štrkodrviny s rozprestretím a zhutnením, po zhutnení hr. 80 mm</t>
  </si>
  <si>
    <t>62</t>
  </si>
  <si>
    <t xml:space="preserve">Štrkodrvina ; hr. 80 mm </t>
  </si>
  <si>
    <t>"dlažba pre nevidiacich plocha "5+20</t>
  </si>
  <si>
    <t>"dlažba pre nevidiacich plocha "3,5+7</t>
  </si>
  <si>
    <t>564841113.S</t>
  </si>
  <si>
    <t>Podklad zo štrkodrviny s rozprestretím a zhutnením, po zhutnení hr. 140 mm</t>
  </si>
  <si>
    <t>64</t>
  </si>
  <si>
    <t>Štrkodrvina ; hr. 140 mm</t>
  </si>
  <si>
    <t>pod dlažbu hr. 80 mm</t>
  </si>
  <si>
    <t>"plocha "105</t>
  </si>
  <si>
    <t>33</t>
  </si>
  <si>
    <t>564851115.S</t>
  </si>
  <si>
    <t>Podklad zo štrkodrviny s rozprestretím a zhutnením, po zhutnení hr. 190 mm</t>
  </si>
  <si>
    <t>66</t>
  </si>
  <si>
    <t>štrkodrva pod žulovú dlažbu hr. 190 mm</t>
  </si>
  <si>
    <t>260</t>
  </si>
  <si>
    <t>564861111.S</t>
  </si>
  <si>
    <t>Podklad zo štrkodrviny s rozprestretím a zhutnením, po zhutnení hr. 200 mm</t>
  </si>
  <si>
    <t>68</t>
  </si>
  <si>
    <t>Štrkodrvina ŠD 31,5(45) GC ; hr. 200 mm ; 150m2*0,2...30 m3</t>
  </si>
  <si>
    <t>"plocha "150</t>
  </si>
  <si>
    <t>35</t>
  </si>
  <si>
    <t>564861113.S</t>
  </si>
  <si>
    <t>Podklad zo štrkodrviny s rozprestretím a zhutnením, po zhutnení hr. 220 mm</t>
  </si>
  <si>
    <t>70</t>
  </si>
  <si>
    <t>"plocha "75</t>
  </si>
  <si>
    <t>564861130</t>
  </si>
  <si>
    <t>Podklad zo štrkodrviny s rozprestretím a zhutnením, po zhutnení hr. 300 mm</t>
  </si>
  <si>
    <t>72</t>
  </si>
  <si>
    <t>Štrkodrvina ; hr. 300 mm</t>
  </si>
  <si>
    <t>"plocha "470</t>
  </si>
  <si>
    <t>pod dlažbu hr.60 mm</t>
  </si>
  <si>
    <t xml:space="preserve">"plocha "125 </t>
  </si>
  <si>
    <t>37</t>
  </si>
  <si>
    <t>567122110</t>
  </si>
  <si>
    <t>Podklad z kameniva stmeleného cementom s rozprestretím a zhutnením, CBGM C 8/10 (C 6/8), po zhutnení hr. 100 mm</t>
  </si>
  <si>
    <t>74</t>
  </si>
  <si>
    <t>Cementom stmelená zmes CBMG C8/10 ; hr. 100 mm ; 150 m2*0,1...15 m3</t>
  </si>
  <si>
    <t>573231111.S</t>
  </si>
  <si>
    <t>Postrek asfaltový spojovací bez posypu kamenivom z cestnej emulzie v množstve 0,80 kg/m2</t>
  </si>
  <si>
    <t>76</t>
  </si>
  <si>
    <t>1410*0</t>
  </si>
  <si>
    <t>800*0</t>
  </si>
  <si>
    <t>39</t>
  </si>
  <si>
    <t>577134251.S</t>
  </si>
  <si>
    <t>Asfaltový betón vrstva obrusná AC 11 O v pruhu š. do 3 m asfalt tr. I, po zhutnení hr. 40 mm</t>
  </si>
  <si>
    <t>78</t>
  </si>
  <si>
    <t>Asfaltový betón obrusný AC11 O, PBM 45/80-75; I  ; hrúbka 40 mm ; 1 410 m2*0,04...56,4 m3</t>
  </si>
  <si>
    <t>"plocha "1410</t>
  </si>
  <si>
    <t>577144251.S</t>
  </si>
  <si>
    <t>Asfaltový betón vrstva obrusná AC 11 O v pruhu š. do 3 m asfalt tr. I, po zhutnení hr. 50 mm</t>
  </si>
  <si>
    <t>80</t>
  </si>
  <si>
    <t>oprava poškodenej časti vozovky</t>
  </si>
  <si>
    <t>97</t>
  </si>
  <si>
    <t>577154251.S</t>
  </si>
  <si>
    <t>Asfaltový betón vrstva obrusná AC 11 O v pruhu š. do 3 m asfalt tr. I, po zhutnení hr. 60 mm</t>
  </si>
  <si>
    <t>-361741716</t>
  </si>
  <si>
    <t>41</t>
  </si>
  <si>
    <t>577154351.S</t>
  </si>
  <si>
    <t>Asfaltový betón vrstva obrusná alebo ložná AC 16 v pruhu š. do 3 m z modifik. asfaltu tr. I, po zhutnení hr. 60 mm</t>
  </si>
  <si>
    <t>82</t>
  </si>
  <si>
    <t>Asfaltový betón AC16 L; PMB 45/80-55; I ; hr. 60 mm ; 1 410 m2*0,06...84,6 m3</t>
  </si>
  <si>
    <t>596811300</t>
  </si>
  <si>
    <t>Kladenie betónovej dlažby pre nevidiacich</t>
  </si>
  <si>
    <t>84</t>
  </si>
  <si>
    <t>Dlažba pre nevidiacich s drážkami vrát.cement. malty</t>
  </si>
  <si>
    <t>5+20</t>
  </si>
  <si>
    <t>3,5+7</t>
  </si>
  <si>
    <t>Dlažba pre nevidiacich s výstupkami vrát.cement. malty</t>
  </si>
  <si>
    <t>43</t>
  </si>
  <si>
    <t>592460007209</t>
  </si>
  <si>
    <t>Dlažba betónová pre nevidiacich</t>
  </si>
  <si>
    <t>86</t>
  </si>
  <si>
    <t>dlažba pre nevidiacich v zmysle PD-viď situácia</t>
  </si>
  <si>
    <t>Dlažba pre nevidiacich s drážkami</t>
  </si>
  <si>
    <t>5+3,5</t>
  </si>
  <si>
    <t>Dlažba pre nevidiacich s výstupkami</t>
  </si>
  <si>
    <t>20+7</t>
  </si>
  <si>
    <t>35,5*1,01 "Prepočítané koeficientom množstva</t>
  </si>
  <si>
    <t>596911143.S</t>
  </si>
  <si>
    <t>Kladenie betónovej zámkovej dlažby komunikácií pre peších hr. 60 mm pre peších nad 100 do 300 m2 so zriadením lôžka z kameniva hr. 30 mm</t>
  </si>
  <si>
    <t>88</t>
  </si>
  <si>
    <t>Betónová dlažba hr. 60mm vrát. podsypu</t>
  </si>
  <si>
    <t>125</t>
  </si>
  <si>
    <t>45</t>
  </si>
  <si>
    <t>592460007600.S</t>
  </si>
  <si>
    <t>Dlažba betónová škárová, rozmer 200x165x60 mm, farebná</t>
  </si>
  <si>
    <t>125*1,02 "Prepočítané koeficientom množstva</t>
  </si>
  <si>
    <t>596911163.S</t>
  </si>
  <si>
    <t>Kladenie betónovej zámkovej dlažby komunikácií pre peších hr. 80 mm pre peších nad 100 do 300 m2 so zriadením lôžka z kameniva hr. 30 mm</t>
  </si>
  <si>
    <t>92</t>
  </si>
  <si>
    <t>Betónová dlažba hr. 80mm vrát. podsypu</t>
  </si>
  <si>
    <t>105</t>
  </si>
  <si>
    <t>47</t>
  </si>
  <si>
    <t>592460008500.S</t>
  </si>
  <si>
    <t>Dlažba betónová škárová, rozmer 200x165x80 mm, prírodná</t>
  </si>
  <si>
    <t>105*1,02 "Prepočítané koeficientom množstva</t>
  </si>
  <si>
    <t>596911160</t>
  </si>
  <si>
    <t>Kladenie betónovej zámkovej dlažby komunikácií pre peších hr. 80 mm pre peších so zriadením lôžka z kameniva hr. 30 mm-vodopriepustná</t>
  </si>
  <si>
    <t>Betónová dlažba hr. 80mm-vodopriepustná vrát.podsypu</t>
  </si>
  <si>
    <t>49</t>
  </si>
  <si>
    <t>59246000850</t>
  </si>
  <si>
    <t>Dlažba betónová vodopriepustná hr. 80 mm</t>
  </si>
  <si>
    <t>98</t>
  </si>
  <si>
    <t>75*1,01</t>
  </si>
  <si>
    <t>75,75*1,02 "Prepočítané koeficientom množstva</t>
  </si>
  <si>
    <t>Rúrové vedenie</t>
  </si>
  <si>
    <t>871379000.R</t>
  </si>
  <si>
    <t>Demontáž , montáž vodovodného potrubia - prekládka</t>
  </si>
  <si>
    <t>kpl</t>
  </si>
  <si>
    <t>1619701555</t>
  </si>
  <si>
    <t>Prekládka vodovodu - komplet</t>
  </si>
  <si>
    <t>sondáž - ručný výkop</t>
  </si>
  <si>
    <t>demontáž vodovodného potrubia : 1 m na obe strany  , vrát. zemných prác</t>
  </si>
  <si>
    <t>montáž vodovodného potrubia : 1 m na obe strany , vrát. zemných prác</t>
  </si>
  <si>
    <t>93</t>
  </si>
  <si>
    <t>891267200.R</t>
  </si>
  <si>
    <t>Hydrant - výmena</t>
  </si>
  <si>
    <t>-716424544</t>
  </si>
  <si>
    <t xml:space="preserve">výmena hydrantu - , hlbka do 2 m , vrát. zemných prác , dodávka a montáž komplet </t>
  </si>
  <si>
    <t>894422003.S</t>
  </si>
  <si>
    <t>Osadenie betónových prefabrikovaných dielcov dna pre šachty DN 1000</t>
  </si>
  <si>
    <t>100</t>
  </si>
  <si>
    <t>odvodnenie</t>
  </si>
  <si>
    <t>dno</t>
  </si>
  <si>
    <t>51</t>
  </si>
  <si>
    <t>592240013040.S</t>
  </si>
  <si>
    <t>Dno betónové s kynetou v 1/2 profile TBS-D+ pre kanalizačnú šachtu DN 1000, so zabudovanými stúpadlami, výška 500 mm, hr. steny 150 mm</t>
  </si>
  <si>
    <t>102</t>
  </si>
  <si>
    <t>894422053.S</t>
  </si>
  <si>
    <t>Osadenie betónových prefabrikovaných dielcov rovných skruží pre šachty DN 1000</t>
  </si>
  <si>
    <t>104</t>
  </si>
  <si>
    <t>Odvodnenie</t>
  </si>
  <si>
    <t>medzidiel</t>
  </si>
  <si>
    <t>53</t>
  </si>
  <si>
    <t>592240013660.S</t>
  </si>
  <si>
    <t>Skruž betónová TZS pre kanalizačnú šachtu DN 1000, výška 250 mm, hr. steny 120 mm</t>
  </si>
  <si>
    <t>106</t>
  </si>
  <si>
    <t>8944221005</t>
  </si>
  <si>
    <t>Osadenie betónových prefabrikovaných dielcov prechodových skruží-kónusov pre šachty</t>
  </si>
  <si>
    <t>108</t>
  </si>
  <si>
    <t>konus</t>
  </si>
  <si>
    <t>55</t>
  </si>
  <si>
    <t>592240013920.S</t>
  </si>
  <si>
    <t>Kónus betónový TBS-K pre kanalizačnú šachtu DN 1000/625, výška 670 mm, hr. steny 90 mm</t>
  </si>
  <si>
    <t>110</t>
  </si>
  <si>
    <t>895970000</t>
  </si>
  <si>
    <t>Vsakovacia jama vrátane blokov a geotextílie</t>
  </si>
  <si>
    <t>112</t>
  </si>
  <si>
    <t>dodávka a montáž výkop, vsakovacie bloky , geotextília</t>
  </si>
  <si>
    <t>Vsakovacia jama 2000x600x1000mm ; 2 ks</t>
  </si>
  <si>
    <t>2*(2*0,6*1)</t>
  </si>
  <si>
    <t>91</t>
  </si>
  <si>
    <t>895991110</t>
  </si>
  <si>
    <t>Osadenie PP uličnej vpuste s vtokovou mrežou</t>
  </si>
  <si>
    <t>-2017025435</t>
  </si>
  <si>
    <t>Uličná vpusť ACO Combiprint PP s vtokovou mrežou Multitop pultová 500x500 mm  ; dodávka a montáž komplet</t>
  </si>
  <si>
    <t>57</t>
  </si>
  <si>
    <t>899103111.S</t>
  </si>
  <si>
    <t>Osadenie poklopu liatinového a oceľového vrátane rámu hmotn. nad 100 do 150 kg</t>
  </si>
  <si>
    <t>114</t>
  </si>
  <si>
    <t>poklopy</t>
  </si>
  <si>
    <t>899203111.S</t>
  </si>
  <si>
    <t>Osadenie liatinovej mreže vrátane rámu a koša na bahno hmotnosti jednotlivo nad 100 do 150 kg</t>
  </si>
  <si>
    <t>116</t>
  </si>
  <si>
    <t>Vtoková mreža pultová 500x500 mm</t>
  </si>
  <si>
    <t>59</t>
  </si>
  <si>
    <t>899231111.S</t>
  </si>
  <si>
    <t>Výšková úprava uličného vstupu alebo vpuste do 200 mm zvýšením mreže</t>
  </si>
  <si>
    <t>118</t>
  </si>
  <si>
    <t>Úprava poklopov exist. šácht a šupátiek na úroveň navrhovaných konštrukcií pomocou vyrovnávacieho prstenca</t>
  </si>
  <si>
    <t>predpoklad 30 ks</t>
  </si>
  <si>
    <t>Ostatné konštrukcie a práce-búranie</t>
  </si>
  <si>
    <t>914001111.S</t>
  </si>
  <si>
    <t>Osadenie a montáž cestnej zvislej dopravnej značky na stĺpik, stĺp, konzolu alebo objekt</t>
  </si>
  <si>
    <t>120</t>
  </si>
  <si>
    <t>TRVALÉ DOPRAVNÉ ZNAČENIE :</t>
  </si>
  <si>
    <t>ZVISLÉ ZNAČENIE : dodávka 17 ks nová značka ; 1 ks premiestnenie existujúcej DZ , montáž v zmysle PD</t>
  </si>
  <si>
    <t>"Zvislá dopravná značka 202 "1</t>
  </si>
  <si>
    <t>"Zvislá dopravná značka 210-30 "2</t>
  </si>
  <si>
    <t>"Zvislá dopravná značka 230 "2</t>
  </si>
  <si>
    <t>"Zvislá dopravná značka 272 "1</t>
  </si>
  <si>
    <t>"Zvislá dopravná značka 272-10 "1</t>
  </si>
  <si>
    <t>"Zvislá dopravná značka 272-20 "1</t>
  </si>
  <si>
    <t>"Zvislá dopravná značka 321-10 "1</t>
  </si>
  <si>
    <t>"Zvislá dopravná značka 321-20 "1</t>
  </si>
  <si>
    <t>"Zvislá dopravná značka 325-10 "6</t>
  </si>
  <si>
    <t>"Zvislá dopravná značka 506-86 "1</t>
  </si>
  <si>
    <t>premiestnenie zvislej dopravnej značky</t>
  </si>
  <si>
    <t>61</t>
  </si>
  <si>
    <t>914431111.S</t>
  </si>
  <si>
    <t>Osadenie a montáž dopravného zrkadla na stĺpik alebo nosnú konštrukciu</t>
  </si>
  <si>
    <t>122</t>
  </si>
  <si>
    <t>dopravné zrkadlo , montáž komplet</t>
  </si>
  <si>
    <t>404450001000.S</t>
  </si>
  <si>
    <t>Dopravné zrkadlo kruhové plastové, d 1200 mm, s úchytom na stĺpik d 60 mm</t>
  </si>
  <si>
    <t>124</t>
  </si>
  <si>
    <t>63</t>
  </si>
  <si>
    <t>914501121.S</t>
  </si>
  <si>
    <t>Montáž stĺpika zvislej dopravnej značky dĺžky do 3,5 m do betónového základu</t>
  </si>
  <si>
    <t>126</t>
  </si>
  <si>
    <t>Stĺpik Fe/Zn, dĺžky 3,5m</t>
  </si>
  <si>
    <t>404490008400.S</t>
  </si>
  <si>
    <t>Stĺpik Zn, d 60 mm/1 bm, pre dopravné značky</t>
  </si>
  <si>
    <t>128</t>
  </si>
  <si>
    <t>65</t>
  </si>
  <si>
    <t>915721210</t>
  </si>
  <si>
    <t>Vodorovné dopravné značenie striekané farbou , biela retroreflexná</t>
  </si>
  <si>
    <t>130</t>
  </si>
  <si>
    <t>"VODOROVNÉ DOPRAVNÉ ZNAČENIE" materiál a realizácia komplet v zmysle PD</t>
  </si>
  <si>
    <t>"Vodorovná dopravná značka 601-60 "45*0,12</t>
  </si>
  <si>
    <t>"Vodorovná dopravná značka 601-85"48*0,25</t>
  </si>
  <si>
    <t>"Vodorovná dopravná značka 602-55  ; T1,5/1,5 "(27*0,12)*0,5</t>
  </si>
  <si>
    <t>"Vodorovná dopravná značka 602-60 ; T1,5/1,5 "(13*0,12)*0,5</t>
  </si>
  <si>
    <t>"Vodorovná dopravná značka 602-60 ; T3,0/0,6 "(66*0,12)*2/3</t>
  </si>
  <si>
    <t>"Vodorovná dopravná značka 604 "8,5*0,5</t>
  </si>
  <si>
    <t>"Vodorovná dopravná značka 605-60 "3,5</t>
  </si>
  <si>
    <t>"Vodorovná dopravná značka 610-50 "(4*4,5)*0,5+(4*5,5)*0,5+(4*7,5)*0,5</t>
  </si>
  <si>
    <t>"Vodorovná dopravná značka 621-60 "21,35*0,12+4</t>
  </si>
  <si>
    <t>"Vodorovná dopravná značka 622-53 "13,5*0,12</t>
  </si>
  <si>
    <t>"Vodorovná dopravná značka 622-68 "9*0,12+0,5</t>
  </si>
  <si>
    <t>"Vodorovná dopravná značka 630-30 "0,35*3</t>
  </si>
  <si>
    <t>"Vodorovná dopravná značka 650-50 "4</t>
  </si>
  <si>
    <t>916361113.S</t>
  </si>
  <si>
    <t>Osadenie cestného obrubníka betónového ležatého do lôžka z betónu prostého tr. C 20/25 s bočnou oporou</t>
  </si>
  <si>
    <t>m</t>
  </si>
  <si>
    <t>132</t>
  </si>
  <si>
    <t xml:space="preserve">Obrubník cestný 100x25x15 cm; vrátane beton. lôžka </t>
  </si>
  <si>
    <t>225</t>
  </si>
  <si>
    <t xml:space="preserve">Obrubník cestný 100x25x15 cm sklopený; vrátane beton. lôžka </t>
  </si>
  <si>
    <t>Obrubník cestný 100x25x10 cm</t>
  </si>
  <si>
    <t>67</t>
  </si>
  <si>
    <t>592170003809</t>
  </si>
  <si>
    <t>Obrubník cestný</t>
  </si>
  <si>
    <t>134</t>
  </si>
  <si>
    <t>Obrubník cestný so skosením, lxšxv 1000x150x250 mm, prírodný</t>
  </si>
  <si>
    <t>225*1,01</t>
  </si>
  <si>
    <t>25*1,01</t>
  </si>
  <si>
    <t>35*1,01</t>
  </si>
  <si>
    <t>Obrubník cestný so skosením, lxšxv 1000x150x250 mm sklopený , prírodný</t>
  </si>
  <si>
    <t>20*1,01</t>
  </si>
  <si>
    <t>5*1,01</t>
  </si>
  <si>
    <t>916361119</t>
  </si>
  <si>
    <t>Osadenie cestného obrubníka betónového</t>
  </si>
  <si>
    <t>136</t>
  </si>
  <si>
    <t>"Obrubník kasselský prechodový pravý "2</t>
  </si>
  <si>
    <t>"Obrubník kasselský prechodový ľavý "2</t>
  </si>
  <si>
    <t>"Obrubník kasselský nábehový pravý "2</t>
  </si>
  <si>
    <t>"Obrubník kasselský nábehový ľavý "2</t>
  </si>
  <si>
    <t>"Obrubník kasselský  "18</t>
  </si>
  <si>
    <t>69</t>
  </si>
  <si>
    <t>592170002409</t>
  </si>
  <si>
    <t>Obrubník cestný kasselský</t>
  </si>
  <si>
    <t>138</t>
  </si>
  <si>
    <t>"Obrubník kasselský prechodový pravý "2*1,01</t>
  </si>
  <si>
    <t>"Obrubník kasselský prechodový ľavý "2*1,01</t>
  </si>
  <si>
    <t>"Obrubník kasselský nábehový pravý "2*1,01</t>
  </si>
  <si>
    <t>"Obrubník kasselský nábehový ľavý "2*1,01</t>
  </si>
  <si>
    <t>"Obrubník kasselský  "18*1,01</t>
  </si>
  <si>
    <t>26,26*1,01 "Prepočítané koeficientom množstva</t>
  </si>
  <si>
    <t>916561211.S</t>
  </si>
  <si>
    <t>Osadenie záhonového alebo parkového obrubníka betónového, do lôžka zo suchého betónu tr. C 12/15 s bočnou oporou</t>
  </si>
  <si>
    <t>140</t>
  </si>
  <si>
    <t>Obrubník záhradný 100x200x5 cm</t>
  </si>
  <si>
    <t>310</t>
  </si>
  <si>
    <t>71</t>
  </si>
  <si>
    <t>592170001500.S</t>
  </si>
  <si>
    <t>Obrubník parkový, lxšxv 1000x50x200 mm, farebný</t>
  </si>
  <si>
    <t>142</t>
  </si>
  <si>
    <t>310*1,01 "Prepočítané koeficientom množstva</t>
  </si>
  <si>
    <t>919720121.S</t>
  </si>
  <si>
    <t>Geomreža pre vystuženie asfaltových vrstiev komunikácií zo sklenných vlákien, pozdĺžna pevnosť v ťahu do 50 kN/m</t>
  </si>
  <si>
    <t>144</t>
  </si>
  <si>
    <t>Sklovláknitá geomreža GlasGrid GG ; v mieste zastávkovej niky</t>
  </si>
  <si>
    <t>150</t>
  </si>
  <si>
    <t>73</t>
  </si>
  <si>
    <t>693210003300.S</t>
  </si>
  <si>
    <t>Geomreža sklovláknitá, pevnosť v ťahu 50 kN/m, výstužná do asfaltových vrstiev vozoviek</t>
  </si>
  <si>
    <t>146</t>
  </si>
  <si>
    <t>150*1,15 "Prepočítané koeficientom množstva</t>
  </si>
  <si>
    <t>919726720</t>
  </si>
  <si>
    <t>Tesnenie dilatačných škár s tesniacim profilom</t>
  </si>
  <si>
    <t>148</t>
  </si>
  <si>
    <t>Spojovací pásik DUNAFLEX 40x8 ; 150 m</t>
  </si>
  <si>
    <t>Tesniaca zalievka Crafco Roadsaver 211  ; 13,18 kg</t>
  </si>
  <si>
    <t>935115100</t>
  </si>
  <si>
    <t>Liniový odvodňovací betónový žľab s liatonovou mrežou 150x150 mm</t>
  </si>
  <si>
    <t>líniový odvodňovací žľab s liatinovou mrežou 150x150 mm ; dĺžka 6,25 m</t>
  </si>
  <si>
    <t>dodávka a montáž komplet vrátane materiálu</t>
  </si>
  <si>
    <t>6,25</t>
  </si>
  <si>
    <t>963051110</t>
  </si>
  <si>
    <t>Búranie železobetónových schodiska,  -2,40000t</t>
  </si>
  <si>
    <t>152</t>
  </si>
  <si>
    <t>Odstránenie exist. schodiska s rampou</t>
  </si>
  <si>
    <t>77</t>
  </si>
  <si>
    <t>966006211.S</t>
  </si>
  <si>
    <t>Odstránenie (demontáž) zvislej dopravnej značky - komplet ,-0,0400t</t>
  </si>
  <si>
    <t>154</t>
  </si>
  <si>
    <t>"odstránia sa dopr.značky - komplet, (vrát.základov )</t>
  </si>
  <si>
    <t>ODSTRÁNI SA :</t>
  </si>
  <si>
    <t>"definitívne odstránenie "5</t>
  </si>
  <si>
    <t>"odstránenie-premiestnenie "1</t>
  </si>
  <si>
    <t>966067001.R</t>
  </si>
  <si>
    <t>Búranie plotov výšky do 250 cm ,   -0,1500t</t>
  </si>
  <si>
    <t>-213154939</t>
  </si>
  <si>
    <t>vybúranie-demontáž oplotenia v celkovej dĺžke 29,3 m ; aj základov ;  v zmysle PD</t>
  </si>
  <si>
    <t>šetrne vybrať kovovú časť - bude použitá do nového oplotenia</t>
  </si>
  <si>
    <t>vrátane naloženia , odvozu a likvidácie vybúraných materiálov</t>
  </si>
  <si>
    <t>29,3</t>
  </si>
  <si>
    <t>976011200</t>
  </si>
  <si>
    <t>Demontáž existuj. plota</t>
  </si>
  <si>
    <t>156</t>
  </si>
  <si>
    <t>Odstránenie exist. oplotenia pri budove materskej školy , likvidácia , odvoz na skládku majiteľa , správcu</t>
  </si>
  <si>
    <t>dlžka 30 m ; výška 1,8 m ; murovaný z plotových tvárnic+kovová výplň</t>
  </si>
  <si>
    <t>30*1,8*0</t>
  </si>
  <si>
    <t>79</t>
  </si>
  <si>
    <t>979084200</t>
  </si>
  <si>
    <t>Vodorovná doprava vybúraných hmôt</t>
  </si>
  <si>
    <t>158</t>
  </si>
  <si>
    <t>odstránenie zvislej dopr.značky 15 ks , naloženie a odvoz na najbližší dvor správcu</t>
  </si>
  <si>
    <t>15*0,04</t>
  </si>
  <si>
    <t>99</t>
  </si>
  <si>
    <t>Presun hmôt HSV</t>
  </si>
  <si>
    <t>998225111.S</t>
  </si>
  <si>
    <t>Presun hmôt pre pozemnú komunikáciu a letisko s krytom asfaltovým akejkoľvek dĺžky objektu</t>
  </si>
  <si>
    <t>160</t>
  </si>
  <si>
    <t>81</t>
  </si>
  <si>
    <t>998225194.S</t>
  </si>
  <si>
    <t>Príplatok za zväčšený presun pre pozemnú komunikáciu a letisko s krytom asfaltovým nad vymedzenú najväčšiu dopravnú vzdialenosť do 5000 m</t>
  </si>
  <si>
    <t>162</t>
  </si>
  <si>
    <t>PSV</t>
  </si>
  <si>
    <t>Práce a dodávky PSV</t>
  </si>
  <si>
    <t>767</t>
  </si>
  <si>
    <t>Konštrukcie doplnkové kovové</t>
  </si>
  <si>
    <t>767911100</t>
  </si>
  <si>
    <t>Montáž oplotenia</t>
  </si>
  <si>
    <t>164</t>
  </si>
  <si>
    <t>Oplotenie pri materskej škole , dodávka a montáž komplet v zmysle PD</t>
  </si>
  <si>
    <t>9,6</t>
  </si>
  <si>
    <t>772</t>
  </si>
  <si>
    <t>Podlahy z prírodného a konglomerovaného kameňa</t>
  </si>
  <si>
    <t>83</t>
  </si>
  <si>
    <t>772501160.S</t>
  </si>
  <si>
    <t>Kladenie dlažby z kameňa z pravouhlých dosiek alebo dlaždíc hr. 60 - 70 mm</t>
  </si>
  <si>
    <t>166</t>
  </si>
  <si>
    <t>Žulová dlažba hr. 60mm</t>
  </si>
  <si>
    <t>460</t>
  </si>
  <si>
    <t>Výmena krytu existuj. Chodníka</t>
  </si>
  <si>
    <t>583810000960</t>
  </si>
  <si>
    <t>Dlažobná dlažba - žula, hr. 60 mm</t>
  </si>
  <si>
    <t>168</t>
  </si>
  <si>
    <t>žulová dlažba v zmysle PD - výkres -situácia</t>
  </si>
  <si>
    <t>26*1,01*0</t>
  </si>
  <si>
    <t>460*1,01</t>
  </si>
  <si>
    <t>10*1,01</t>
  </si>
  <si>
    <t>474,7*1,04 "Prepočítané koeficientom množstva</t>
  </si>
  <si>
    <t>85</t>
  </si>
  <si>
    <t>772501170.S</t>
  </si>
  <si>
    <t>Kladenie dlažby z kameňa z pravouhlých dosiek alebo dlaždíc hr. 80 - 90 mm</t>
  </si>
  <si>
    <t>170</t>
  </si>
  <si>
    <t>Vozovka zo žulovej dlažby</t>
  </si>
  <si>
    <t>Žulová dlažba hr. 80mm</t>
  </si>
  <si>
    <t>583810000980</t>
  </si>
  <si>
    <t>Dlažobná dlažba - žula, hr. 80 mm</t>
  </si>
  <si>
    <t>172</t>
  </si>
  <si>
    <t>260*1,01...262,6</t>
  </si>
  <si>
    <t>262,6*1,04 "Prepočítané koeficientom množstva</t>
  </si>
  <si>
    <t>VRN</t>
  </si>
  <si>
    <t>Investičné náklady neobsiahnuté v cenách</t>
  </si>
  <si>
    <t>87</t>
  </si>
  <si>
    <t>000800020</t>
  </si>
  <si>
    <t>Projekt organizácie dopravy počas výstavby</t>
  </si>
  <si>
    <t>174</t>
  </si>
  <si>
    <t>000800030</t>
  </si>
  <si>
    <t>Realizácia dočasného dopravného značenia</t>
  </si>
  <si>
    <t>176</t>
  </si>
  <si>
    <t>SO_01_02_KD - Zastávka / nástupný terminál -Obratisko pri  kultúrnom dome v obci Kostolná pri Dunaji</t>
  </si>
  <si>
    <t xml:space="preserve">    1 - Zemné práce</t>
  </si>
  <si>
    <t xml:space="preserve">    762 - Konštrukcie tesárske</t>
  </si>
  <si>
    <t xml:space="preserve">    771 - Podlahy z dlaždíc</t>
  </si>
  <si>
    <t>M - Práce a dodávky M</t>
  </si>
  <si>
    <t xml:space="preserve">    21-M - Elektromontáže</t>
  </si>
  <si>
    <t>Zemné práce</t>
  </si>
  <si>
    <t>132201101.S</t>
  </si>
  <si>
    <t>Výkop ryhy do šírky 600 mm v horn.3 do 100 m3</t>
  </si>
  <si>
    <t>výkop základov ; vrátane naloženia , odvozu na skládku , poplatky</t>
  </si>
  <si>
    <t>0,4*1,48*0,83</t>
  </si>
  <si>
    <t>0,4*0,88*0,83</t>
  </si>
  <si>
    <t>0,4*0,72*0,83</t>
  </si>
  <si>
    <t>0,4*2,66*0,83</t>
  </si>
  <si>
    <t>0,4*(1,8+0,4)*0,83</t>
  </si>
  <si>
    <t>0,4*3,02*0,83</t>
  </si>
  <si>
    <t>0,4*(1,08+0,4)*0,83</t>
  </si>
  <si>
    <t>0,4*2,2*0,83</t>
  </si>
  <si>
    <t>271533001.S</t>
  </si>
  <si>
    <t>Násyp pod základové konštrukcie so zhutnením z  kameniva hrubého drveného fr.32-63 mm</t>
  </si>
  <si>
    <t>štrkodrva fr. 0-63 mm pod základy</t>
  </si>
  <si>
    <t>0,88</t>
  </si>
  <si>
    <t>274313811.S</t>
  </si>
  <si>
    <t>Betón základových pásov, prostý tr. C 30/37</t>
  </si>
  <si>
    <t>rampa a schodisko</t>
  </si>
  <si>
    <t>2,77</t>
  </si>
  <si>
    <t>parapet - žb stena 160 mm</t>
  </si>
  <si>
    <t>0,62</t>
  </si>
  <si>
    <t>parapet - žb stena 100 mm</t>
  </si>
  <si>
    <t>0,13</t>
  </si>
  <si>
    <t>základový pás - 400x800 mm</t>
  </si>
  <si>
    <t>4,68</t>
  </si>
  <si>
    <t>274351217.S</t>
  </si>
  <si>
    <t>Debnenie stien základových pásov, zhotovenie-tradičné</t>
  </si>
  <si>
    <t>debnenie rampy, schodiska , parapet a základový pás</t>
  </si>
  <si>
    <t>274351218.S</t>
  </si>
  <si>
    <t>Debnenie stien základových pásov, odstránenie-tradičné</t>
  </si>
  <si>
    <t>959941000</t>
  </si>
  <si>
    <t>Kotva do muriva z plných tehál, s vyvŕtaním otvoru</t>
  </si>
  <si>
    <t>kotva hr. 160 mm , dodávka a montáž komplet</t>
  </si>
  <si>
    <t>959941101</t>
  </si>
  <si>
    <t>Kotevná pätka pozinkovaná Z1</t>
  </si>
  <si>
    <t>Z1 Kotevná pätka pozinkovaná ; dodávka a montáž komplet</t>
  </si>
  <si>
    <t>91,34</t>
  </si>
  <si>
    <t>959941102</t>
  </si>
  <si>
    <t>Kotevná pätka pozinkovaná Z2</t>
  </si>
  <si>
    <t>Z2 Kotevná pätka pozinkovaná ; dodávka a montáž komplet</t>
  </si>
  <si>
    <t>35,75</t>
  </si>
  <si>
    <t>959941103</t>
  </si>
  <si>
    <t>Kotevná pätka pozinkovaná Z3</t>
  </si>
  <si>
    <t>Z3 Kotevná pätka pozinkovaná ; dodávka a montáž komplet</t>
  </si>
  <si>
    <t>17,08</t>
  </si>
  <si>
    <t>966001220</t>
  </si>
  <si>
    <t>Demontáž prístrešku</t>
  </si>
  <si>
    <t>Odstránenie existujúceho prestrešenia ; naloženie , likvidácia ( odvoz na skládku ) poplatky</t>
  </si>
  <si>
    <t>8,2</t>
  </si>
  <si>
    <t>979081111.S</t>
  </si>
  <si>
    <t>Odvoz sutiny a vybúraných hmôt na skládku do 1 km</t>
  </si>
  <si>
    <t>Odstránenie existujúceho prestrešenia</t>
  </si>
  <si>
    <t>Odvoz a likvidácia odpadu</t>
  </si>
  <si>
    <t>2,47</t>
  </si>
  <si>
    <t>979081121.S</t>
  </si>
  <si>
    <t>Odvoz sutiny a vybúraných hmôt na skládku za každý ďalší 1 km</t>
  </si>
  <si>
    <t>Odvoz a likvidácia odpadu na vzdialenosť do 30 km</t>
  </si>
  <si>
    <t>2,47*29</t>
  </si>
  <si>
    <t>979089112.S</t>
  </si>
  <si>
    <t>Poplatok za skládku - drevo, sklo, plasty (17 02 ), ostatné</t>
  </si>
  <si>
    <t>998011001.S</t>
  </si>
  <si>
    <t>Presun hmôt pre budovy (801, 803, 812), zvislá konštr. z tehál, tvárnic, z kovu výšky do 6 m</t>
  </si>
  <si>
    <t>762</t>
  </si>
  <si>
    <t>Konštrukcie tesárske</t>
  </si>
  <si>
    <t>762822100</t>
  </si>
  <si>
    <t>Montáž stlpikov,väzníc a krokiev z hraneného a polohraneného reziva</t>
  </si>
  <si>
    <t>dodávka a montáž drevených prvkov</t>
  </si>
  <si>
    <t>"P1-stlpik "(18*2,79)+(7*3,21)</t>
  </si>
  <si>
    <t>"P2-stlpik "5*2</t>
  </si>
  <si>
    <t>"P3-stlpik "(13*0,559)+(13*2,54)+(13*2,899)+(13*5,5)</t>
  </si>
  <si>
    <t>605110000100.S</t>
  </si>
  <si>
    <t>Dosky a fošne z mäkkého reziva neopracované neomietané akosť I</t>
  </si>
  <si>
    <t>232,164*0,0311 "Prepočítané koeficientom množstva</t>
  </si>
  <si>
    <t>767164101</t>
  </si>
  <si>
    <t>Madlo pozinkované Z4</t>
  </si>
  <si>
    <t>Z4 madlo pozinkované</t>
  </si>
  <si>
    <t>30,08</t>
  </si>
  <si>
    <t>767164102</t>
  </si>
  <si>
    <t>Madlo pozinkované Z5</t>
  </si>
  <si>
    <t>Z5 madlo pozinkované</t>
  </si>
  <si>
    <t>6,29</t>
  </si>
  <si>
    <t>767340080</t>
  </si>
  <si>
    <t>Rovná strecha z bezpečnostného skla</t>
  </si>
  <si>
    <t>prestrešenie zasklenie , bezpečnostné sklo + zasklievacie profily</t>
  </si>
  <si>
    <t>51,5</t>
  </si>
  <si>
    <t>767425001</t>
  </si>
  <si>
    <t>K1 Oplechovanie pozinkované lakované r.š. 240 mm</t>
  </si>
  <si>
    <t>16,9</t>
  </si>
  <si>
    <t>767425002</t>
  </si>
  <si>
    <t>K2 Oplechovanie pozinkované lakované r.š. 215 mm</t>
  </si>
  <si>
    <t>12,3</t>
  </si>
  <si>
    <t>767425003</t>
  </si>
  <si>
    <t>K3 Oplechovanie pozinkované lakované r.š. 240 mm</t>
  </si>
  <si>
    <t>6,8</t>
  </si>
  <si>
    <t>771</t>
  </si>
  <si>
    <t>Podlahy z dlaždíc</t>
  </si>
  <si>
    <t>771572111.S</t>
  </si>
  <si>
    <t>Montáž podláh z dlaždíc keramických diagonálne do polyuretánového tmelu veľ. 100 x 100 mm</t>
  </si>
  <si>
    <t>Nezámrzná keramická dlažba , montáž komplet</t>
  </si>
  <si>
    <t>597740000600.S</t>
  </si>
  <si>
    <t>Dlaždice keramické s protišmykovým povrchom lxvxhr 100x100x8 mm, jednofarebné</t>
  </si>
  <si>
    <t>15*1,04 "Prepočítané koeficientom množstva</t>
  </si>
  <si>
    <t>Práce a dodávky M</t>
  </si>
  <si>
    <t>21-M</t>
  </si>
  <si>
    <t>Elektromontáže</t>
  </si>
  <si>
    <t>210201000</t>
  </si>
  <si>
    <t>Montáž svietidla</t>
  </si>
  <si>
    <t>Osvetelenie LED lineárne L1 80x600 LED Vonkajšie stropné svietidlo LED/14W/230V IP65 ; dodávka a montáž komplet</t>
  </si>
  <si>
    <t>348140003400</t>
  </si>
  <si>
    <t>Svietidlo LED IP 36L70-740</t>
  </si>
  <si>
    <t>256</t>
  </si>
  <si>
    <t>Osvetelenie LED lineárne L1 80x600 LED Vonkajšie stropné svietidlo LED/14W/230V IP65 ; dodávka komplet</t>
  </si>
  <si>
    <t>SO_01_04_KD - Drobná architektúra - Obratisko pri  kultúrnom dome v obci Kostolná pri Dunaji</t>
  </si>
  <si>
    <t>936104201</t>
  </si>
  <si>
    <t>Osadenie odpadkového koša K1</t>
  </si>
  <si>
    <t>K1 Smetný kôš , dodávka a montáž</t>
  </si>
  <si>
    <t>936104202</t>
  </si>
  <si>
    <t>Osadenie odpadkového koša K2</t>
  </si>
  <si>
    <t>K2 Smetný kôš , dodávka a montáž</t>
  </si>
  <si>
    <t>936124100</t>
  </si>
  <si>
    <t>Lavička L1</t>
  </si>
  <si>
    <t>L1 lavička , dodávka a montáž</t>
  </si>
  <si>
    <t>936124101</t>
  </si>
  <si>
    <t>Lavička L2</t>
  </si>
  <si>
    <t>L2 lavička , dodávka a montáž</t>
  </si>
  <si>
    <t>936124103</t>
  </si>
  <si>
    <t>Lavička L3</t>
  </si>
  <si>
    <t>L3 lavička , dodávka a montáž</t>
  </si>
  <si>
    <t>936124104</t>
  </si>
  <si>
    <t>Lavička L4</t>
  </si>
  <si>
    <t>L4 lavička , dodávka a montáž</t>
  </si>
  <si>
    <t>936124201</t>
  </si>
  <si>
    <t>Stojan na bicykle S1</t>
  </si>
  <si>
    <t>S1 stojan na bicykle , dodávka a montáž</t>
  </si>
  <si>
    <t>SO_01_05_KD - Zelen.plochy a zatrávnenie - Obratisko pri  kultúrnom dome v obci Kostolná pri Dunaji</t>
  </si>
  <si>
    <t xml:space="preserve">1 - Zemné práce   </t>
  </si>
  <si>
    <t>5 - Komunikácie-Recyklacie</t>
  </si>
  <si>
    <t>9 - Ostatné konštrukcie a práce-búranie</t>
  </si>
  <si>
    <t>99 - Presun hmôt HSV</t>
  </si>
  <si>
    <t>1111511001</t>
  </si>
  <si>
    <t>Dokončovacia  starostlivosť na 1 mesiac do odovzdania diela: ošetrenie vysadených KVETÍN A KROV, odburinenie</t>
  </si>
  <si>
    <t>576</t>
  </si>
  <si>
    <t>vrátane :</t>
  </si>
  <si>
    <t>18 ks _ Dokončovacia  starostlivosť na 1 mesiac do odovzdania diela: Ošetrenie vysadených solitérnych STROMOV - odburinenie 50 ks,</t>
  </si>
  <si>
    <t>zaliatie rastlín vodou -100l/ks  x 4 opakovania,  Kontrola úväzku a kotvenia</t>
  </si>
  <si>
    <t>111151121.S</t>
  </si>
  <si>
    <t>Kosenie parkového trávnika do 1000 m2 s odvozom do 20 km a so zložením, v rovine alebo na svahu do 1:5</t>
  </si>
  <si>
    <t>Pokosenie trávnika s odvozom a likvidáciou pokosenej hmoty ; skládkovanie , poplatky</t>
  </si>
  <si>
    <t xml:space="preserve">vrátane Dokončovacia  starostlivosť o TRÁVNIK: Pokosenie trávnika s odvozom pokosenej hmoty , vrát. odvozu </t>
  </si>
  <si>
    <t>111201101.S</t>
  </si>
  <si>
    <t>Odstránenie krovín a stromov s koreňom s priemerom kmeňa do 100 mm, do 1000 m2</t>
  </si>
  <si>
    <t>odstránenie existujucich krov, výška do 1,5 m ; vrát. odvoz stariny (odstránenych krov) na skládku</t>
  </si>
  <si>
    <t>113107111.S</t>
  </si>
  <si>
    <t>Odstránenie krytu v ploche do 200 m2 z kameniva ťaženého, hr. do 100 mm,  -0,16000t</t>
  </si>
  <si>
    <t>Odstránenie štrku z plochy záhona A2 vo vrstve 100 mm</t>
  </si>
  <si>
    <t>113107112.S</t>
  </si>
  <si>
    <t>Odstránenie krytu v ploche do 200 m2 z kameniva ťaženého, hr.100 do 200 mm,  -0,24000t</t>
  </si>
  <si>
    <t>Odstránenie existujúcej zeminy/štrkodrvy v plochách budúcich výsadieb v hrúbke 200 mm</t>
  </si>
  <si>
    <t>113107113.S</t>
  </si>
  <si>
    <t>Odstránenie krytu v ploche do 200 m2 z kameniva ťaženého, hr.vrstvy 200 do 300 mm,  -0,50000t</t>
  </si>
  <si>
    <t>Odstránenie existujúcej zeminy/štrkodrvy v plochách budúcich výsadieb v hrúbke 300 mm</t>
  </si>
  <si>
    <t>113107124.S</t>
  </si>
  <si>
    <t>Odstránenie krytu v ploche do 200 m2 z kameniva hrubého drveného, hr.300 do 400 mm,  -0,5600t</t>
  </si>
  <si>
    <t>Odstránenie existujúcej zeminy/štrkodrvy v plochách budúcich výsadieb v hrúbke 800 mm</t>
  </si>
  <si>
    <t>plocha 39,4 m hr. 800 mm</t>
  </si>
  <si>
    <t>plocha 78,8 m2 (39,4*2) hr. 400 mm</t>
  </si>
  <si>
    <t>39,4*2</t>
  </si>
  <si>
    <t>113107125.S</t>
  </si>
  <si>
    <t>Odstránenie krytu v ploche do 200 m2 z kameniva hrubého drveného, hr.400 do 500 mm,  -0,72000t</t>
  </si>
  <si>
    <t>Odstránenie existujúcej zeminy/štrkodrvy v plochách budúcich výsadieb v hrúbke 500 mm</t>
  </si>
  <si>
    <t>121101111.S</t>
  </si>
  <si>
    <t>Odstránenie ornice s vodor. premiestn. na hromady, so zložením na vzdialenosť do 100 m a do 100 m3</t>
  </si>
  <si>
    <t>odstránenie trávneho drnu  , plocha 576,5 m2 ; hr. 200 mm</t>
  </si>
  <si>
    <t>576,5*0,2</t>
  </si>
  <si>
    <t>odvoz ornice na medziskládku a späť</t>
  </si>
  <si>
    <t>(15,8+12,9)*2</t>
  </si>
  <si>
    <t>"prebytočná ornica "86,6*27</t>
  </si>
  <si>
    <t>"naloženie ornice na medziskládke " 500*0,2</t>
  </si>
  <si>
    <t>93,66</t>
  </si>
  <si>
    <t>"ornica "198</t>
  </si>
  <si>
    <t>180401111.S</t>
  </si>
  <si>
    <t>Založenie trávnika letiskového výsevom v rovine do 1:5</t>
  </si>
  <si>
    <t>ha</t>
  </si>
  <si>
    <t>Založenie trávnika parkového výsevom v rovine do 1:5</t>
  </si>
  <si>
    <t>260/10000</t>
  </si>
  <si>
    <t>005720001400.S</t>
  </si>
  <si>
    <t>Osivá tráv - semená parkovej zmesi</t>
  </si>
  <si>
    <t>0,026*309 "Prepočítané koeficientom množstva</t>
  </si>
  <si>
    <t>Dosyp ornice vo vrstve 200 mm do plôch výsadieb ; vrátane naloženia a dovozu v rámci stavby (celkový prebytok ornice)</t>
  </si>
  <si>
    <t>181301105.S</t>
  </si>
  <si>
    <t>Rozprestretie ornice v rovine, plocha do 500 m2, hr. do 300 mm</t>
  </si>
  <si>
    <t>Dosyp ornice vo vrstve 300 mm do plôch výsadieb ; vrátane naloženia a dovozu v rámci stavby (celkový prebytok ornice)</t>
  </si>
  <si>
    <t>182001111.S</t>
  </si>
  <si>
    <t>Plošná úprava terénu pri nerovnostiach terénu nad 50-100 mm v rovine alebo na svahu do 1:5</t>
  </si>
  <si>
    <t>Plošná úprava terénu pri nerovnostiach terénu nad 100-150 mm v rovine alebo na svahu do 1:5</t>
  </si>
  <si>
    <t>576,5</t>
  </si>
  <si>
    <t>183101111.S</t>
  </si>
  <si>
    <t>Hĺbenie jamky v rovine alebo na svahu do 1:5, objem do 0,01 m3</t>
  </si>
  <si>
    <t>Pozn.: trvalky+kry malé</t>
  </si>
  <si>
    <t>2194</t>
  </si>
  <si>
    <t>183101113.S</t>
  </si>
  <si>
    <t>Hĺbenie jamky v rovine alebo na svahu do 1:5, objem nad 0,02 do 0,05 m3</t>
  </si>
  <si>
    <t>Pozn.: kry veľké</t>
  </si>
  <si>
    <t>183101115.S</t>
  </si>
  <si>
    <t>Hĺbenie jamky v rovine alebo na svahu do 1:5, objem nad 0,125 do 0,40 m3</t>
  </si>
  <si>
    <t>Pozn.: stromy</t>
  </si>
  <si>
    <t>183204113.S</t>
  </si>
  <si>
    <t>Výsadba kvetín do pripravovanej pôdy so zaliatím s jednoduchými koreňami cibuliek alebo hľúz</t>
  </si>
  <si>
    <t>"cibuľoviny podľa PD "5097</t>
  </si>
  <si>
    <t>183205000</t>
  </si>
  <si>
    <t>Rozmiestnenie rastlín podľa výsadbového plánu</t>
  </si>
  <si>
    <t>183205111.S</t>
  </si>
  <si>
    <t>Založenie záhonu na svahu nad 1:5 do 1:2 rovine alebo na svahu do 1:5 v hornine 1 až 2</t>
  </si>
  <si>
    <t>Založenie záhonu v rovine v hornine 1 až 2</t>
  </si>
  <si>
    <t>Pozn.: trvalky+kry</t>
  </si>
  <si>
    <t>316,5</t>
  </si>
  <si>
    <t>183402102</t>
  </si>
  <si>
    <t>Rozrušenie pôdy na hĺbku nad 150 do 200 mm v rovine alebo na svahu do 1:5</t>
  </si>
  <si>
    <t xml:space="preserve">rozrušenie pôdy zhutneného podložia na hĺbku min. 200 mm  v rovine </t>
  </si>
  <si>
    <t>pozn.:plochy výsadieb, kde sa robia výkopy a následne násypy substrátu</t>
  </si>
  <si>
    <t>258,2</t>
  </si>
  <si>
    <t>183403114.S</t>
  </si>
  <si>
    <t>Obrobenie pôdy kultivátorovaním v rovine alebo na svahu do 1:5</t>
  </si>
  <si>
    <t>Spracovanie pôdy kultivátorovaním</t>
  </si>
  <si>
    <t>526,5</t>
  </si>
  <si>
    <t>183403141.S</t>
  </si>
  <si>
    <t>Obrobenie pôdy rýľovaním starého trávnika v rovine alebo na svahu do 1:5</t>
  </si>
  <si>
    <t>Spracovanie pôdy nakopaním ručne do 10 cm</t>
  </si>
  <si>
    <t>Pozn.: plocha pod existujúcimi stromami</t>
  </si>
  <si>
    <t>183403153.S</t>
  </si>
  <si>
    <t>Obrobenie pôdy hrabaním v rovine alebo na svahu do 1:5</t>
  </si>
  <si>
    <t>Spracovanie pôdy hrabaním 1. opakovanie</t>
  </si>
  <si>
    <t>Spracovanie pôdy hrabaním 2. opakovanie</t>
  </si>
  <si>
    <t>183403161.S</t>
  </si>
  <si>
    <t>Obrobenie pôdy valcovaním v rovine alebo na svahu do 1:5</t>
  </si>
  <si>
    <t>Povalcovanie trávnika v rovine alebo na svahu do 1:5 opakovanie 2x</t>
  </si>
  <si>
    <t>520</t>
  </si>
  <si>
    <t>183901100</t>
  </si>
  <si>
    <t>Doplnenie substrátu</t>
  </si>
  <si>
    <t>Dosyp stromového substrátu vo vrstve 500 mm do plôch výsadieb ; Pozn.: miešať priamo na stavbe  ploche záhona</t>
  </si>
  <si>
    <t>"Bratislavský stromový substrát (obj. Hmotnosť 1,32 – 1,36t/m3)  97 m2 ; 500 mm " 0,5*97</t>
  </si>
  <si>
    <t>Dosyp stromového substrátu vo vrstve 800 mm do plôch výsadieb</t>
  </si>
  <si>
    <t>"trvalkový substrát (25% ostrohranný štrk 4-8, 75 % ornica) 39,4 m2 ; 800 mm " 0,8*39,4</t>
  </si>
  <si>
    <t>"Dosyp trvalkového substrátu vo vrstve 300 mm do plôch výsadieb "</t>
  </si>
  <si>
    <t>"trvalkový substrát (25% ostrohranný štrk 4-8, 75 % ornica) 123 m2 hr.300 mm"123*0,3</t>
  </si>
  <si>
    <t>184102110.S</t>
  </si>
  <si>
    <t>Výsadba dreviny s balom v rovine alebo na svahu do 1:5, priemer balu do 100 mm</t>
  </si>
  <si>
    <t>Pozn.: kry malé + trvalky</t>
  </si>
  <si>
    <t>"trvalky podľa PD "1871</t>
  </si>
  <si>
    <t>"Kry, veľ.  20-30 podľa PD "323</t>
  </si>
  <si>
    <t>"trvalky podľa PD "0</t>
  </si>
  <si>
    <t>"Kry, veľ.  20-30 podľa PD "0</t>
  </si>
  <si>
    <t>184102111.S</t>
  </si>
  <si>
    <t>Výsadba dreviny s balom v rovine alebo na svahu do 1:5, priemer balu nad 100 do 200 mm</t>
  </si>
  <si>
    <t>"kry, veľ.  40-60 podľa PD "14</t>
  </si>
  <si>
    <t>184102112.S</t>
  </si>
  <si>
    <t>Výsadba dreviny s balom v rovine alebo na svahu do 1:5, priemer balu nad 200 do 300 mm</t>
  </si>
  <si>
    <t>Výsadba dreviny s balom v rovine alebo na svahu do 1:5, priemer balu od 200 mm do 300 mm</t>
  </si>
  <si>
    <t>"kry, veľ.  150-200 podľa PD "1</t>
  </si>
  <si>
    <t>184102114.S</t>
  </si>
  <si>
    <t>Výsadba dreviny s balom v rovine alebo na svahu do 1:5, priemer balu nad 400 do 500 mm</t>
  </si>
  <si>
    <t>Výsadba dreviny s balom v rovine alebo na svahu do 1:5, priemer balu od 400 mm do 500 mm</t>
  </si>
  <si>
    <t>026510003210</t>
  </si>
  <si>
    <t>Acer campestre ´Creen Column´, ok 16-18</t>
  </si>
  <si>
    <t>026510003211</t>
  </si>
  <si>
    <t>Acer campestre ´Red Shine´, ok 16-18</t>
  </si>
  <si>
    <t>026510003212</t>
  </si>
  <si>
    <t>Aesculus x carnea ´Briotii´, ok 16-18</t>
  </si>
  <si>
    <t>026510003213</t>
  </si>
  <si>
    <t>Gleditsia triacanthos ´Elegantissima´, ok 16-18</t>
  </si>
  <si>
    <t>026510003214</t>
  </si>
  <si>
    <t>Gleditsia triacanthos ´Elegantissima´, mnohokmeň 250-300</t>
  </si>
  <si>
    <t>026510003215</t>
  </si>
  <si>
    <t>Malus ´Evereste´, ok 16-18</t>
  </si>
  <si>
    <t>026510003216</t>
  </si>
  <si>
    <t>Pyrus calleryana ´Chanticleer´, ok 16-18</t>
  </si>
  <si>
    <t>184103800</t>
  </si>
  <si>
    <t>Zhotovenie výsadbovej misy (splanirovanie, vytvorenie valu zo zeminy)</t>
  </si>
  <si>
    <t>Zhotovenie výsadbovej misy (splanirovanie, vytvorenie valu zo zeminy); dodávka , montáž</t>
  </si>
  <si>
    <t>184202112.S</t>
  </si>
  <si>
    <t>Zakotvenie dreviny troma a viac kolmi pri priemere kolov do 100 mm pri dĺžke kolov do 2 m do 3 m</t>
  </si>
  <si>
    <t>M+D Ochrana drevín na stavenisku stavebným oplotením výška min. 1,5 m, vrátane odstránenie a likvidácia</t>
  </si>
  <si>
    <t>693710000001</t>
  </si>
  <si>
    <t>Kôl drevený</t>
  </si>
  <si>
    <t>"Kôl drevený, frézovaný so špicou, priem. 6 cm, dl.2,5- 3,0 m (3ks/strom) "52</t>
  </si>
  <si>
    <t>"Polkol drevený, frézovaný so špicou, priem. 6 cm, dl. 3,0 m (2ks/strom) "34</t>
  </si>
  <si>
    <t>184401111.S</t>
  </si>
  <si>
    <t>Príprava dreviny na presadenie v rovine alebo na svahu do 1:5 priemer balu nad 600 do 800 mm</t>
  </si>
  <si>
    <t xml:space="preserve">presadba existujúcich stromov listnatých, ok 16-18, presun do 1 km </t>
  </si>
  <si>
    <t>184501100</t>
  </si>
  <si>
    <t>Zhotovenie popruhu na uchytenie stromu</t>
  </si>
  <si>
    <t>708360000100.S</t>
  </si>
  <si>
    <t>Popruhy viacvrstvové bavlnené šírky 30 mm, surové</t>
  </si>
  <si>
    <t>Popruh na uchytenie stromu - hr. 30 mm, biely bavlnený</t>
  </si>
  <si>
    <t>184802111.S</t>
  </si>
  <si>
    <t>Chemické odburinenie pôdy v rovine alebo na svahu do 1:5 postrekom naširoko</t>
  </si>
  <si>
    <t xml:space="preserve">Chemické odburinenie pôdy v rovine alebo na svahu do 1:5 postrekom naširoko – opakovať 2 x </t>
  </si>
  <si>
    <t>1153</t>
  </si>
  <si>
    <t>252310000100.S</t>
  </si>
  <si>
    <t>Postrekový prípravok na ničenie burín v trávniku</t>
  </si>
  <si>
    <t>l</t>
  </si>
  <si>
    <t>1153*0,0004 "Prepočítané koeficientom množstva</t>
  </si>
  <si>
    <t>184816111.S</t>
  </si>
  <si>
    <t>Hnojenie sadeníc s dopravou hnojiva zo vzd. do 200m, priemyslovými hnojivami do 0,25 kg/sad.</t>
  </si>
  <si>
    <t>103210000000</t>
  </si>
  <si>
    <t>Tabletové zásobné hnojivo SILVAMIX FORTE 10g/tableta (trvalka, ker malý/1ks)</t>
  </si>
  <si>
    <t>184818100</t>
  </si>
  <si>
    <t>Povýsadbový rez stromov</t>
  </si>
  <si>
    <t xml:space="preserve">vrátane : </t>
  </si>
  <si>
    <t>Očistenie kmeňa +  náter kmeňa proti kôrnej špále</t>
  </si>
  <si>
    <t>náter proti kôrnej spále, referencia ARBOFLEX</t>
  </si>
  <si>
    <t>184852010.S</t>
  </si>
  <si>
    <t>Hnojenie trávnika v rovine alebo na svahu do 1:5 umelým hnojivom</t>
  </si>
  <si>
    <t>251910000101</t>
  </si>
  <si>
    <t>Štartovacie hnojivo pre trávnik, Zloženie: 14-28-10 (% NPK), granulácia 1,5 mm, 30g/m2</t>
  </si>
  <si>
    <t>184921093.S</t>
  </si>
  <si>
    <t>Mulčovanie rastlín pri hrúbke mulča nad 50 do 100 mm v rovine alebo na svahu do 1:5</t>
  </si>
  <si>
    <t>120,2</t>
  </si>
  <si>
    <t>055410000100.S</t>
  </si>
  <si>
    <t>Mulčovacia kôra</t>
  </si>
  <si>
    <t xml:space="preserve">Mulčovacia kôra borovicová, fr. 30-80 mm, vrátanie nákupu a dovozu </t>
  </si>
  <si>
    <t>11,468</t>
  </si>
  <si>
    <t>184921200</t>
  </si>
  <si>
    <t>Dosyp štrkom alebo štrkodrvou v rovine alebo na svahu do 1:5</t>
  </si>
  <si>
    <t xml:space="preserve">Dosyp štrku fr. 32-64 vo vrstve 250 mm ; plocha 40 m2 ; </t>
  </si>
  <si>
    <t>0,25*40</t>
  </si>
  <si>
    <t>Dosyp štrku fr. 4-8 mm do plochy výsadieb ; plocha 62 m2</t>
  </si>
  <si>
    <t>0,1*62</t>
  </si>
  <si>
    <t>Zapravenie štrku do hĺbky min. 200 mm ; plocha 62 m2</t>
  </si>
  <si>
    <t>0,2*62</t>
  </si>
  <si>
    <t>583410003200.S</t>
  </si>
  <si>
    <t>Kamenivo drvené hrubé frakcia 22-32 mm</t>
  </si>
  <si>
    <t>10*1,65</t>
  </si>
  <si>
    <t>583410000400.S</t>
  </si>
  <si>
    <t>Drvina prírodná hutná terazzová frakcia 4-8 mm, biela, trieda 1, voľne ložená</t>
  </si>
  <si>
    <t>6,2*1,65</t>
  </si>
  <si>
    <t>184921240.S</t>
  </si>
  <si>
    <t>Mulčovanie záhonu štrkom alebo štrkodrvou hr. vrstvy nad 50 do 100 mm v rovine alebo na svahu do 1:5</t>
  </si>
  <si>
    <t>Mulčovanie rastlín štrkom pri hrúbke mulča nad 50 do 100 mm v rovine alebo na svahu do 1:5</t>
  </si>
  <si>
    <t>195,5</t>
  </si>
  <si>
    <t>1858043000</t>
  </si>
  <si>
    <t>Osadenie závlahového vaku</t>
  </si>
  <si>
    <t>osadenie vrátane dodávky 18 ks zavlažovacieho vaku</t>
  </si>
  <si>
    <t>185804312.S</t>
  </si>
  <si>
    <t>Zaliatie rastlín vodou, plochy jednotlivo nad 20 m2</t>
  </si>
  <si>
    <t>plocha 576,5 m2</t>
  </si>
  <si>
    <t>"voda na zálievku vrát.dovozu "576,5*0,025</t>
  </si>
  <si>
    <t>"odstránenie zeminy-štrkodrvy "74*0,16</t>
  </si>
  <si>
    <t>"odstránenie zeminy-štrkodrvy "19*0,24</t>
  </si>
  <si>
    <t>"odstránenie zeminy-štrkodrvy "105*0,5</t>
  </si>
  <si>
    <t>"odstránenie zeminy-štrkodrvy "78,8*0,56</t>
  </si>
  <si>
    <t>"odstránenie zeminy-štrkodrvy "24*0,72</t>
  </si>
  <si>
    <t>916561112.S</t>
  </si>
  <si>
    <t>Osadenie záhonového alebo parkového obrubníka betón., do lôžka z bet. pros. tr. C 16/20 s bočnou oporou</t>
  </si>
  <si>
    <t>osadenie záhonového obrubníku</t>
  </si>
  <si>
    <t>64,8</t>
  </si>
  <si>
    <t>64,8*1,01 "Prepočítané koeficientom množstva</t>
  </si>
  <si>
    <t>998231311.S</t>
  </si>
  <si>
    <t>Presun hmôt pre sadovnícke a krajinárske úpravy do 5000 m vodorovne bez zvislého presunu</t>
  </si>
  <si>
    <t>000200001</t>
  </si>
  <si>
    <t>Prieskumné práce - botanický a zoologický prieskum botanický a zoologický prieskum</t>
  </si>
  <si>
    <t>hod</t>
  </si>
  <si>
    <t>"Ochrana drevín pri stavebnej činnosti – odborný arboristický dozor  "2</t>
  </si>
  <si>
    <t>"Autorský dozor "10</t>
  </si>
  <si>
    <t>000300016.S</t>
  </si>
  <si>
    <t>Geodetické práce - vykonávané pred výstavbou určenie vytyčovacej siete, vytýčenie staveniska, staveb. objektu</t>
  </si>
  <si>
    <t>vytýčenie inžinierskych sietí pred realizáciou výsadieb</t>
  </si>
  <si>
    <t>SO_01_06_KD - Verejné osvetlenie-Obratisko pre kultúrnom dome v obci Kostolná pri Dunaji</t>
  </si>
  <si>
    <t xml:space="preserve">    22-M - Montáže oznamovacích a zabezpečovacích zariadení</t>
  </si>
  <si>
    <t xml:space="preserve">    46-M - Zemné práce vykonávané pri externých montážnych prácach</t>
  </si>
  <si>
    <t>141720010</t>
  </si>
  <si>
    <t>Zemné pretláčanie v hornine tr. 3-4, priemer pretláčania cez 125 do 160 mm</t>
  </si>
  <si>
    <t>Podtláčanie komunikácie, hl. min. 1m, pre 8x chráničku D160</t>
  </si>
  <si>
    <t>vrátane štartovacej a cieľovej jamy komplet</t>
  </si>
  <si>
    <t>275313612.S</t>
  </si>
  <si>
    <t>Betón základových pätiek, prostý tr. C 20/25</t>
  </si>
  <si>
    <t xml:space="preserve">Betón na základ pre stožiare </t>
  </si>
  <si>
    <t>210010156.S</t>
  </si>
  <si>
    <t>Rúrka ohybná elektroinštalačná z HDPE, D 160 uložená pevne</t>
  </si>
  <si>
    <t>Chránička FXKVP D160</t>
  </si>
  <si>
    <t>345710006270.S</t>
  </si>
  <si>
    <t>Rúrka ohybná 09160 dvojplášťová korugovaná z HDPE, UV stabilná bezhalogénová, D 160 mm</t>
  </si>
  <si>
    <t>210010500</t>
  </si>
  <si>
    <t>Chránička D32 UV odolná do zeme</t>
  </si>
  <si>
    <t>"RH - V4, V4 "50</t>
  </si>
  <si>
    <t>"R1 - Infopanel "30</t>
  </si>
  <si>
    <t>"RH - V5 (Prístrešok) "15</t>
  </si>
  <si>
    <t>286120018400.S</t>
  </si>
  <si>
    <t>Rúra tuhá PVC D 32 mm bezhalogénová hrdlová, s vysokou mechanickou odolnosťou 1250 N, čierna</t>
  </si>
  <si>
    <t>210010563.S</t>
  </si>
  <si>
    <t>Rúrka pružná elektroinštalačná vystúžená špirálou z PVC, D 32 uložená pevne</t>
  </si>
  <si>
    <t>CHRÁNIČKA KOPOFLEX UV STABILNÁ D32 SO ZAŤAHOVACÍM LANKOM</t>
  </si>
  <si>
    <t>" E1 - N1 "20</t>
  </si>
  <si>
    <t>"N1 - R1 "9</t>
  </si>
  <si>
    <t>"R1 - INFOPANEL "17</t>
  </si>
  <si>
    <t>"R1 - N3 - R2 "36</t>
  </si>
  <si>
    <t>"R2 - N4 - N5 "27</t>
  </si>
  <si>
    <t>345710008300</t>
  </si>
  <si>
    <t>Chránička pružná  32  mm, so zaťahovacím lankom</t>
  </si>
  <si>
    <t>210020700</t>
  </si>
  <si>
    <t>Zákrytová doska</t>
  </si>
  <si>
    <t>Zákrytová doska 1m</t>
  </si>
  <si>
    <t>95</t>
  </si>
  <si>
    <t>283140001109</t>
  </si>
  <si>
    <t>Krycia doska zákrytová 1 m</t>
  </si>
  <si>
    <t>210050000</t>
  </si>
  <si>
    <t>Stožiar kuželový zinkový do výšky 12m</t>
  </si>
  <si>
    <t>montáž stožiara</t>
  </si>
  <si>
    <t>424310000002</t>
  </si>
  <si>
    <t>Stožiarkuželový zinkový</t>
  </si>
  <si>
    <t>Stožiar kúželový zinkový STK 60/80/3 v.8 m</t>
  </si>
  <si>
    <t>210067100</t>
  </si>
  <si>
    <t>Náter izolačný</t>
  </si>
  <si>
    <t>210110300</t>
  </si>
  <si>
    <t>Vypínač  hlavný</t>
  </si>
  <si>
    <t>Hl. vypínač 3P, 50A ; R1</t>
  </si>
  <si>
    <t>358120004700</t>
  </si>
  <si>
    <t>Vypínač 3P , 50A</t>
  </si>
  <si>
    <t>Hl. vypínač 3P, 50A</t>
  </si>
  <si>
    <t>210111030</t>
  </si>
  <si>
    <t>Zásuvka IP 66, 230V / 50 HZ</t>
  </si>
  <si>
    <t>Zásuvka IP 66, 230V/16A/50HZ, UV odolná</t>
  </si>
  <si>
    <t>"N3,N4,N5 "3</t>
  </si>
  <si>
    <t>345520000550</t>
  </si>
  <si>
    <t>Zásuvka IP 66 , 230V/16A/50 HZ , UV odolná</t>
  </si>
  <si>
    <t>210120400</t>
  </si>
  <si>
    <t>Prúdové chrániče</t>
  </si>
  <si>
    <t>prúdový chránič</t>
  </si>
  <si>
    <t>4+4</t>
  </si>
  <si>
    <t>358230029900.S</t>
  </si>
  <si>
    <t>Prúdový chránič B16/30MA/2/10kA</t>
  </si>
  <si>
    <t>"R1 "4</t>
  </si>
  <si>
    <t>"RH exist "4</t>
  </si>
  <si>
    <t>210193004.S</t>
  </si>
  <si>
    <t>Rozpájacia a istiaca plastová skriňa pilierová - typ SR 4</t>
  </si>
  <si>
    <t>Rozvádzač ; montáž komplet</t>
  </si>
  <si>
    <t>"Rozvádač R1 "1</t>
  </si>
  <si>
    <t>"Rozvádač R2 "1</t>
  </si>
  <si>
    <t>"Rozvádač R3 "1</t>
  </si>
  <si>
    <t>357110002300.S</t>
  </si>
  <si>
    <t>Skriňa rozpájacia a istiaca, plastová, pilierová SR 4 DIN00 vrátane elektrovýzbroje, napájanie a ovládanie iluminácie - súčasť dodávky svietidiel</t>
  </si>
  <si>
    <t>210193099.S</t>
  </si>
  <si>
    <t>Istiacia skriňa verejného osvetlenia ISVO</t>
  </si>
  <si>
    <t>Poistková skrinka SPP1 ; dodávka a montáž komplet</t>
  </si>
  <si>
    <t>210194000</t>
  </si>
  <si>
    <t>Istič montáž</t>
  </si>
  <si>
    <t>358220004010</t>
  </si>
  <si>
    <t>Istič B20/3, 10kA</t>
  </si>
  <si>
    <t>Istič B20/3, 10kA ; dopneneie do RE1</t>
  </si>
  <si>
    <t>358220004011</t>
  </si>
  <si>
    <t>Istič B50/3, 10kA ; R1</t>
  </si>
  <si>
    <t>Svietidlo LED IP 36L70-740 IVS BP 1550 CL2 GY- 75W, Thorn Lighting 75,3 W, 11661 lm, 155 lm/W</t>
  </si>
  <si>
    <t>Svietidlo LED IP 24L70 730 EWR BP 3550 CL2 M60 GY-S, Thorn Lighting 51.1 W 7321 lm 143.3 lm/W</t>
  </si>
  <si>
    <t>348140003401</t>
  </si>
  <si>
    <t>Svietidlo LED IP 24L70 730</t>
  </si>
  <si>
    <t>210204100</t>
  </si>
  <si>
    <t>Výložník -montáž</t>
  </si>
  <si>
    <t>výložník-montáž</t>
  </si>
  <si>
    <t>"navrh. výložník dl. 1,5m typ V1T-15-60-Z "3</t>
  </si>
  <si>
    <t>"výmena za výložník dl. 3,0m typ VBS-1/3000/3-T "3</t>
  </si>
  <si>
    <t>"dvojramenný výložník dl. 1,5m typ V2T-15-60-180-Z, "2</t>
  </si>
  <si>
    <t>316770000000</t>
  </si>
  <si>
    <t>Výložník V1</t>
  </si>
  <si>
    <t>dodávka</t>
  </si>
  <si>
    <t>"dvojramenný výložník dl. 1,5m typ V2T-15-60-180-Z "2</t>
  </si>
  <si>
    <t>354310038300.S</t>
  </si>
  <si>
    <t>Objímky kotevné na stožiar, dĺžka 180 mm</t>
  </si>
  <si>
    <t>210220020.S</t>
  </si>
  <si>
    <t>Uzemňovacie vedenie v zemi FeZn do 120 mm2 vrátane izolácie spojov</t>
  </si>
  <si>
    <t>Pásovina FeZn 30x4</t>
  </si>
  <si>
    <t>"E1 - N5 "85</t>
  </si>
  <si>
    <t>"E2 - N2 "13</t>
  </si>
  <si>
    <t>"E2 - N2 "3"</t>
  </si>
  <si>
    <t>"E6 - N7"6</t>
  </si>
  <si>
    <t>354410058800.S</t>
  </si>
  <si>
    <t>Pásovina uzemňovacia FeZn 30 x 4 mm</t>
  </si>
  <si>
    <t>210220021.S</t>
  </si>
  <si>
    <t>Uzemňovacie vedenie v zemi FeZn vrátane izolácie spojov O 10 mm</t>
  </si>
  <si>
    <t>Guľatina FeZn D10</t>
  </si>
  <si>
    <t>"E5-N6 "12</t>
  </si>
  <si>
    <t>354410054800.S</t>
  </si>
  <si>
    <t>Drôt bleskozvodový FeZn, d 10 mm</t>
  </si>
  <si>
    <t>12*0,625 "Prepočítané koeficientom množstva</t>
  </si>
  <si>
    <t>210220241.S</t>
  </si>
  <si>
    <t>Svorka FeZn krížová SK a diagonálna krížová DKS</t>
  </si>
  <si>
    <t>KRÍŽOVÁ SVORKA DO ZEME PRE FeZn 30x4/30x4-D10</t>
  </si>
  <si>
    <t>354410002700.S</t>
  </si>
  <si>
    <t>Svorka FeZn krížová diagonálna označenie DKS01</t>
  </si>
  <si>
    <t>210220244.S</t>
  </si>
  <si>
    <t>Svorka FeZn spojovacia SM</t>
  </si>
  <si>
    <t>SVORKA PRIPÁJACIA NA STĹP/DO ROZV. (UZEMNENIE)</t>
  </si>
  <si>
    <t>354410003800.S</t>
  </si>
  <si>
    <t>Svorka FeZn spojovacia označenie SM 8</t>
  </si>
  <si>
    <t>210800187.S</t>
  </si>
  <si>
    <t>Kábel medený uložený v rúrke CYKY 450/750 V 3x2,5</t>
  </si>
  <si>
    <t>Kábel CYKY-J 3x2,5</t>
  </si>
  <si>
    <t>"RH - V4 "20</t>
  </si>
  <si>
    <t>"RH - V3 (R3) "30</t>
  </si>
  <si>
    <t>"Zásuvka stĺp N3 "16</t>
  </si>
  <si>
    <t>"Zásuvka stĺp N4 "16</t>
  </si>
  <si>
    <t>"Zásuvka stĺp N5 "16</t>
  </si>
  <si>
    <t>341110000800.S</t>
  </si>
  <si>
    <t>Kábel medený CYKY-O 3x2,5 mm2</t>
  </si>
  <si>
    <t>210800201.S</t>
  </si>
  <si>
    <t>Kábel medený uložený v rúrke CYKY 450/750 V 5x6</t>
  </si>
  <si>
    <t>Kábel CYKY-J 5x6</t>
  </si>
  <si>
    <t>"RE1-R1 "4</t>
  </si>
  <si>
    <t>341110002200.S</t>
  </si>
  <si>
    <t>Kábel medený CYKY-J 5x6 mm2</t>
  </si>
  <si>
    <t>210800525.S</t>
  </si>
  <si>
    <t>Vodič medený uložený v rúrke H07V-U (CY) 450/750 V  6</t>
  </si>
  <si>
    <t>Vodič H07V-K 6mm2 zežl</t>
  </si>
  <si>
    <t>"RH-V4 "20</t>
  </si>
  <si>
    <t>"RH-V3(R3) "30</t>
  </si>
  <si>
    <t>341110012300.S</t>
  </si>
  <si>
    <t>Vodič medený H07V-U 6 mm2</t>
  </si>
  <si>
    <t>210901066.S</t>
  </si>
  <si>
    <t>Kábel hliníkový silový, uložený v rúrke AYKY 450/750 V 4x16</t>
  </si>
  <si>
    <t>Kábel AYKY-J 4x16</t>
  </si>
  <si>
    <t>"úsek VO1 "30</t>
  </si>
  <si>
    <t>"úsek VO2 "67</t>
  </si>
  <si>
    <t>"úsek VO3 "9</t>
  </si>
  <si>
    <t>"úsek VO4 "6</t>
  </si>
  <si>
    <t>"úsek VO5 "32</t>
  </si>
  <si>
    <t>341110028800.S</t>
  </si>
  <si>
    <t>Kábel hliníkový AYKY-J 4x16 mm2</t>
  </si>
  <si>
    <t>210902142.S</t>
  </si>
  <si>
    <t>Kábel hliníkový silový uložený v rúrke 1-AYKY 0,6/1 kV 4x35</t>
  </si>
  <si>
    <t>Kábel AYKY-J 4x35</t>
  </si>
  <si>
    <t>"E1-R1 "23,0</t>
  </si>
  <si>
    <t>"R1-R1 "34</t>
  </si>
  <si>
    <t>341110030600.S</t>
  </si>
  <si>
    <t>Kábel hliníkový 1-AYKY 4x35 mm2</t>
  </si>
  <si>
    <t>998921201.S</t>
  </si>
  <si>
    <t>Presun hmôt pre montáž silnoprúdových rozvodov a zariadení v stavbe (objekte) výšky do 7 m</t>
  </si>
  <si>
    <t>%</t>
  </si>
  <si>
    <t>22-M</t>
  </si>
  <si>
    <t>Montáže oznamovacích a zabezpečovacích zariadení</t>
  </si>
  <si>
    <t>220070000</t>
  </si>
  <si>
    <t>Montáž spojky zemnej SVCZ 16 mm (pre AYKY)</t>
  </si>
  <si>
    <t>ZEMNÁ SPOJKA SVCZ 16mm2 (PRE AYKY)</t>
  </si>
  <si>
    <t>345820039000</t>
  </si>
  <si>
    <t>220180000</t>
  </si>
  <si>
    <t>Osadenie prechodky PG 13</t>
  </si>
  <si>
    <t>Prechodka PG 13  , dodávka a montáž komplet</t>
  </si>
  <si>
    <t>46-M</t>
  </si>
  <si>
    <t>Zemné práce vykonávané pri externých montážnych prácach</t>
  </si>
  <si>
    <t>460200303.S</t>
  </si>
  <si>
    <t>Hĺbenie káblovej ryhy ručne 50 cm širokej a 120 cm hlbokej, v zemine triedy 3</t>
  </si>
  <si>
    <t>výkop ryhy</t>
  </si>
  <si>
    <t>460420022.S</t>
  </si>
  <si>
    <t>Zriadenie, rekonšt. káblového lôžka z piesku bez zakrytia, v ryhe šír. do 65 cm, hrúbky vrstvy 10 cm</t>
  </si>
  <si>
    <t>Piesok do výkopu (uloženie káblov)</t>
  </si>
  <si>
    <t>583110000300.S</t>
  </si>
  <si>
    <t>Drvina vápencová frakcia 0-4 mm</t>
  </si>
  <si>
    <t>piesok 7,8 m3</t>
  </si>
  <si>
    <t>7,8</t>
  </si>
  <si>
    <t>460490012.S</t>
  </si>
  <si>
    <t>Rozvinutie a uloženie výstražnej fólie z PE do ryhy, šírka do 33 cm</t>
  </si>
  <si>
    <t>Výstražná fólia (50m/bal)</t>
  </si>
  <si>
    <t>283230008000.S</t>
  </si>
  <si>
    <t>Výstražná fóla PE, š. 300, farba červená</t>
  </si>
  <si>
    <t>96*1,1</t>
  </si>
  <si>
    <t>SO_01_07_KD - Kamerový systém - Obratisko pri kultúrnom dome v obci Kostolná pri Dunaji</t>
  </si>
  <si>
    <t>"R1-K1(N4) "34</t>
  </si>
  <si>
    <t>210251301</t>
  </si>
  <si>
    <t>Prepäťové ochrany</t>
  </si>
  <si>
    <t>dodávka a montáž komplet</t>
  </si>
  <si>
    <t>Prepäťová ochrana LAN, 4kV / 4kA, Kompatibilný s UTP i FTP 5 kat. káble • Tienené hrdlo s konektorom RJ45</t>
  </si>
  <si>
    <t>"KAM1,KAM2,KAM3  "3</t>
  </si>
  <si>
    <t>"R1 - V2(K1) (N4) "42</t>
  </si>
  <si>
    <t>220060001</t>
  </si>
  <si>
    <t>Držiak na stlp pre kamery SPZ</t>
  </si>
  <si>
    <t>Držiak na stĺp pre kameri SPZ, biele prevedenie; Materiál: nehrdzavejúca oceľ; rozmery: 250 x 127 x 46 mm; DS-1475ZJ-SUS</t>
  </si>
  <si>
    <t>KAM 1, KAM2, KAM3</t>
  </si>
  <si>
    <t>220065001</t>
  </si>
  <si>
    <t>Kábel opticky</t>
  </si>
  <si>
    <t>Montáž a uloženie optickeho kábla s mikrotrubkou</t>
  </si>
  <si>
    <t>vrátane 60 m : mikrotrubky 14/10 mm , HDPE , oranžová</t>
  </si>
  <si>
    <t>341250010401</t>
  </si>
  <si>
    <t>FIBRAIN MK-LXS6, optický kábel, 24-vlákno, G.657A1, 5.6mm, 2T12F, MetroJET - MK-LXS6-024-D-0X1142CBKTT</t>
  </si>
  <si>
    <t>bal</t>
  </si>
  <si>
    <t xml:space="preserve">FIBRAIN MK-LXS6, optický kábel, 24-vlákno, G.657A1, 5.6mm, 2T12F, MetroJET - MK-LXS6-024-D-0X1142CBKTT </t>
  </si>
  <si>
    <t>"1 bal "1</t>
  </si>
  <si>
    <t>220260301</t>
  </si>
  <si>
    <t>Kamerová skrinka</t>
  </si>
  <si>
    <t>MontáŽ a uloženie optickeho kábla s mikrotrubkou</t>
  </si>
  <si>
    <t>Kamerová skrinka UV odolna 500x400x250 s uchytom na stlp VO</t>
  </si>
  <si>
    <t>"K1 "1</t>
  </si>
  <si>
    <t>220301002</t>
  </si>
  <si>
    <t>Zásuvka 230V</t>
  </si>
  <si>
    <t>Z-SD230-BS  Zasuvka  230V, 1P, na DIN</t>
  </si>
  <si>
    <t>"K1-XS "2</t>
  </si>
  <si>
    <t>220320001</t>
  </si>
  <si>
    <t>Montáž kamery, zapojenie prívodov, oživenie,nastavenie,preskúšanie SPZ</t>
  </si>
  <si>
    <t>kamera SPZ</t>
  </si>
  <si>
    <t>383130008601</t>
  </si>
  <si>
    <t>Kamera - dodávka</t>
  </si>
  <si>
    <t>dodávka kamery v zmysle PD</t>
  </si>
  <si>
    <t>Kamera MULTISENYOR ANPR KAMERA 4MPx IP DarkFighter a ColorVu DeepinView Bullet kamera; Varifokálny objektív 8-32mm</t>
  </si>
  <si>
    <t xml:space="preserve"> 42°~15°; IR do 100m; Citlivosť DarkFighter 0.0005Lux; 2688x1520 pri 50fps;  +Monofokály objektív 4mm, 89°</t>
  </si>
  <si>
    <t>LED do 30m; Citlivosť ColorVu 0.0003Lux; 2560x1440 pri 25fps; WDR 140dB; Micro SD/SDXC karta až do 256GB;</t>
  </si>
  <si>
    <t xml:space="preserve">IP67, IK10; Pokročilá detekcia tváre, Inteligentné funkcie: Ochrana perimetra - kalsifikovanie objektov (človek/vozidlo), </t>
  </si>
  <si>
    <t>prekročenie priamky, vstup/výstup z oblasti</t>
  </si>
  <si>
    <t>License plate recognition rate ≥98%, Heater,  ShotN technology</t>
  </si>
  <si>
    <t>"KAM1,KAM2,KAM3 "3</t>
  </si>
  <si>
    <t>220320004</t>
  </si>
  <si>
    <t>Montáž záznamníka , zapojenie prívodov, oživenie,nastavenie,preskúšanie</t>
  </si>
  <si>
    <t>NVR AcuSense 32-CH IP záznamník bez POE napájania</t>
  </si>
  <si>
    <t>"OU KPD "1</t>
  </si>
  <si>
    <t>383130008004</t>
  </si>
  <si>
    <t>Záznamník bez POE napojenia</t>
  </si>
  <si>
    <t>dátový tok In/Out 320/400 Mbps, 8x HDD max 16TB, 2x RJ-45 10/100/1000 Mbps, 30sn/s/kanál,</t>
  </si>
  <si>
    <t>Up to 2-ch@32 MP/2-ch@24 MP/4-ch@12 MP/8-ch@8 MP/16-ch@4 MP/32-ch@1080p decoding capacity,</t>
  </si>
  <si>
    <t>2 HDMI 8K,  H.265+Configurable special camera smart functions, such as VCA detection (motion, line crossing, intrusion, etc.), heat map, ANPR, and</t>
  </si>
  <si>
    <t>people counting. POS information overlay on live view and playback, and POS triggered recording and alarm</t>
  </si>
  <si>
    <t>220512001</t>
  </si>
  <si>
    <t>Switch POE</t>
  </si>
  <si>
    <t>montáž ,zapojenie a nastavenie SWITCH ONU</t>
  </si>
  <si>
    <t xml:space="preserve">vrátane : P2 ks - ATCH KÁBEL S-FTP AWG24 Cat5e 1m </t>
  </si>
  <si>
    <t>"K1-A101 "1</t>
  </si>
  <si>
    <t>383130009100</t>
  </si>
  <si>
    <t>IP záznamové zariadenie, sieťový videorekordérs PoE switchom</t>
  </si>
  <si>
    <t>2205121006</t>
  </si>
  <si>
    <t>Montáž a zapojenie  založného zdroja UPS</t>
  </si>
  <si>
    <t>404490012210</t>
  </si>
  <si>
    <t>Záložný zdroj UPS</t>
  </si>
  <si>
    <t>220513000</t>
  </si>
  <si>
    <t>HDD</t>
  </si>
  <si>
    <t>Montáž, zapojenie HDD</t>
  </si>
  <si>
    <t>383130009105</t>
  </si>
  <si>
    <t>HDD 24/7</t>
  </si>
  <si>
    <t>000400020</t>
  </si>
  <si>
    <t>Projektové práce - stavebná časť (stavebné objekty vrátane ich technického vybavenia). náklady na dokumentáciu skutočného zhotovenia stavby</t>
  </si>
  <si>
    <t>000400021</t>
  </si>
  <si>
    <t>Projektové práce - bezpečnostný projekt a GDPR</t>
  </si>
  <si>
    <t xml:space="preserve">2 - Obratisko autobusov Malý Šúr v obci Kostolná pri Dunaji </t>
  </si>
  <si>
    <t>SO_02_01_MS - Obratisko autobusov Malý Šúr v obci Kostolná pri Dunaji</t>
  </si>
  <si>
    <t>113106101</t>
  </si>
  <si>
    <t>Odstránenie rigola</t>
  </si>
  <si>
    <t>Odstránenie exist. rigola</t>
  </si>
  <si>
    <t>SO 03.02 Zemné a búracie práce Malý Šúr</t>
  </si>
  <si>
    <t>113107142.S</t>
  </si>
  <si>
    <t>Odstránenie krytu asfaltového v ploche do 200 m2, hr. nad 50 do 100 mm,  -0,25000t</t>
  </si>
  <si>
    <t>SO 03.02 Zemné a búracie práce Malý šúr</t>
  </si>
  <si>
    <t>"hr. 120 mm "1250</t>
  </si>
  <si>
    <t>113152230.R</t>
  </si>
  <si>
    <t>Frézovanie asf. podkladu alebo krytu bez prek., plochy do 500 m2, pruh š. cez 0,5 m do 1 m, hr. 60 mm  0,15 t</t>
  </si>
  <si>
    <t>-156693287</t>
  </si>
  <si>
    <t>113152430.S</t>
  </si>
  <si>
    <t>Frézovanie asf. podkladu alebo krytu bez prek., plochy cez 500 do 1000 m2, pruh š. cez 1 m do 2 m, hr. 50 mm  0,125 t</t>
  </si>
  <si>
    <t>300*0</t>
  </si>
  <si>
    <t>113307122.S</t>
  </si>
  <si>
    <t>Odstránenie podkladu v ploche do 200 m2 z kameniva hrubého drveného, hr.100 do 200 mm,  -0,23500t</t>
  </si>
  <si>
    <t>štrkodrva  -predpoklad. hrúbka do 150 mm</t>
  </si>
  <si>
    <t>113307124.S</t>
  </si>
  <si>
    <t>Odstránenie podkladu v ploche do 200 m2 z kameniva hrubého drveného, hr.300 do 400mm,  -0,5600t</t>
  </si>
  <si>
    <t>Odstránenie podklad. vrstvy asfaltovej vrstvy vozovky-štrkodrva hr.400 mm</t>
  </si>
  <si>
    <t>"hr. 400 mm "50</t>
  </si>
  <si>
    <t>113307131.S</t>
  </si>
  <si>
    <t>Odstránenie podkladu v ploche do 200 m2 z betónu prostého, hr. vrstvy do 150 mm,  -0,22500t</t>
  </si>
  <si>
    <t>SO 03.02 Zemné a búracie práce Mylý šur</t>
  </si>
  <si>
    <t>SO 03.02 Zemné a búracie práce Malý Šur</t>
  </si>
  <si>
    <t>štrkodrva  -predpoklad. hrúbka do 300 mm</t>
  </si>
  <si>
    <t>390</t>
  </si>
  <si>
    <t>"zahumusovanie 200 m2 ; hr. 0,2m "(200*0,2)*2</t>
  </si>
  <si>
    <t>"odvoz prebytočnej ornice "66-40</t>
  </si>
  <si>
    <t>"odvoz prebytočnej zeminy "20</t>
  </si>
  <si>
    <t>"prebytočná ornica "(66-40)*27</t>
  </si>
  <si>
    <t>"prebytočná zemina "20*27</t>
  </si>
  <si>
    <t>"naloženie ornice na medziskládke " 40</t>
  </si>
  <si>
    <t>171201201.S</t>
  </si>
  <si>
    <t>Uloženie sypaniny na skládky do 100 m3</t>
  </si>
  <si>
    <t>zemina</t>
  </si>
  <si>
    <t>"ornica "66</t>
  </si>
  <si>
    <t>"výkop "20</t>
  </si>
  <si>
    <t>SO 02.05 Zelené plochy a zatrávnenie</t>
  </si>
  <si>
    <t>183101221.S</t>
  </si>
  <si>
    <t>Hĺbenie jamiek pre výsadbu v horn. 1-4 s výmenou pôdy do 50% v rovine alebo na svahu do 1:5 objemu nad 0, 40 do 1,00 m3</t>
  </si>
  <si>
    <t>Nízkovzrastové rastliny</t>
  </si>
  <si>
    <t>200*0,0309 "Prepočítané koeficientom množstva</t>
  </si>
  <si>
    <t>navrhované stromy vrátane nákupu stromov</t>
  </si>
  <si>
    <t>Štrková pilóta DN500 ; 3 ks ; dodávka a montáž komplet</t>
  </si>
  <si>
    <t>3*(3,14*0,25*0,25)*10</t>
  </si>
  <si>
    <t>SO 02.03 Záchytné parkovisko</t>
  </si>
  <si>
    <t>80*1,02 "Prepočítané koeficientom množstva</t>
  </si>
  <si>
    <t>SO 02.02 Chodníky zo zámkovej dlažby</t>
  </si>
  <si>
    <t>"pod dlažbu hr. 80 mm -beton hr. 0,15 m "0,15*65</t>
  </si>
  <si>
    <t>"pod dlažbu pre nevidiacich hr. 0,1 m "0,1*(3,5+16)</t>
  </si>
  <si>
    <t>podklad pod žulovú dlažbu plochy , hr. 20 mm ; frakcia 4-8 mm ; vrátane dodávky kameniva</t>
  </si>
  <si>
    <t>SO 02.01 Obnova krytu asfaltobetónovej komunikácie</t>
  </si>
  <si>
    <t>2,1</t>
  </si>
  <si>
    <t>17,6</t>
  </si>
  <si>
    <t>"beton podklad "90*0,225</t>
  </si>
  <si>
    <t>"odstránenie podkladu "90*0,235</t>
  </si>
  <si>
    <t>"odstránenie podkladu "50*0,56</t>
  </si>
  <si>
    <t>"odstránenie podkladu "390*0,4</t>
  </si>
  <si>
    <t>"odstrán. krytu asfalt 90 m2 "90*0,25</t>
  </si>
  <si>
    <t>"odstrán. krytu asfalt 1 250 m2 "1250*0,375</t>
  </si>
  <si>
    <t>"frézovanie poškodenej vozovky"</t>
  </si>
  <si>
    <t>300*0,15</t>
  </si>
  <si>
    <t>SO 02.02 Chodníky zo zámkoovej dlažby</t>
  </si>
  <si>
    <t>"dlažba pre nevidiacich s drážkami plocha "3,5</t>
  </si>
  <si>
    <t>"dlažba pre nevidiacich s výstupkamiplocha "16</t>
  </si>
  <si>
    <t>"plocha "80</t>
  </si>
  <si>
    <t>"plocha 375 "0,3*375</t>
  </si>
  <si>
    <t>960</t>
  </si>
  <si>
    <t>SO 02.04 Spomaľovacie prahy</t>
  </si>
  <si>
    <t xml:space="preserve">Asfaltový betón obrusný AC11 O, PBM 45/80-75; I  ; hrúbka 40 mm </t>
  </si>
  <si>
    <t>"plocha "960</t>
  </si>
  <si>
    <t>"plocha "30</t>
  </si>
  <si>
    <t>"oprava poškodenej vozovky"</t>
  </si>
  <si>
    <t>448004710</t>
  </si>
  <si>
    <t xml:space="preserve">Asfaltový betón AC16 L; PMB 45/80-55; I ; hr. 60 mm </t>
  </si>
  <si>
    <t>581130111.S</t>
  </si>
  <si>
    <t>Kryt cementobetónový cestných komunikácií skupiny CB I pre TDZ I a II, hr. 160 mm</t>
  </si>
  <si>
    <t>Cestný betón STN EN 206-1 - CBIII - C40/50 , hr.160 mm , vrátane zdrsnenia beton.povrchu</t>
  </si>
  <si>
    <t>581150118.S</t>
  </si>
  <si>
    <t>Kryt cementobetónový cestných komunikácií skupiny CB I pre TDZ I a II, hr. 330 mm</t>
  </si>
  <si>
    <t>Cestný betón STN EN 206-1 - CBIII - C40/50 , hr.3300 mm, vrátane zdrsnenia beton.povrchu</t>
  </si>
  <si>
    <t>591141111.S</t>
  </si>
  <si>
    <t>Kladenie dlažby z kociek veľkých do lôžka z cementovej malty</t>
  </si>
  <si>
    <t>693491594</t>
  </si>
  <si>
    <t>nová prídlažba na okraji vozovky – 105 m2</t>
  </si>
  <si>
    <t>prídlažba má byť žulová kocka štiepaná, šedo-okrová 8/11cm do maltového lôžka,  š. 300mm.</t>
  </si>
  <si>
    <t>583810000900.S</t>
  </si>
  <si>
    <t>Dlažobná kocka - žula, rozmer 80-100 mm</t>
  </si>
  <si>
    <t>-1063963159</t>
  </si>
  <si>
    <t>105*1,01 'Prepočítané koeficientom množstva</t>
  </si>
  <si>
    <t>3,5</t>
  </si>
  <si>
    <t>19,5*1,01 "Prepočítané koeficientom množstva</t>
  </si>
  <si>
    <t>375</t>
  </si>
  <si>
    <t>375*1,02 "Prepočítané koeficientom množstva</t>
  </si>
  <si>
    <t>65*1,02 "Prepočítané koeficientom množstva</t>
  </si>
  <si>
    <t>105*0</t>
  </si>
  <si>
    <t>105*1,01*0</t>
  </si>
  <si>
    <t>80*1,01</t>
  </si>
  <si>
    <t>80,8*1,02 "Prepočítané koeficientom množstva</t>
  </si>
  <si>
    <t>-866294229</t>
  </si>
  <si>
    <t>ZVISLÉ ZNAČENIE : dodávka 9 ks nová značka ; 2 ks premiestnenie existujúcej DZ , montáž v zmysle PD</t>
  </si>
  <si>
    <t>"Zvislá dopravná značka 212-20 "2</t>
  </si>
  <si>
    <t>"Zvislá dopravná značka 230 "1</t>
  </si>
  <si>
    <t>"Zvislá dopravná značka 321-10 "</t>
  </si>
  <si>
    <t>"Zvislá dopravná značka 321-20 "</t>
  </si>
  <si>
    <t>"Zvislá dopravná značka 325-10 "2</t>
  </si>
  <si>
    <t>"Vodorovná dopravná značka 601-60 "8*0,12</t>
  </si>
  <si>
    <t>"Vodorovná dopravná značka 601-85"*0,25</t>
  </si>
  <si>
    <t>"Vodorovná dopravná značka 602-55  ; T1,5/1,5 "(8*0,12)*0,5</t>
  </si>
  <si>
    <t>"Vodorovná dopravná značka 602-60 ; T1,5/1,5 "(*0,12)*0,5</t>
  </si>
  <si>
    <t>"Vodorovná dopravná značka 602-60 ; T3,0/0,6 "(*0,12)*2/3</t>
  </si>
  <si>
    <t>"Vodorovná dopravná značka 604 "*0,5</t>
  </si>
  <si>
    <t>"Vodorovná dopravná značka 605-60 "1,2</t>
  </si>
  <si>
    <t>"Vodorovná dopravná značka 610-50 "(3*3,5)*0,5+(3*4,5)*0,5</t>
  </si>
  <si>
    <t>"Vodorovná dopravná značka 620-50 "1,5</t>
  </si>
  <si>
    <t>"Vodorovná dopravná značka 621-60 "(15*2)*0,12+4+4</t>
  </si>
  <si>
    <t>"Vodorovná dopravná značka 622-52 "20*0,12</t>
  </si>
  <si>
    <t>"Vodorovná dopravná značka 622-67 "9*0,12+0,5</t>
  </si>
  <si>
    <t>"Vodorovná dopravná značka 630-30 "</t>
  </si>
  <si>
    <t>"Vodorovná dopravná značka 652-53 "(19,5*0,12)*2+(17,5*0,12)*2</t>
  </si>
  <si>
    <t>"sklopeny "17</t>
  </si>
  <si>
    <t>Obrubník cestný 100x25x15 cm</t>
  </si>
  <si>
    <t>85*1,01</t>
  </si>
  <si>
    <t>*1,01</t>
  </si>
  <si>
    <t>Obrubník cestný sklopený , lxšxv 1000x150x250 mm sklopený , prírodný</t>
  </si>
  <si>
    <t>17*1,01</t>
  </si>
  <si>
    <t>"Obrubník kasselský  "23</t>
  </si>
  <si>
    <t>31*1,01 "Prepočítané koeficientom množstva</t>
  </si>
  <si>
    <t>210</t>
  </si>
  <si>
    <t>210*1,01 "Prepočítané koeficientom množstva</t>
  </si>
  <si>
    <t>919716200.S</t>
  </si>
  <si>
    <t>Vystuženie asfaltových vozoviek (krytov) dvojzákrutovou oceľovou sieťou s vpleteným priečnym výstužným prútom</t>
  </si>
  <si>
    <t>Výstuž - zváraná sieť KY14 8x8-150x150mm , dodávka a montáž komplet</t>
  </si>
  <si>
    <t>121,4</t>
  </si>
  <si>
    <t xml:space="preserve">Spojovací pásik DUNAFLEX 40x8 </t>
  </si>
  <si>
    <t>Tesniaca zalievka Crafco Roadsaver 211  - 11 kg</t>
  </si>
  <si>
    <t>Tesniaca zalievka Crafco Roadsaver 211  - 39,6 kg</t>
  </si>
  <si>
    <t>935112211.S</t>
  </si>
  <si>
    <t>Osadenie priekop. žľabu z betón. priekopových tvárnic šírky 500- 800 mm do betónu C 12/15</t>
  </si>
  <si>
    <t>odvodňovacia priekopa v zmysle PD , dodávka a montáž komplet vrátne beton.podkladu</t>
  </si>
  <si>
    <t>Realizácia odvodňovacích priekop</t>
  </si>
  <si>
    <t>935114201</t>
  </si>
  <si>
    <t>Osadenie odvodňovacieho betónového žľabu</t>
  </si>
  <si>
    <t>Betónový odvodňovací žľab 500x500x150mm</t>
  </si>
  <si>
    <t>767340101</t>
  </si>
  <si>
    <t>Montáž zastávkového prístrešku</t>
  </si>
  <si>
    <t>SO_02_04_MS - Drobná architektúra - Obratisko autobusov Malý Šúr v obci Kostolná pri Dunaji</t>
  </si>
  <si>
    <t>936124301</t>
  </si>
  <si>
    <t>Zastávkový prístrešok ZS2</t>
  </si>
  <si>
    <t>ZS2 Zastávkový prístrešok , dodávka a montáž</t>
  </si>
  <si>
    <t>SO_02_05_MS - Zelen.plochy a zatrávnenie - Obratisko autobusov Malý Šúr v obci Kostolná pri Dunaji</t>
  </si>
  <si>
    <t>112,7</t>
  </si>
  <si>
    <t xml:space="preserve"> 5ks _ Dokončovacia  starostlivosť na 1 mesiac do odovzdania diela: Ošetrenie vysadených solitérnych STROMOV - odburinenie 5 ks,</t>
  </si>
  <si>
    <t xml:space="preserve">Pokosenie trávnika s odvozom pokosenej hmoty </t>
  </si>
  <si>
    <t>vrátane Dokončovacia  starostlivosť o TRÁVNIK: Pokosenie trávnika s odvozom pokosenej hmoty , vrát. odvozu , skládkovanie , poplatkov</t>
  </si>
  <si>
    <t>486,3</t>
  </si>
  <si>
    <t>61,6</t>
  </si>
  <si>
    <t>odstránenie trávneho drnu  , plocha 468,32 m2 ; hr. 200 mm</t>
  </si>
  <si>
    <t>468,32*0,2</t>
  </si>
  <si>
    <t>162501102.S</t>
  </si>
  <si>
    <t>Vodorovné premiestnenie výkopku po spevnenej ceste z horniny tr.1-4, do 100 m3 na vzdialenosť do 3000 m</t>
  </si>
  <si>
    <t xml:space="preserve">ornica , vrátane naloženia </t>
  </si>
  <si>
    <t>"odoz na medziskládku a na spätné ohumusovanie "46,5*2</t>
  </si>
  <si>
    <t>"odvoz prebyt. ornice "93,664-46,5</t>
  </si>
  <si>
    <t>162501105.S</t>
  </si>
  <si>
    <t>Vodorovné premiestnenie výkopku po spevnenej ceste z horniny tr.1-4, do 100 m3, príplatok k cene za každých ďalšich a začatých 1000 m</t>
  </si>
  <si>
    <t>odvoz do 30 km (30-3...27)</t>
  </si>
  <si>
    <t>"ornica "(93,664-46,5)*27</t>
  </si>
  <si>
    <t>"naloženie ornice na medziskládke " 46,5</t>
  </si>
  <si>
    <t>Založenie trávnika parkového výsevom v rovine do 1:5 ; 486,3 m2</t>
  </si>
  <si>
    <t>486,3/10000</t>
  </si>
  <si>
    <t>0,049*309 "Prepočítané koeficientom množstva</t>
  </si>
  <si>
    <t>Dosyp ornice vo vrstve 200 mm do plôch výsadieb ; vrátane nákupu ornice a dovozu</t>
  </si>
  <si>
    <t>Dosyp ornice vo vrstve 300 mm do plôch výsadieb ; vrátane nákupu ornice a dovozu</t>
  </si>
  <si>
    <t>181301101</t>
  </si>
  <si>
    <t>Rozprestretie ornice v rovine, plocha do 500 m2, hr. do 500 mm</t>
  </si>
  <si>
    <t>Dosyp ornice vo vrstve 500 mm do plôch výsadieb ; vrátane nákupu ornice a dovozu</t>
  </si>
  <si>
    <t>1198</t>
  </si>
  <si>
    <t xml:space="preserve">Pozn.: kry </t>
  </si>
  <si>
    <t>438</t>
  </si>
  <si>
    <t>"cibuľoviny podľa PD vrát. nákupu "1100</t>
  </si>
  <si>
    <t>Pozn.: kry</t>
  </si>
  <si>
    <t>113,4</t>
  </si>
  <si>
    <t>1168</t>
  </si>
  <si>
    <t>972,6</t>
  </si>
  <si>
    <t>"Bratislavský stromový substrát (obj. Hmotnosť 1,32 – 1,36t/m3)  2,9 m2 ; 500 mm " 0,5*2,9</t>
  </si>
  <si>
    <t>"trvalkový substrát (25% ostrohranný štrk 4-8, 75 % ornica) 62 m2 ; 800 mm " 0,8*62</t>
  </si>
  <si>
    <t>"trvalkový substrát (25% ostrohranný štrk 4-8, 75 % ornica) 123 m2 hr.300 mm"</t>
  </si>
  <si>
    <t>Pozn.: kry vrátane dodávky</t>
  </si>
  <si>
    <t>"Kry, veľ.  20-30 podľa PD "438</t>
  </si>
  <si>
    <t>026510003218</t>
  </si>
  <si>
    <t>Fraxinus angustifolia ´Raywood´, 16-18</t>
  </si>
  <si>
    <t>1198*0,0004 "Prepočítané koeficientom množstva</t>
  </si>
  <si>
    <t>11,27</t>
  </si>
  <si>
    <t>Dosyp štrku fr. 32-64 vo vrstve 250 mm ; plocha</t>
  </si>
  <si>
    <t>0,25*62</t>
  </si>
  <si>
    <t>Zaliatie rastlín vodou, plochy jednotlivo nad 20 m2 ; vrát. dodávky vody</t>
  </si>
  <si>
    <t>plocha 1198 m2</t>
  </si>
  <si>
    <t>"voda na zálievku vrát.dovozu "1198*0,025</t>
  </si>
  <si>
    <t>"odstránenie zeminy-štrkodrvy "20*0,24</t>
  </si>
  <si>
    <t>"odstránenie zeminy-štrkodrvy "61,6*0,72</t>
  </si>
  <si>
    <t>osadenie záhonového obrubníku, vrát. beton.lôžka , kotviac, prvkov</t>
  </si>
  <si>
    <t>5*1,01 "Prepočítané koeficientom množstva</t>
  </si>
  <si>
    <t>Montáž a sdemontáž oplotenia strojového pletiva</t>
  </si>
  <si>
    <t>M+D Ochrana drevín na stavenisku stavebným oplotením výška min. 1,5 m, vrátane odstránenie a likvidácia ; 28 m</t>
  </si>
  <si>
    <t>Oplotenie  z drôteného pletiva pozinkovaného, na stĺpiky oceľové</t>
  </si>
  <si>
    <t xml:space="preserve">pozinkované pletivo: </t>
  </si>
  <si>
    <t>28*1,5</t>
  </si>
  <si>
    <t>"Ochrana koreňov pri stavebnej činnosti – odborný arboristický dozor  "1</t>
  </si>
  <si>
    <t>"Autorský dozor "5</t>
  </si>
  <si>
    <t>SO_02_06_MS - Verejné osvetlenie - Obratisko autobusov Malý Šúr v obci Kostolná pri Dunaji</t>
  </si>
  <si>
    <t xml:space="preserve">    23-M - Montáže potrubia</t>
  </si>
  <si>
    <t>"R5 -K2 "30</t>
  </si>
  <si>
    <t>"R5 -V5 "46</t>
  </si>
  <si>
    <t>"R1 - Infopanel "</t>
  </si>
  <si>
    <t>"RH - V5 (Prístrešok) "</t>
  </si>
  <si>
    <t>210010501</t>
  </si>
  <si>
    <t>Chránička D63 UV odolná do zeme</t>
  </si>
  <si>
    <t>"od R5 "4</t>
  </si>
  <si>
    <t>2861200184002</t>
  </si>
  <si>
    <t>Rúra tuhá PVC D 63 mm bezhalogénová hrdlová, s vysokou mechanickou odolnosťou 1250 N, čierna</t>
  </si>
  <si>
    <t>" E7 - N10 "80</t>
  </si>
  <si>
    <t>"R5 -N7 "27</t>
  </si>
  <si>
    <t>"N7-N8-N9 "63</t>
  </si>
  <si>
    <t>"R1 - INFOPANEL "</t>
  </si>
  <si>
    <t>"R1 - N3 - R2 "</t>
  </si>
  <si>
    <t>"R2 - N4 - N5 "</t>
  </si>
  <si>
    <t>145</t>
  </si>
  <si>
    <t>Izolačný náter proti korózii na uzemnenie</t>
  </si>
  <si>
    <t>Hl. vypínač 3P, 80A ; R5</t>
  </si>
  <si>
    <t>"N7  "1</t>
  </si>
  <si>
    <t>prúdový chránič , R5</t>
  </si>
  <si>
    <t>"R5 "4</t>
  </si>
  <si>
    <t>"Rozvádač RE2 "1</t>
  </si>
  <si>
    <t>"Rozvádač R5 "1</t>
  </si>
  <si>
    <t>"R2 "1</t>
  </si>
  <si>
    <t>"R5 "1</t>
  </si>
  <si>
    <t>"navrh. výložník dl. 1,5m typ V1T-15-60-Z "1</t>
  </si>
  <si>
    <t>"výložník dl. 3,0m typ VBS-1/3000/3-T "2</t>
  </si>
  <si>
    <t>"trojramenný výložník dl. 1,5m typ V3T-15-60-120-Z, "1</t>
  </si>
  <si>
    <t>"výložník dl. 0,5m typ V1T-05-Z, "1</t>
  </si>
  <si>
    <t>"E7 - N6 - N8 - N9 "72</t>
  </si>
  <si>
    <t>"RE2 "10</t>
  </si>
  <si>
    <t>"R5 "3</t>
  </si>
  <si>
    <t>"N7-N10 "40</t>
  </si>
  <si>
    <t>"E7,N6-10 "18</t>
  </si>
  <si>
    <t>18*0,625 "Prepočítané koeficientom množstva</t>
  </si>
  <si>
    <t>Verejné osvetlenie</t>
  </si>
  <si>
    <t>"R2 -R5 "30</t>
  </si>
  <si>
    <t>"RE2 -R5 "</t>
  </si>
  <si>
    <t>"vývod z R5 "</t>
  </si>
  <si>
    <t>"Zásuvka stĺp N7 "16</t>
  </si>
  <si>
    <t>"Zásuvka stĺp N4 "</t>
  </si>
  <si>
    <t>"Zásuvka stĺp N5 "</t>
  </si>
  <si>
    <t>210800188.S</t>
  </si>
  <si>
    <t>Kábel medený uložený v rúrke CYKY 450/750 V 3x4</t>
  </si>
  <si>
    <t>Kábel CYKY-J 3x4</t>
  </si>
  <si>
    <t>"R5-V5 (infopanel)"46</t>
  </si>
  <si>
    <t>"R5-V7 (prístrešok)"55</t>
  </si>
  <si>
    <t>341110000900.S</t>
  </si>
  <si>
    <t>Kábel medený CYKY-J 3x4 mm2</t>
  </si>
  <si>
    <t>"úsek VO6 "126</t>
  </si>
  <si>
    <t>"úsek VO7 "36</t>
  </si>
  <si>
    <t>"úsek VO3 "</t>
  </si>
  <si>
    <t>"úsek VO4 "</t>
  </si>
  <si>
    <t>"úsek VO5 "</t>
  </si>
  <si>
    <t>"E7-RE2 "28</t>
  </si>
  <si>
    <t>"RE2-R5 "4</t>
  </si>
  <si>
    <t>"vývod z R5 "4</t>
  </si>
  <si>
    <t>23-M</t>
  </si>
  <si>
    <t>Montáže potrubia</t>
  </si>
  <si>
    <t>230120101</t>
  </si>
  <si>
    <t>Prechodka</t>
  </si>
  <si>
    <t>Prechodka PG13 , dodávka a montáž komplet</t>
  </si>
  <si>
    <t>"N7 "1</t>
  </si>
  <si>
    <t>výkop ryhy ručne</t>
  </si>
  <si>
    <t>46023001</t>
  </si>
  <si>
    <t>Výkop ryhy</t>
  </si>
  <si>
    <t>" výkop ryhy "145</t>
  </si>
  <si>
    <t>Výstražná fólia (50m/bal), 2 bal</t>
  </si>
  <si>
    <t>2*50</t>
  </si>
  <si>
    <t>100*1,1</t>
  </si>
  <si>
    <t>SO_02_07_MS - Kamerový systém - Obratisko autobusov Malý Šúr v obci Kostolná pri Dunajii</t>
  </si>
  <si>
    <t>"R5-N9 "55</t>
  </si>
  <si>
    <t>"KAM4,KAM5,KAM6,KAM7,KAM8 "12</t>
  </si>
  <si>
    <t>KAM 4, KAM5, KAM6</t>
  </si>
  <si>
    <t>220060002</t>
  </si>
  <si>
    <t>Držiak na stlp pre kamery PTZ</t>
  </si>
  <si>
    <t>Držiak na stĺp s montážnou krabicou pre otočné kamery</t>
  </si>
  <si>
    <t>KAM 8</t>
  </si>
  <si>
    <t>vrátane 70 m : mikrotrubky 14/10 mm , HDPE , oranžová</t>
  </si>
  <si>
    <t>"bal "1</t>
  </si>
  <si>
    <t>"K2 "1</t>
  </si>
  <si>
    <t>"KAM4,KAM5,KAM6  "3</t>
  </si>
  <si>
    <t>220320002</t>
  </si>
  <si>
    <t>Montáž kamery, zapojenie prívodov, oživenie,nastavenie,preskúšanie, tubusova ST</t>
  </si>
  <si>
    <t>8MP Tubusová IP kamera</t>
  </si>
  <si>
    <t>"KAM7 "1</t>
  </si>
  <si>
    <t>383130008002</t>
  </si>
  <si>
    <t>Kamera tubusova IP</t>
  </si>
  <si>
    <t>8MP Tubusová IP kamera, fixný objektív, ColorVu, zabudovaný mikrofón, hybridný prísvit,  snímač: 8MP 1/1.8" Progressive Scan CMOS</t>
  </si>
  <si>
    <t>• objektív: (2.8mm)</t>
  </si>
  <si>
    <t>• uhol záberu: 105,1°</t>
  </si>
  <si>
    <t>• svetelná citlivosť: 0,0005 Lux</t>
  </si>
  <si>
    <t>• snímkovanie: 25fps pri (3840 × 2160)</t>
  </si>
  <si>
    <t>• Smart Hybridný prísvit: IR/Biele svetlo - LED max. 60m</t>
  </si>
  <si>
    <t>• ColorVu: plnofarebné zobrazenie 24/7</t>
  </si>
  <si>
    <t>• kompresia videa: H.265+</t>
  </si>
  <si>
    <t>• WDR 130dB</t>
  </si>
  <si>
    <t>vrátane : 1 ks podložky podkameru - Lakovaný hlinik,  privodka, miesto na spojenie káblov, DS-1280ZJ-S , KAM7</t>
  </si>
  <si>
    <t>vrátane : 1 ks Držiak pre montáž na stĺp ST 150/60-Z, v. 5,0m,  DS-1275ZJ-S-SUS , KAM7</t>
  </si>
  <si>
    <t>220320003</t>
  </si>
  <si>
    <t>Montáž kamery, zapojenie prívodov, oživenie,nastavenie,preskúšanie, tubusova PTZ</t>
  </si>
  <si>
    <t>IP PTZ kamera</t>
  </si>
  <si>
    <t>"KAM8 "1</t>
  </si>
  <si>
    <t>383130008003</t>
  </si>
  <si>
    <t>Kamera IP PTZ</t>
  </si>
  <si>
    <t>4MP IP PTZ kamera, AcuSense, technológia Darkfighter• 1/2,8" čip CMOS s progresívnym skenovaním, objektív: 5,9 až 188,8 mm, F1,5</t>
  </si>
  <si>
    <t>Rýchlosť uzávierky: 1-1/30 000 s  , snimanie SPZ</t>
  </si>
  <si>
    <t>• Citlivosť: Farba: 0,005 Lux @ (F1,6, AGC ZAPNUTÉ), 0 Lux s IR osvetlením</t>
  </si>
  <si>
    <t>• Rozlíšenie 4 MP - 2560 x 1440 pix @ 25fps.</t>
  </si>
  <si>
    <t>• Zorné pole: Horizontálne: 60,2° - 2,3° (širokouhlý teleobjektív)</t>
  </si>
  <si>
    <t>• Horizontálny rozsah 360° (kontinuálny), vertikálny -15° ~ 90°</t>
  </si>
  <si>
    <t>• Rýchlosť otáčania: konfigurovateľná od 0,1° do 160°/s, prednastavená rýchlosť: 240°/s Rýchlosť nakláňania Rýchlosť nakláňania: konfigurovateľná od</t>
  </si>
  <si>
    <t>• Adaptívne IR osvetlenie až do 200 m</t>
  </si>
  <si>
    <t>• 32x optický zoom</t>
  </si>
  <si>
    <t xml:space="preserve"> s intergrovanou Panoramatická kamera 1/2,5" CMOS s progresívnym skenovaním, 4 mm objektív, F1,6</t>
  </si>
  <si>
    <t>• Citlivosť: 0,0005 Lux @ (F1,0, AGC ON), 0 Lux s osvetlením</t>
  </si>
  <si>
    <t>• Špičková technológia ColorVu - zachytáva vysokokvalitné plnofarebné video 24 hodín denne, 7 dní v týždni</t>
  </si>
  <si>
    <t>• Širokouhlé rozlíšenie 6MP - 3632x1632 pix @ 25fps.</t>
  </si>
  <si>
    <t>• Zorné pole: Horizontálne: 180°±10°, Vertikálne: 80°±5°</t>
  </si>
  <si>
    <t>• LED osvetlenie do 30m</t>
  </si>
  <si>
    <t>220370501</t>
  </si>
  <si>
    <t>vrátane : P2 ks - ATCH KÁBEL S-FTP AWG24 Cat5e 1m , K1-W2</t>
  </si>
  <si>
    <t>"K2-A102 "1</t>
  </si>
  <si>
    <t>SWITCH poe switch, 12 × gigabit PoE ports IEEE 802.3at/af standard for PoE ports (Max. 30 W PoE output)</t>
  </si>
  <si>
    <t>4 × gigabit Hi-PoE ports IEEE 802.3at/af/bt standard for Hi-PoE ports (Max. 90 W PoE output)</t>
  </si>
  <si>
    <t>2 × gigabit RJ45 ports, and 2 × gigabit fiber optical ports, celkový výkon: 225 W, 6 kV Surge Protection</t>
  </si>
  <si>
    <t>Bezpečnostný projekt</t>
  </si>
  <si>
    <t>Projektová dokumentácia skutkového stavu 4 páre + CD</t>
  </si>
  <si>
    <t>SO_05 - Dažďová kanalizácia</t>
  </si>
  <si>
    <t xml:space="preserve">HSV - Práce a dodávky HSV   </t>
  </si>
  <si>
    <t xml:space="preserve">    3 - Zvislé a kompletné konštrukcie   </t>
  </si>
  <si>
    <t xml:space="preserve">    8 - Rúrové vedenie   </t>
  </si>
  <si>
    <t xml:space="preserve">    99 - Presun hmôt HSV   </t>
  </si>
  <si>
    <t xml:space="preserve">Práce a dodávky HSV   </t>
  </si>
  <si>
    <t>113106611.S</t>
  </si>
  <si>
    <t>Rozoberanie zámkovej dlažby všetkých druhov v ploche do 20 m2,  -0,2600 t</t>
  </si>
  <si>
    <t>Vybúranie exist. zámkovej dlažby 8*0,5m</t>
  </si>
  <si>
    <t>8*0,5</t>
  </si>
  <si>
    <t>113107131.S</t>
  </si>
  <si>
    <t>Odstránenie krytu v ploche do 200 m2 z betónu prostého, hr. vrstvy do 150 mm,  -0,22500t</t>
  </si>
  <si>
    <t>Vybúrenie betónovej plochy vedľa cesty 70*0,5 hr. 0,1</t>
  </si>
  <si>
    <t>70*0,5</t>
  </si>
  <si>
    <t>Vybúrenie betónovej plochy vedľa cesty 70*0,5 ; hr. 0,15 m</t>
  </si>
  <si>
    <t>Vybúranie betónového základu hr. 20cm pod dlažbou</t>
  </si>
  <si>
    <t>122201101.S</t>
  </si>
  <si>
    <t>Odkopávka a prekopávka nezapažená v hornine 3, do 100 m3</t>
  </si>
  <si>
    <t xml:space="preserve">ZATRÁVŇOVACIE BETÓNOVÉ DLAŽBY  </t>
  </si>
  <si>
    <t>30,5*0,13</t>
  </si>
  <si>
    <t>Výkop zeminy  8*0,5*0,2</t>
  </si>
  <si>
    <t>8*0,5*0,2</t>
  </si>
  <si>
    <t>130201001.S</t>
  </si>
  <si>
    <t>Výkop jamy a ryhy v obmedzenom priestore horn. tr.3 ručne</t>
  </si>
  <si>
    <t>dažďová záhrada , ručný výkop - plynové potrubie</t>
  </si>
  <si>
    <t>71,085</t>
  </si>
  <si>
    <t>131201101.S</t>
  </si>
  <si>
    <t>Výkop nezapaženej jamy v hornine 3, do 100 m3</t>
  </si>
  <si>
    <t>3,75</t>
  </si>
  <si>
    <t>131201109.S</t>
  </si>
  <si>
    <t>Hĺbenie nezapažených jám a zárezov. Príplatok za lepivosť horniny 3</t>
  </si>
  <si>
    <t>1,125</t>
  </si>
  <si>
    <t>131201201.S</t>
  </si>
  <si>
    <t>Výkop zapaženej jamy v hornine 3, do 100 m3</t>
  </si>
  <si>
    <t>57,456</t>
  </si>
  <si>
    <t>131201209.S</t>
  </si>
  <si>
    <t>Príplatok za lepivosť pri hĺbení zapažených jám a zárezov s urovnaním dna v hornine 3</t>
  </si>
  <si>
    <t>17,237</t>
  </si>
  <si>
    <t>Výkop ryhy 70*0,5*0,25 - vozovka</t>
  </si>
  <si>
    <t>70*0,5*0,25</t>
  </si>
  <si>
    <t>pod záhon.obrubník</t>
  </si>
  <si>
    <t>62*0,5*0,3</t>
  </si>
  <si>
    <t>132201202.S</t>
  </si>
  <si>
    <t>Výkop ryhy šírky 600-2000mm horn.3 od 100 do 1000 m3</t>
  </si>
  <si>
    <t>243,124</t>
  </si>
  <si>
    <t>132201209.S</t>
  </si>
  <si>
    <t>Príplatok k cenám za lepivosť pri hĺbení rýh š. nad 600 do 2 000 mm zapaž. i nezapažených, s urovnaním dna v hornine 3</t>
  </si>
  <si>
    <t>72,937</t>
  </si>
  <si>
    <t>151101101.S</t>
  </si>
  <si>
    <t>Paženie a rozopretie stien rýh pre podzemné vedenie, príložné do 2 m</t>
  </si>
  <si>
    <t>379,287</t>
  </si>
  <si>
    <t>151101111.S</t>
  </si>
  <si>
    <t>Odstránenie paženia rýh pre podzemné vedenie, príložné hĺbky do 2 m</t>
  </si>
  <si>
    <t>151101301.S</t>
  </si>
  <si>
    <t>Rozopretie zapažených stien pri pažení príložnom hĺbky do 4 m</t>
  </si>
  <si>
    <t>54,18</t>
  </si>
  <si>
    <t>151101311.S</t>
  </si>
  <si>
    <t>Odstránenie rozopretia stien paženia príložného hĺbky do 4 m</t>
  </si>
  <si>
    <t>162301131.S</t>
  </si>
  <si>
    <t>Vodorovné premiestnenie výkopku po nespevnenej ceste z horniny tr.1-4, nad 100 do 1000 m3 na vzdialenosť nad 50 do 500 m</t>
  </si>
  <si>
    <t>zemina na medziskládku a späť na zásyp, obsyp</t>
  </si>
  <si>
    <t>"obsyp potrubia "94,84*2</t>
  </si>
  <si>
    <t>"prebytok - zemina "398,23-94,844</t>
  </si>
  <si>
    <t>162501133.S</t>
  </si>
  <si>
    <t>Vodorovné premiestnenie výkopku po nespevnenej ceste z horniny tr.1-4, nad 100 do 1000 m3, príplatok k cene za každých ďalšich a začatých 1000 m</t>
  </si>
  <si>
    <t>"prebytočná zemina "(398,23-94,844)*27</t>
  </si>
  <si>
    <t>nakladanie na spätný zásyp, obsyp</t>
  </si>
  <si>
    <t>94,944</t>
  </si>
  <si>
    <t>398,23</t>
  </si>
  <si>
    <t>398,23*1,65</t>
  </si>
  <si>
    <t>174101002.S</t>
  </si>
  <si>
    <t>Zásyp sypaninou so zhutnením jám, šachiet, rýh, zárezov alebo okolo objektov nad 100 do 1000 m3</t>
  </si>
  <si>
    <t>583310003000.S</t>
  </si>
  <si>
    <t>Štrkopiesok frakcia 0-22 mm</t>
  </si>
  <si>
    <t>583410004400.S</t>
  </si>
  <si>
    <t>Štrkodrva frakcia 0-63 mm</t>
  </si>
  <si>
    <t>175101101.S</t>
  </si>
  <si>
    <t>Obsyp potrubia sypaninou z vhodných hornín 1 až 4 bez prehodenia sypaniny</t>
  </si>
  <si>
    <t>181101101.S</t>
  </si>
  <si>
    <t>Úprava pláne v zárezoch v hornine 1-4 bez zhutnenia</t>
  </si>
  <si>
    <t>dažďová záhrada</t>
  </si>
  <si>
    <t>101,55</t>
  </si>
  <si>
    <t>710</t>
  </si>
  <si>
    <t>183204101</t>
  </si>
  <si>
    <t>Výsadba trvalky a trávy v rovine alebo na svahu do 1:5 , objem do 0,01 m3</t>
  </si>
  <si>
    <t xml:space="preserve">Výsadba trvalky a trávy v rovine alebo na svahu do 1:5, objem do 0,01 m3 </t>
  </si>
  <si>
    <t>005740000301</t>
  </si>
  <si>
    <t>Alchemilla vulgaris</t>
  </si>
  <si>
    <t>005740000302</t>
  </si>
  <si>
    <t>Aster dumosus ´Prof. Anton Kippenberg´</t>
  </si>
  <si>
    <t>005740000303</t>
  </si>
  <si>
    <t>Echinacea purpurea</t>
  </si>
  <si>
    <t>005740000304</t>
  </si>
  <si>
    <t>Eupatorium ´Snow Ball´</t>
  </si>
  <si>
    <t>005740000305</t>
  </si>
  <si>
    <t>Geranium sanguineum ‘Striatum’</t>
  </si>
  <si>
    <t>005740000306</t>
  </si>
  <si>
    <t>Hemerocallis ´Stella de Oro´</t>
  </si>
  <si>
    <t>005740000307</t>
  </si>
  <si>
    <t>Lythrum salicaria ´Blush´</t>
  </si>
  <si>
    <t>005740000308</t>
  </si>
  <si>
    <t>Persicaria affinis Superba</t>
  </si>
  <si>
    <t>005740000309</t>
  </si>
  <si>
    <t>Rudbeckia fulgida</t>
  </si>
  <si>
    <t>005740000310</t>
  </si>
  <si>
    <t>Sesleria autumnalis</t>
  </si>
  <si>
    <t>240</t>
  </si>
  <si>
    <t>005740000311</t>
  </si>
  <si>
    <t>Veronicastrum virginicum ´Pink Glow</t>
  </si>
  <si>
    <t>103110000201</t>
  </si>
  <si>
    <t>Tabletové zásobné hnojivo 10g/tableta (trvalka, ker malý/1ks)</t>
  </si>
  <si>
    <t>055410000101</t>
  </si>
  <si>
    <t>Mulč – ostrohranný štrk - mulč fr.8-16 ,vrátane nákupu a dovozu</t>
  </si>
  <si>
    <t>185802100</t>
  </si>
  <si>
    <t>Kompost s pridaním vlahového kondicionéru</t>
  </si>
  <si>
    <t>zhotovenie lôžka z pôdneho mixu vo vrstve 400 mm...101,55 m2 ; 40,62 m3</t>
  </si>
  <si>
    <t>Pôdny mix: pôvodná ornica, piesok, kompost s pridaním vlahového kondicionéru</t>
  </si>
  <si>
    <t>101,55*0,4</t>
  </si>
  <si>
    <t>185804511.S</t>
  </si>
  <si>
    <t>Odburinenie výsadieb v rovine alebo na svahu do 1:5 - záhonov kvetín</t>
  </si>
  <si>
    <t>185851111.S</t>
  </si>
  <si>
    <t>Dovoz vody pre zálievku rastlín na vzdialenosť do 6000 m</t>
  </si>
  <si>
    <t>voda na zálievku</t>
  </si>
  <si>
    <t>Pozn.: 25 l/m2</t>
  </si>
  <si>
    <t>2,539</t>
  </si>
  <si>
    <t>212312111.S</t>
  </si>
  <si>
    <t>Lôžko z betónu prostého</t>
  </si>
  <si>
    <t>lôžko pod odvodň.žľab</t>
  </si>
  <si>
    <t>30*0,665*0,18</t>
  </si>
  <si>
    <t>289971211.S</t>
  </si>
  <si>
    <t>Zhotovenie vrstvy z geotextílie na upravenom povrchu sklon do 1 : 5 , šírky od 0 do 3 m</t>
  </si>
  <si>
    <t xml:space="preserve">POD ZATRÁVŇOVACIE BETÓNOVÉ DLAŽBY  </t>
  </si>
  <si>
    <t>30,5</t>
  </si>
  <si>
    <t>693110002000.S</t>
  </si>
  <si>
    <t>Geotextília polypropylénová netkaná 200 g/m2</t>
  </si>
  <si>
    <t>30,5*1,02 "Prepočítané koeficientom množstva</t>
  </si>
  <si>
    <t xml:space="preserve">Zvislé a kompletné konštrukcie   </t>
  </si>
  <si>
    <t>386921130.S</t>
  </si>
  <si>
    <t>Montáž odlučovača ropných látok v prefabrikovanej nádrži, betónový, s prietokom 65 l/s</t>
  </si>
  <si>
    <t>594320011000.S</t>
  </si>
  <si>
    <t>Odlučovač ropných látok, 65 l/s, 0,1mg NEL/l, plnoprietočný, betónový</t>
  </si>
  <si>
    <t>451573111.S</t>
  </si>
  <si>
    <t>Lôžko pod potrubie, stoky a drobné objekty, v otvorenom výkope z piesku a štrkopiesku do 63 mm</t>
  </si>
  <si>
    <t>451577877.S</t>
  </si>
  <si>
    <t>Podklad pod dlažbu v ploche vodorovnej alebo v sklone do 1:5 hr. od 30 do 100 mm zo štrkopiesku</t>
  </si>
  <si>
    <t>2-3 cm štrkodrva/štrkopieok (fr. Do 8mm)</t>
  </si>
  <si>
    <t>452311131.S</t>
  </si>
  <si>
    <t>Dosky, bloky, sedlá z betónu v otvorenom výkope tr. C 12/15</t>
  </si>
  <si>
    <t>452351101.S</t>
  </si>
  <si>
    <t>Debnenie v otvorenom výkope dosiek, sedlových lôžok a blokov pod potrubie,stoky a drobné objekty</t>
  </si>
  <si>
    <t>313110006500.S</t>
  </si>
  <si>
    <t>Sieť KARI akosť BSt 500M KY 50 DIN 488 rozmer siete 3x2 m, veľkosť oka 150x150 mm, drôt D 8/8 mm</t>
  </si>
  <si>
    <t>465511211.S</t>
  </si>
  <si>
    <t>Dlažba na sucho s vyplnením škár do 20 m2, hr. 200 mm</t>
  </si>
  <si>
    <t>"zamkova dlažba "4*0,26</t>
  </si>
  <si>
    <t>"beton kryt "35*0,225</t>
  </si>
  <si>
    <t>"beton podklad "4*0,225</t>
  </si>
  <si>
    <t>"odstránenie podkladu "35*0,235</t>
  </si>
  <si>
    <t>564762111.S</t>
  </si>
  <si>
    <t>Podklad alebo kryt z kameniva hrubého drveného veľ. 32-63 mm (vibr.štrk) po zhut.hr. 200 mm</t>
  </si>
  <si>
    <t>ŠTRKOVÉ LÔŽKO fr. 32/63- 200 mm , dodávka a montáž komplet</t>
  </si>
  <si>
    <t>596912311.S</t>
  </si>
  <si>
    <t>Kladenie betónovej dlažby z vegetačných tvárnic hr. 100 mm, do lôžka z kameniva ťaženého, veľkosti do 0,25 m2, plochy do 50 m2</t>
  </si>
  <si>
    <t>Zatrávňovacia betonová dlažba  , vrát. podsypu a výplne -štrkopiesok</t>
  </si>
  <si>
    <t>592460020200.S</t>
  </si>
  <si>
    <t>Dlažba betónová zatrávňovacia, rozmer 600x400x100 mm, prírodná</t>
  </si>
  <si>
    <t>30,5*1,01 "Prepočítané koeficientom množstva</t>
  </si>
  <si>
    <t>599632100</t>
  </si>
  <si>
    <t>Vyplnenie škár maltou so zatrením</t>
  </si>
  <si>
    <t xml:space="preserve">Výplň škár modifikovanou tekutou maltou, odolnou voči mrazu a posypovým </t>
  </si>
  <si>
    <t xml:space="preserve">soliam, s pevnosťou betónu. </t>
  </si>
  <si>
    <t xml:space="preserve">Rúrové vedenie   </t>
  </si>
  <si>
    <t>871324004.S</t>
  </si>
  <si>
    <t>Montáž kanalizačného PP potrubia hladkého plnostenného SN 10 DN 150</t>
  </si>
  <si>
    <t>286140001200</t>
  </si>
  <si>
    <t>Rúra KG 2000 PP, SN 10, DN 160 dĺ. 5 m hladká pre gravitačnú kanalizáciu</t>
  </si>
  <si>
    <t>286140001000</t>
  </si>
  <si>
    <t>Rúra KG 2000 PP, SN 10, DN 160 dĺ. 1 m hladká pre gravitačnú kanalizáciu</t>
  </si>
  <si>
    <t>871374010.S</t>
  </si>
  <si>
    <t>Montáž kanalizačného PP potrubia hladkého plnostenného SN 10 DN 300</t>
  </si>
  <si>
    <t>286140002200</t>
  </si>
  <si>
    <t>Rúra KG 2000 PP, SN 10, DN 315 dĺ. 6 m hladká pre gravitačnú kanalizáciu</t>
  </si>
  <si>
    <t>877324004.S</t>
  </si>
  <si>
    <t>Montáž kanalizačného PP kolena DN 150</t>
  </si>
  <si>
    <t>286540069700</t>
  </si>
  <si>
    <t>Koleno KG 2000 PP, DN 160x45° hladké pre gravitačnú kanalizáciu</t>
  </si>
  <si>
    <t>877324028.S</t>
  </si>
  <si>
    <t>Montáž kanalizačnej PP odbočky DN 150</t>
  </si>
  <si>
    <t>286540118200.S</t>
  </si>
  <si>
    <t>Odbočka 45° PP, DN 160/160 hladká pre gravitačnú kanalizáciu</t>
  </si>
  <si>
    <t>877374034.S</t>
  </si>
  <si>
    <t>Montáž kanalizačnej PP odbočky DN 300</t>
  </si>
  <si>
    <t>286540118900.S</t>
  </si>
  <si>
    <t>Odbočka 45° PP, DN 315/315 hladká pre gravitačnú kanalizáciu</t>
  </si>
  <si>
    <t>892311000.S</t>
  </si>
  <si>
    <t>Skúška tesnosti kanalizácie D 150 mm</t>
  </si>
  <si>
    <t>892371000.S</t>
  </si>
  <si>
    <t>Skúška tesnosti kanalizácie D 300 mm</t>
  </si>
  <si>
    <t>894421111.S</t>
  </si>
  <si>
    <t>Zriadenie šachiet prefabrikovaných do 4t</t>
  </si>
  <si>
    <t>592240004500.S</t>
  </si>
  <si>
    <t>Elastomerové tesnenie DN 1000 pre spojenie šachtových dielov kanalizačnej šachty DN 1000</t>
  </si>
  <si>
    <t>592240004100.S</t>
  </si>
  <si>
    <t>Dno jednoliate šachtové kompaktné pre kanalizačnú šachtu DN 1000, rozmer 1000/675x300 mm</t>
  </si>
  <si>
    <t>592240002100.S</t>
  </si>
  <si>
    <t>Kónus betónový so stúpadlom pre kanalizačnú šachtu DN 1000, hr. steny 100 mm, rozmer 1000x625x580 mm</t>
  </si>
  <si>
    <t>592240002300.S</t>
  </si>
  <si>
    <t>Skruž betónová so stúpadlom pre kanalizačnú šachtu DN 1000, Dxvxhr 1000x250x100 mm</t>
  </si>
  <si>
    <t>592240002400.S</t>
  </si>
  <si>
    <t>Skruž betónová pre kanalizačnú šachtu DN 1000, Dxvxhr 1000x500x100 mm</t>
  </si>
  <si>
    <t>592240014150.S</t>
  </si>
  <si>
    <t>Prstenec vyrovnávací betónový BAR-04, vonkajší/vnútorný priemer D 865/625 mm, výška 40 mm</t>
  </si>
  <si>
    <t>592240014160.S</t>
  </si>
  <si>
    <t>Prstenec vyrovnávací betónový BAR-06, vonkajší/vnútorný priemer D 865/625 mm, výška 60 mm</t>
  </si>
  <si>
    <t>592240014180.S</t>
  </si>
  <si>
    <t>Prstenec vyrovnávací betónový BAR-10, vonkajší/vnútorný priemer D 865/625 mm, výška 100 mm</t>
  </si>
  <si>
    <t>592240014190.S</t>
  </si>
  <si>
    <t>Prstenec vyrovnávací betónový BAR-12, vonkajší/vnútorný priemer D 865/625 mm, výška 120 mm</t>
  </si>
  <si>
    <t>178</t>
  </si>
  <si>
    <t>899102111.S</t>
  </si>
  <si>
    <t>Osadenie poklopu liatinového a oceľového vrátane rámu hmotn. nad 50 do 100 kg</t>
  </si>
  <si>
    <t>552410002300.S</t>
  </si>
  <si>
    <t>Poklop liatinový D400 priemer 600 mm</t>
  </si>
  <si>
    <t>182</t>
  </si>
  <si>
    <t>899623171.S</t>
  </si>
  <si>
    <t>Obetónovanie potrubia alebo muriva stôk betónom prostým tr. C 25/30 v otvorenom výkope</t>
  </si>
  <si>
    <t>184</t>
  </si>
  <si>
    <t>899643111.S</t>
  </si>
  <si>
    <t>Debnenie pre obetónovanie potrubia v otvorenom výkope</t>
  </si>
  <si>
    <t>186</t>
  </si>
  <si>
    <t>916361112.S</t>
  </si>
  <si>
    <t>Osadenie cestného obrubníka betónového ležatého do lôžka z betónu prostého tr. C 16/20 s bočnou oporou</t>
  </si>
  <si>
    <t>188</t>
  </si>
  <si>
    <t>"obrubník cestný , vrátane betónového lôžka, dodávka a montáž komplet "</t>
  </si>
  <si>
    <t>592170001000.S</t>
  </si>
  <si>
    <t>Obrubník cestný, lxšxv 1000x150x260 mm</t>
  </si>
  <si>
    <t>190</t>
  </si>
  <si>
    <t>70*1,01 "Prepočítané koeficientom množstva</t>
  </si>
  <si>
    <t>192</t>
  </si>
  <si>
    <t>NAVRHOVANÝ ZÁHONOVÝ OBRUBNÍK, BETÓNOVÝ DĹ. 70,0m (1000x200x50 mm), vrátane beton.lôžka</t>
  </si>
  <si>
    <t>194</t>
  </si>
  <si>
    <t>919735112.S</t>
  </si>
  <si>
    <t>Rezanie existujúceho asfaltového krytu alebo podkladu hĺbky nad 50 do 100 mm</t>
  </si>
  <si>
    <t>196</t>
  </si>
  <si>
    <t>Zarezávanie a preplátovanie existujúcej vozovky</t>
  </si>
  <si>
    <t>935115101</t>
  </si>
  <si>
    <t>Štrbinový odvodňovací žľab</t>
  </si>
  <si>
    <t>198</t>
  </si>
  <si>
    <t>Líniový žľab dlžky 30 m</t>
  </si>
  <si>
    <t>dodávka a montáž v zmysle PD</t>
  </si>
  <si>
    <t xml:space="preserve">odvodňovací žľab , bez spádu dna 29 ks </t>
  </si>
  <si>
    <t xml:space="preserve">odtoková vpusť , s plastovým košom na nečistoty 1 ks </t>
  </si>
  <si>
    <t xml:space="preserve">štrbinový liatinový kryt, štrbiny 132/18, čierny, tr. D 400 - 59 ks </t>
  </si>
  <si>
    <t>aretácia k liatinovým krytom 59 ks</t>
  </si>
  <si>
    <t>uzavretá čelná stena z pozinkovanej ocele ,  1 ks</t>
  </si>
  <si>
    <t>"celková dlžka 30 m "30</t>
  </si>
  <si>
    <t xml:space="preserve">Presun hmôt HSV   </t>
  </si>
  <si>
    <t>998271201.S</t>
  </si>
  <si>
    <t>Presun hmôt pre kanalizácie hĺbené murované vrátane drobných objektov v otvorenom výkope</t>
  </si>
  <si>
    <t>VP - Všeobecné položky</t>
  </si>
  <si>
    <t>000300102</t>
  </si>
  <si>
    <t>Predrealizačné zameranie</t>
  </si>
  <si>
    <t>pasport</t>
  </si>
  <si>
    <t>000300103</t>
  </si>
  <si>
    <t>Vytýčenie sieti</t>
  </si>
  <si>
    <t>000400030</t>
  </si>
  <si>
    <t>Projektové práce - stavebná časť (stavebné objekty vrátane ich technického vybavenia). náklady na vypracovanie skutočnej realizácie stavby (DSRS)</t>
  </si>
  <si>
    <t>a) Elaboráty kvality,</t>
  </si>
  <si>
    <t>b) Atesty výrobkov a materiálov, resp. vyhlásenia o zhode,</t>
  </si>
  <si>
    <t>c) Skúšky vodotesnosti potvrdené majiteľom, resp. užívateľom (ak sú potrebné),</t>
  </si>
  <si>
    <t>d) Skúšobný protokol od VN a NN rozvádzača VN a NN prípojky, VN a NN vedení,</t>
  </si>
  <si>
    <t>e) Odborné prehliadky a odborné skúšky (revízne správy),</t>
  </si>
  <si>
    <t>v 6-vyhotoveniach</t>
  </si>
  <si>
    <t>000600011</t>
  </si>
  <si>
    <t>Zariadenie staveniska - zriadenie</t>
  </si>
  <si>
    <t>zridenie zaridenia staveniska na mieste určenom objednávateľom ( predbežne parkovisko pri fare ) podľa potrieb zhotoviteľa</t>
  </si>
  <si>
    <t>ochrana zámkovej dlažby drevenými doskami a geotextíliou</t>
  </si>
  <si>
    <t>oplotenie</t>
  </si>
  <si>
    <t>strážna služba</t>
  </si>
  <si>
    <t xml:space="preserve">unimobunky , sklady </t>
  </si>
  <si>
    <t>potrebné prípojky</t>
  </si>
  <si>
    <t>000600012</t>
  </si>
  <si>
    <t>Zariadenie staveniska - prevádzka</t>
  </si>
  <si>
    <t>mes</t>
  </si>
  <si>
    <t>Obsahuje náklady na prevádzku ( napr. zabezpečenie energií , strážnu službu  a údržbu zariadení staveniska, prístupových ciest, dočasného premosteni</t>
  </si>
  <si>
    <t>dočasné oplotenia</t>
  </si>
  <si>
    <t>000600013</t>
  </si>
  <si>
    <t>Zariadenie staveniska - odstránenie</t>
  </si>
  <si>
    <t>Náklady spojené s odstránením zariadenia staveniska, jeho odvozom, likvidáciou odpadov v rímci ZS,</t>
  </si>
  <si>
    <t>odstránenie napojení na verejné komunikácie, prípojok inžinierskych sietí, odstránenie dočasného premostenia a oplotenia</t>
  </si>
  <si>
    <t>000800101</t>
  </si>
  <si>
    <t>Dočasné dopravné značenie</t>
  </si>
  <si>
    <t>001300001</t>
  </si>
  <si>
    <t>Inžinierska činnosť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</si>
</sst>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0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6" fillId="0" borderId="12" xfId="0" applyNumberFormat="1" applyFont="1" applyBorder="1"/>
    <xf numFmtId="166" fontId="36" fillId="0" borderId="13" xfId="0" applyNumberFormat="1" applyFont="1" applyBorder="1"/>
    <xf numFmtId="4" fontId="3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4" fontId="39" fillId="3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25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30" fillId="0" borderId="0" xfId="0" applyNumberFormat="1" applyFont="1" applyAlignment="1">
      <alignment horizontal="right" vertical="center"/>
    </xf>
    <xf numFmtId="0" fontId="30" fillId="0" borderId="0" xfId="0" applyFont="1" applyAlignment="1">
      <alignment vertical="center"/>
    </xf>
    <xf numFmtId="0" fontId="25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5" fillId="5" borderId="8" xfId="0" applyFont="1" applyFill="1" applyBorder="1" applyAlignment="1">
      <alignment horizontal="left" vertical="center"/>
    </xf>
    <xf numFmtId="4" fontId="30" fillId="0" borderId="0" xfId="0" applyNumberFormat="1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5" fillId="6" borderId="22" xfId="0" applyFont="1" applyFill="1" applyBorder="1" applyAlignment="1" applyProtection="1">
      <alignment horizontal="center" vertical="center"/>
      <protection locked="0"/>
    </xf>
    <xf numFmtId="49" fontId="25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25" fillId="6" borderId="22" xfId="0" applyFont="1" applyFill="1" applyBorder="1" applyAlignment="1" applyProtection="1">
      <alignment horizontal="left" vertical="center" wrapText="1"/>
      <protection locked="0"/>
    </xf>
    <xf numFmtId="0" fontId="25" fillId="6" borderId="22" xfId="0" applyFont="1" applyFill="1" applyBorder="1" applyAlignment="1" applyProtection="1">
      <alignment horizontal="center" vertical="center" wrapText="1"/>
      <protection locked="0"/>
    </xf>
    <xf numFmtId="167" fontId="25" fillId="6" borderId="22" xfId="0" applyNumberFormat="1" applyFont="1" applyFill="1" applyBorder="1" applyAlignment="1" applyProtection="1">
      <alignment vertical="center"/>
      <protection locked="0"/>
    </xf>
    <xf numFmtId="0" fontId="9" fillId="6" borderId="0" xfId="0" applyFont="1" applyFill="1" applyAlignment="1">
      <alignment vertical="center"/>
    </xf>
    <xf numFmtId="0" fontId="38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left" vertical="center" wrapText="1"/>
    </xf>
    <xf numFmtId="0" fontId="10" fillId="6" borderId="0" xfId="0" applyFont="1" applyFill="1" applyAlignment="1">
      <alignment vertical="center"/>
    </xf>
    <xf numFmtId="0" fontId="10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 wrapText="1"/>
    </xf>
    <xf numFmtId="167" fontId="10" fillId="6" borderId="0" xfId="0" applyNumberFormat="1" applyFont="1" applyFill="1" applyAlignment="1">
      <alignment vertical="center"/>
    </xf>
    <xf numFmtId="0" fontId="39" fillId="6" borderId="22" xfId="0" applyFont="1" applyFill="1" applyBorder="1" applyAlignment="1" applyProtection="1">
      <alignment horizontal="center" vertical="center"/>
      <protection locked="0"/>
    </xf>
    <xf numFmtId="49" fontId="39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39" fillId="6" borderId="22" xfId="0" applyFont="1" applyFill="1" applyBorder="1" applyAlignment="1" applyProtection="1">
      <alignment horizontal="left" vertical="center" wrapText="1"/>
      <protection locked="0"/>
    </xf>
    <xf numFmtId="0" fontId="39" fillId="6" borderId="22" xfId="0" applyFont="1" applyFill="1" applyBorder="1" applyAlignment="1" applyProtection="1">
      <alignment horizontal="center" vertical="center" wrapText="1"/>
      <protection locked="0"/>
    </xf>
    <xf numFmtId="167" fontId="39" fillId="6" borderId="22" xfId="0" applyNumberFormat="1" applyFont="1" applyFill="1" applyBorder="1" applyAlignment="1" applyProtection="1">
      <alignment vertical="center"/>
      <protection locked="0"/>
    </xf>
    <xf numFmtId="0" fontId="25" fillId="7" borderId="22" xfId="0" applyFont="1" applyFill="1" applyBorder="1" applyAlignment="1" applyProtection="1">
      <alignment horizontal="center" vertical="center"/>
      <protection locked="0"/>
    </xf>
    <xf numFmtId="49" fontId="25" fillId="7" borderId="22" xfId="0" applyNumberFormat="1" applyFont="1" applyFill="1" applyBorder="1" applyAlignment="1" applyProtection="1">
      <alignment horizontal="left" vertical="center" wrapText="1"/>
      <protection locked="0"/>
    </xf>
    <xf numFmtId="0" fontId="25" fillId="7" borderId="22" xfId="0" applyFont="1" applyFill="1" applyBorder="1" applyAlignment="1" applyProtection="1">
      <alignment horizontal="left" vertical="center" wrapText="1"/>
      <protection locked="0"/>
    </xf>
    <xf numFmtId="0" fontId="25" fillId="7" borderId="22" xfId="0" applyFont="1" applyFill="1" applyBorder="1" applyAlignment="1" applyProtection="1">
      <alignment horizontal="center" vertical="center" wrapText="1"/>
      <protection locked="0"/>
    </xf>
    <xf numFmtId="167" fontId="25" fillId="7" borderId="22" xfId="0" applyNumberFormat="1" applyFont="1" applyFill="1" applyBorder="1" applyAlignment="1" applyProtection="1">
      <alignment vertical="center"/>
      <protection locked="0"/>
    </xf>
    <xf numFmtId="0" fontId="9" fillId="7" borderId="0" xfId="0" applyFont="1" applyFill="1" applyAlignment="1">
      <alignment vertical="center"/>
    </xf>
    <xf numFmtId="0" fontId="38" fillId="7" borderId="0" xfId="0" applyFont="1" applyFill="1" applyAlignment="1">
      <alignment horizontal="left" vertical="center"/>
    </xf>
    <xf numFmtId="0" fontId="9" fillId="7" borderId="0" xfId="0" applyFont="1" applyFill="1" applyAlignment="1">
      <alignment horizontal="left" vertical="center"/>
    </xf>
    <xf numFmtId="0" fontId="9" fillId="7" borderId="0" xfId="0" applyFont="1" applyFill="1" applyAlignment="1">
      <alignment horizontal="left" vertical="center" wrapText="1"/>
    </xf>
    <xf numFmtId="0" fontId="10" fillId="7" borderId="0" xfId="0" applyFont="1" applyFill="1" applyAlignment="1">
      <alignment vertical="center"/>
    </xf>
    <xf numFmtId="0" fontId="10" fillId="7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left" vertical="center" wrapText="1"/>
    </xf>
    <xf numFmtId="167" fontId="10" fillId="7" borderId="0" xfId="0" applyNumberFormat="1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1" fillId="7" borderId="0" xfId="0" applyFont="1" applyFill="1" applyAlignment="1">
      <alignment horizontal="left" vertical="center"/>
    </xf>
    <xf numFmtId="0" fontId="11" fillId="7" borderId="0" xfId="0" applyFont="1" applyFill="1" applyAlignment="1">
      <alignment horizontal="left" vertical="center" wrapText="1"/>
    </xf>
    <xf numFmtId="167" fontId="11" fillId="7" borderId="0" xfId="0" applyNumberFormat="1" applyFont="1" applyFill="1" applyAlignment="1">
      <alignment vertical="center"/>
    </xf>
    <xf numFmtId="0" fontId="39" fillId="7" borderId="22" xfId="0" applyFont="1" applyFill="1" applyBorder="1" applyAlignment="1" applyProtection="1">
      <alignment horizontal="center" vertical="center"/>
      <protection locked="0"/>
    </xf>
    <xf numFmtId="49" fontId="39" fillId="7" borderId="22" xfId="0" applyNumberFormat="1" applyFont="1" applyFill="1" applyBorder="1" applyAlignment="1" applyProtection="1">
      <alignment horizontal="left" vertical="center" wrapText="1"/>
      <protection locked="0"/>
    </xf>
    <xf numFmtId="0" fontId="39" fillId="7" borderId="22" xfId="0" applyFont="1" applyFill="1" applyBorder="1" applyAlignment="1" applyProtection="1">
      <alignment horizontal="left" vertical="center" wrapText="1"/>
      <protection locked="0"/>
    </xf>
    <xf numFmtId="0" fontId="39" fillId="7" borderId="22" xfId="0" applyFont="1" applyFill="1" applyBorder="1" applyAlignment="1" applyProtection="1">
      <alignment horizontal="center" vertical="center" wrapText="1"/>
      <protection locked="0"/>
    </xf>
    <xf numFmtId="167" fontId="39" fillId="7" borderId="22" xfId="0" applyNumberFormat="1" applyFont="1" applyFill="1" applyBorder="1" applyAlignment="1" applyProtection="1">
      <alignment vertical="center"/>
      <protection locked="0"/>
    </xf>
    <xf numFmtId="0" fontId="12" fillId="7" borderId="0" xfId="0" applyFont="1" applyFill="1" applyAlignment="1">
      <alignment vertical="center"/>
    </xf>
    <xf numFmtId="0" fontId="12" fillId="7" borderId="0" xfId="0" applyFont="1" applyFill="1" applyAlignment="1">
      <alignment horizontal="left" vertical="center"/>
    </xf>
    <xf numFmtId="0" fontId="12" fillId="7" borderId="0" xfId="0" applyFont="1" applyFill="1" applyAlignment="1">
      <alignment horizontal="left" vertical="center" wrapText="1"/>
    </xf>
    <xf numFmtId="167" fontId="12" fillId="7" borderId="0" xfId="0" applyNumberFormat="1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11" fillId="6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left" vertical="center" wrapText="1"/>
    </xf>
    <xf numFmtId="167" fontId="11" fillId="6" borderId="0" xfId="0" applyNumberFormat="1" applyFont="1" applyFill="1" applyAlignment="1">
      <alignment vertical="center"/>
    </xf>
    <xf numFmtId="0" fontId="9" fillId="8" borderId="0" xfId="0" applyFont="1" applyFill="1" applyAlignment="1">
      <alignment horizontal="left" vertical="center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1"/>
  <sheetViews>
    <sheetView showGridLines="0" workbookViewId="0"/>
  </sheetViews>
  <sheetFormatPr defaultRowHeight="13.8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>
      <c r="AR2" s="235" t="s">
        <v>5</v>
      </c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>
      <c r="B5" s="20"/>
      <c r="D5" s="24" t="s">
        <v>12</v>
      </c>
      <c r="K5" s="216" t="s">
        <v>13</v>
      </c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R5" s="20"/>
      <c r="BE5" s="213" t="s">
        <v>14</v>
      </c>
      <c r="BS5" s="17" t="s">
        <v>6</v>
      </c>
    </row>
    <row r="6" spans="1:74" ht="36.9" customHeight="1">
      <c r="B6" s="20"/>
      <c r="D6" s="26" t="s">
        <v>15</v>
      </c>
      <c r="K6" s="218" t="s">
        <v>16</v>
      </c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R6" s="20"/>
      <c r="BE6" s="214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14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14"/>
      <c r="BS8" s="17" t="s">
        <v>6</v>
      </c>
    </row>
    <row r="9" spans="1:74" ht="14.4" customHeight="1">
      <c r="B9" s="20"/>
      <c r="AR9" s="20"/>
      <c r="BE9" s="214"/>
      <c r="BS9" s="17" t="s">
        <v>6</v>
      </c>
    </row>
    <row r="10" spans="1:74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14"/>
      <c r="BS10" s="17" t="s">
        <v>6</v>
      </c>
    </row>
    <row r="11" spans="1:74" ht="18.45" customHeight="1">
      <c r="B11" s="20"/>
      <c r="E11" s="25" t="s">
        <v>20</v>
      </c>
      <c r="AK11" s="27" t="s">
        <v>25</v>
      </c>
      <c r="AN11" s="25" t="s">
        <v>1</v>
      </c>
      <c r="AR11" s="20"/>
      <c r="BE11" s="214"/>
      <c r="BS11" s="17" t="s">
        <v>6</v>
      </c>
    </row>
    <row r="12" spans="1:74" ht="6.9" customHeight="1">
      <c r="B12" s="20"/>
      <c r="AR12" s="20"/>
      <c r="BE12" s="214"/>
      <c r="BS12" s="17" t="s">
        <v>6</v>
      </c>
    </row>
    <row r="13" spans="1:74" ht="12" customHeight="1">
      <c r="B13" s="20"/>
      <c r="D13" s="27" t="s">
        <v>26</v>
      </c>
      <c r="AK13" s="27" t="s">
        <v>24</v>
      </c>
      <c r="AN13" s="29" t="s">
        <v>27</v>
      </c>
      <c r="AR13" s="20"/>
      <c r="BE13" s="214"/>
      <c r="BS13" s="17" t="s">
        <v>6</v>
      </c>
    </row>
    <row r="14" spans="1:74" ht="13.2">
      <c r="B14" s="20"/>
      <c r="E14" s="219" t="s">
        <v>27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7" t="s">
        <v>25</v>
      </c>
      <c r="AN14" s="29" t="s">
        <v>27</v>
      </c>
      <c r="AR14" s="20"/>
      <c r="BE14" s="214"/>
      <c r="BS14" s="17" t="s">
        <v>6</v>
      </c>
    </row>
    <row r="15" spans="1:74" ht="6.9" customHeight="1">
      <c r="B15" s="20"/>
      <c r="AR15" s="20"/>
      <c r="BE15" s="214"/>
      <c r="BS15" s="17" t="s">
        <v>3</v>
      </c>
    </row>
    <row r="16" spans="1:74" ht="12" customHeight="1">
      <c r="B16" s="20"/>
      <c r="D16" s="27" t="s">
        <v>28</v>
      </c>
      <c r="AK16" s="27" t="s">
        <v>24</v>
      </c>
      <c r="AN16" s="25" t="s">
        <v>1</v>
      </c>
      <c r="AR16" s="20"/>
      <c r="BE16" s="214"/>
      <c r="BS16" s="17" t="s">
        <v>3</v>
      </c>
    </row>
    <row r="17" spans="2:71" ht="18.45" customHeight="1">
      <c r="B17" s="20"/>
      <c r="E17" s="25" t="s">
        <v>20</v>
      </c>
      <c r="AK17" s="27" t="s">
        <v>25</v>
      </c>
      <c r="AN17" s="25" t="s">
        <v>1</v>
      </c>
      <c r="AR17" s="20"/>
      <c r="BE17" s="214"/>
      <c r="BS17" s="17" t="s">
        <v>29</v>
      </c>
    </row>
    <row r="18" spans="2:71" ht="6.9" customHeight="1">
      <c r="B18" s="20"/>
      <c r="AR18" s="20"/>
      <c r="BE18" s="214"/>
      <c r="BS18" s="17" t="s">
        <v>6</v>
      </c>
    </row>
    <row r="19" spans="2:71" ht="12" customHeight="1">
      <c r="B19" s="20"/>
      <c r="D19" s="27" t="s">
        <v>30</v>
      </c>
      <c r="AK19" s="27" t="s">
        <v>24</v>
      </c>
      <c r="AN19" s="25" t="s">
        <v>1</v>
      </c>
      <c r="AR19" s="20"/>
      <c r="BE19" s="214"/>
      <c r="BS19" s="17" t="s">
        <v>6</v>
      </c>
    </row>
    <row r="20" spans="2:71" ht="18.45" customHeight="1">
      <c r="B20" s="20"/>
      <c r="E20" s="25" t="s">
        <v>20</v>
      </c>
      <c r="AK20" s="27" t="s">
        <v>25</v>
      </c>
      <c r="AN20" s="25" t="s">
        <v>1</v>
      </c>
      <c r="AR20" s="20"/>
      <c r="BE20" s="214"/>
      <c r="BS20" s="17" t="s">
        <v>29</v>
      </c>
    </row>
    <row r="21" spans="2:71" ht="6.9" customHeight="1">
      <c r="B21" s="20"/>
      <c r="AR21" s="20"/>
      <c r="BE21" s="214"/>
    </row>
    <row r="22" spans="2:71" ht="12" customHeight="1">
      <c r="B22" s="20"/>
      <c r="D22" s="27" t="s">
        <v>31</v>
      </c>
      <c r="AR22" s="20"/>
      <c r="BE22" s="214"/>
    </row>
    <row r="23" spans="2:71" ht="16.5" customHeight="1">
      <c r="B23" s="20"/>
      <c r="E23" s="221" t="s">
        <v>1</v>
      </c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R23" s="20"/>
      <c r="BE23" s="214"/>
    </row>
    <row r="24" spans="2:71" ht="6.9" customHeight="1">
      <c r="B24" s="20"/>
      <c r="AR24" s="20"/>
      <c r="BE24" s="214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14"/>
    </row>
    <row r="26" spans="2:71" s="1" customFormat="1" ht="25.95" customHeight="1">
      <c r="B26" s="32"/>
      <c r="D26" s="33" t="s">
        <v>32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2">
        <f>ROUND(AG94,2)</f>
        <v>0</v>
      </c>
      <c r="AL26" s="223"/>
      <c r="AM26" s="223"/>
      <c r="AN26" s="223"/>
      <c r="AO26" s="223"/>
      <c r="AR26" s="32"/>
      <c r="BE26" s="214"/>
    </row>
    <row r="27" spans="2:71" s="1" customFormat="1" ht="6.9" customHeight="1">
      <c r="B27" s="32"/>
      <c r="AR27" s="32"/>
      <c r="BE27" s="214"/>
    </row>
    <row r="28" spans="2:71" s="1" customFormat="1" ht="13.2">
      <c r="B28" s="32"/>
      <c r="L28" s="224" t="s">
        <v>33</v>
      </c>
      <c r="M28" s="224"/>
      <c r="N28" s="224"/>
      <c r="O28" s="224"/>
      <c r="P28" s="224"/>
      <c r="W28" s="224" t="s">
        <v>34</v>
      </c>
      <c r="X28" s="224"/>
      <c r="Y28" s="224"/>
      <c r="Z28" s="224"/>
      <c r="AA28" s="224"/>
      <c r="AB28" s="224"/>
      <c r="AC28" s="224"/>
      <c r="AD28" s="224"/>
      <c r="AE28" s="224"/>
      <c r="AK28" s="224" t="s">
        <v>35</v>
      </c>
      <c r="AL28" s="224"/>
      <c r="AM28" s="224"/>
      <c r="AN28" s="224"/>
      <c r="AO28" s="224"/>
      <c r="AR28" s="32"/>
      <c r="BE28" s="214"/>
    </row>
    <row r="29" spans="2:71" s="2" customFormat="1" ht="14.4" customHeight="1">
      <c r="B29" s="36"/>
      <c r="D29" s="27" t="s">
        <v>36</v>
      </c>
      <c r="F29" s="37" t="s">
        <v>37</v>
      </c>
      <c r="L29" s="227">
        <v>0.23</v>
      </c>
      <c r="M29" s="226"/>
      <c r="N29" s="226"/>
      <c r="O29" s="226"/>
      <c r="P29" s="226"/>
      <c r="Q29" s="38"/>
      <c r="R29" s="38"/>
      <c r="S29" s="38"/>
      <c r="T29" s="38"/>
      <c r="U29" s="38"/>
      <c r="V29" s="38"/>
      <c r="W29" s="225">
        <f>ROUND(AZ94, 2)</f>
        <v>0</v>
      </c>
      <c r="X29" s="226"/>
      <c r="Y29" s="226"/>
      <c r="Z29" s="226"/>
      <c r="AA29" s="226"/>
      <c r="AB29" s="226"/>
      <c r="AC29" s="226"/>
      <c r="AD29" s="226"/>
      <c r="AE29" s="226"/>
      <c r="AF29" s="38"/>
      <c r="AG29" s="38"/>
      <c r="AH29" s="38"/>
      <c r="AI29" s="38"/>
      <c r="AJ29" s="38"/>
      <c r="AK29" s="225">
        <f>ROUND(AV94, 2)</f>
        <v>0</v>
      </c>
      <c r="AL29" s="226"/>
      <c r="AM29" s="226"/>
      <c r="AN29" s="226"/>
      <c r="AO29" s="226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15"/>
    </row>
    <row r="30" spans="2:71" s="2" customFormat="1" ht="14.4" customHeight="1">
      <c r="B30" s="36"/>
      <c r="F30" s="37" t="s">
        <v>38</v>
      </c>
      <c r="L30" s="230">
        <v>0.23</v>
      </c>
      <c r="M30" s="229"/>
      <c r="N30" s="229"/>
      <c r="O30" s="229"/>
      <c r="P30" s="229"/>
      <c r="W30" s="228">
        <f>ROUND(BA94, 2)</f>
        <v>0</v>
      </c>
      <c r="X30" s="229"/>
      <c r="Y30" s="229"/>
      <c r="Z30" s="229"/>
      <c r="AA30" s="229"/>
      <c r="AB30" s="229"/>
      <c r="AC30" s="229"/>
      <c r="AD30" s="229"/>
      <c r="AE30" s="229"/>
      <c r="AK30" s="228">
        <f>ROUND(AW94, 2)</f>
        <v>0</v>
      </c>
      <c r="AL30" s="229"/>
      <c r="AM30" s="229"/>
      <c r="AN30" s="229"/>
      <c r="AO30" s="229"/>
      <c r="AR30" s="36"/>
      <c r="BE30" s="215"/>
    </row>
    <row r="31" spans="2:71" s="2" customFormat="1" ht="14.4" hidden="1" customHeight="1">
      <c r="B31" s="36"/>
      <c r="F31" s="27" t="s">
        <v>39</v>
      </c>
      <c r="L31" s="230">
        <v>0.23</v>
      </c>
      <c r="M31" s="229"/>
      <c r="N31" s="229"/>
      <c r="O31" s="229"/>
      <c r="P31" s="229"/>
      <c r="W31" s="228">
        <f>ROUND(BB94, 2)</f>
        <v>0</v>
      </c>
      <c r="X31" s="229"/>
      <c r="Y31" s="229"/>
      <c r="Z31" s="229"/>
      <c r="AA31" s="229"/>
      <c r="AB31" s="229"/>
      <c r="AC31" s="229"/>
      <c r="AD31" s="229"/>
      <c r="AE31" s="229"/>
      <c r="AK31" s="228">
        <v>0</v>
      </c>
      <c r="AL31" s="229"/>
      <c r="AM31" s="229"/>
      <c r="AN31" s="229"/>
      <c r="AO31" s="229"/>
      <c r="AR31" s="36"/>
      <c r="BE31" s="215"/>
    </row>
    <row r="32" spans="2:71" s="2" customFormat="1" ht="14.4" hidden="1" customHeight="1">
      <c r="B32" s="36"/>
      <c r="F32" s="27" t="s">
        <v>40</v>
      </c>
      <c r="L32" s="230">
        <v>0.23</v>
      </c>
      <c r="M32" s="229"/>
      <c r="N32" s="229"/>
      <c r="O32" s="229"/>
      <c r="P32" s="229"/>
      <c r="W32" s="228">
        <f>ROUND(BC94, 2)</f>
        <v>0</v>
      </c>
      <c r="X32" s="229"/>
      <c r="Y32" s="229"/>
      <c r="Z32" s="229"/>
      <c r="AA32" s="229"/>
      <c r="AB32" s="229"/>
      <c r="AC32" s="229"/>
      <c r="AD32" s="229"/>
      <c r="AE32" s="229"/>
      <c r="AK32" s="228">
        <v>0</v>
      </c>
      <c r="AL32" s="229"/>
      <c r="AM32" s="229"/>
      <c r="AN32" s="229"/>
      <c r="AO32" s="229"/>
      <c r="AR32" s="36"/>
      <c r="BE32" s="215"/>
    </row>
    <row r="33" spans="2:57" s="2" customFormat="1" ht="14.4" hidden="1" customHeight="1">
      <c r="B33" s="36"/>
      <c r="F33" s="37" t="s">
        <v>41</v>
      </c>
      <c r="L33" s="227">
        <v>0</v>
      </c>
      <c r="M33" s="226"/>
      <c r="N33" s="226"/>
      <c r="O33" s="226"/>
      <c r="P33" s="226"/>
      <c r="Q33" s="38"/>
      <c r="R33" s="38"/>
      <c r="S33" s="38"/>
      <c r="T33" s="38"/>
      <c r="U33" s="38"/>
      <c r="V33" s="38"/>
      <c r="W33" s="225">
        <f>ROUND(BD94, 2)</f>
        <v>0</v>
      </c>
      <c r="X33" s="226"/>
      <c r="Y33" s="226"/>
      <c r="Z33" s="226"/>
      <c r="AA33" s="226"/>
      <c r="AB33" s="226"/>
      <c r="AC33" s="226"/>
      <c r="AD33" s="226"/>
      <c r="AE33" s="226"/>
      <c r="AF33" s="38"/>
      <c r="AG33" s="38"/>
      <c r="AH33" s="38"/>
      <c r="AI33" s="38"/>
      <c r="AJ33" s="38"/>
      <c r="AK33" s="225">
        <v>0</v>
      </c>
      <c r="AL33" s="226"/>
      <c r="AM33" s="226"/>
      <c r="AN33" s="226"/>
      <c r="AO33" s="226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15"/>
    </row>
    <row r="34" spans="2:57" s="1" customFormat="1" ht="6.9" customHeight="1">
      <c r="B34" s="32"/>
      <c r="AR34" s="32"/>
      <c r="BE34" s="214"/>
    </row>
    <row r="35" spans="2:57" s="1" customFormat="1" ht="25.95" customHeight="1">
      <c r="B35" s="32"/>
      <c r="C35" s="40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43</v>
      </c>
      <c r="U35" s="42"/>
      <c r="V35" s="42"/>
      <c r="W35" s="42"/>
      <c r="X35" s="234" t="s">
        <v>44</v>
      </c>
      <c r="Y35" s="232"/>
      <c r="Z35" s="232"/>
      <c r="AA35" s="232"/>
      <c r="AB35" s="232"/>
      <c r="AC35" s="42"/>
      <c r="AD35" s="42"/>
      <c r="AE35" s="42"/>
      <c r="AF35" s="42"/>
      <c r="AG35" s="42"/>
      <c r="AH35" s="42"/>
      <c r="AI35" s="42"/>
      <c r="AJ35" s="42"/>
      <c r="AK35" s="231">
        <f>SUM(AK26:AK33)</f>
        <v>0</v>
      </c>
      <c r="AL35" s="232"/>
      <c r="AM35" s="232"/>
      <c r="AN35" s="232"/>
      <c r="AO35" s="233"/>
      <c r="AP35" s="40"/>
      <c r="AQ35" s="40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4" t="s">
        <v>45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46</v>
      </c>
      <c r="AI49" s="45"/>
      <c r="AJ49" s="45"/>
      <c r="AK49" s="45"/>
      <c r="AL49" s="45"/>
      <c r="AM49" s="45"/>
      <c r="AN49" s="45"/>
      <c r="AO49" s="45"/>
      <c r="AR49" s="32"/>
    </row>
    <row r="50" spans="2:44" ht="10.199999999999999">
      <c r="B50" s="20"/>
      <c r="AR50" s="20"/>
    </row>
    <row r="51" spans="2:44" ht="10.199999999999999">
      <c r="B51" s="20"/>
      <c r="AR51" s="20"/>
    </row>
    <row r="52" spans="2:44" ht="10.199999999999999">
      <c r="B52" s="20"/>
      <c r="AR52" s="20"/>
    </row>
    <row r="53" spans="2:44" ht="10.199999999999999">
      <c r="B53" s="20"/>
      <c r="AR53" s="20"/>
    </row>
    <row r="54" spans="2:44" ht="10.199999999999999">
      <c r="B54" s="20"/>
      <c r="AR54" s="20"/>
    </row>
    <row r="55" spans="2:44" ht="10.199999999999999">
      <c r="B55" s="20"/>
      <c r="AR55" s="20"/>
    </row>
    <row r="56" spans="2:44" ht="10.199999999999999">
      <c r="B56" s="20"/>
      <c r="AR56" s="20"/>
    </row>
    <row r="57" spans="2:44" ht="10.199999999999999">
      <c r="B57" s="20"/>
      <c r="AR57" s="20"/>
    </row>
    <row r="58" spans="2:44" ht="10.199999999999999">
      <c r="B58" s="20"/>
      <c r="AR58" s="20"/>
    </row>
    <row r="59" spans="2:44" ht="10.199999999999999">
      <c r="B59" s="20"/>
      <c r="AR59" s="20"/>
    </row>
    <row r="60" spans="2:44" s="1" customFormat="1" ht="13.2">
      <c r="B60" s="32"/>
      <c r="D60" s="46" t="s">
        <v>47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48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47</v>
      </c>
      <c r="AI60" s="34"/>
      <c r="AJ60" s="34"/>
      <c r="AK60" s="34"/>
      <c r="AL60" s="34"/>
      <c r="AM60" s="46" t="s">
        <v>48</v>
      </c>
      <c r="AN60" s="34"/>
      <c r="AO60" s="34"/>
      <c r="AR60" s="32"/>
    </row>
    <row r="61" spans="2:44" ht="10.199999999999999">
      <c r="B61" s="20"/>
      <c r="AR61" s="20"/>
    </row>
    <row r="62" spans="2:44" ht="10.199999999999999">
      <c r="B62" s="20"/>
      <c r="AR62" s="20"/>
    </row>
    <row r="63" spans="2:44" ht="10.199999999999999">
      <c r="B63" s="20"/>
      <c r="AR63" s="20"/>
    </row>
    <row r="64" spans="2:44" s="1" customFormat="1" ht="13.2">
      <c r="B64" s="32"/>
      <c r="D64" s="44" t="s">
        <v>49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50</v>
      </c>
      <c r="AI64" s="45"/>
      <c r="AJ64" s="45"/>
      <c r="AK64" s="45"/>
      <c r="AL64" s="45"/>
      <c r="AM64" s="45"/>
      <c r="AN64" s="45"/>
      <c r="AO64" s="45"/>
      <c r="AR64" s="32"/>
    </row>
    <row r="65" spans="2:44" ht="10.199999999999999">
      <c r="B65" s="20"/>
      <c r="AR65" s="20"/>
    </row>
    <row r="66" spans="2:44" ht="10.199999999999999">
      <c r="B66" s="20"/>
      <c r="AR66" s="20"/>
    </row>
    <row r="67" spans="2:44" ht="10.199999999999999">
      <c r="B67" s="20"/>
      <c r="AR67" s="20"/>
    </row>
    <row r="68" spans="2:44" ht="10.199999999999999">
      <c r="B68" s="20"/>
      <c r="AR68" s="20"/>
    </row>
    <row r="69" spans="2:44" ht="10.199999999999999">
      <c r="B69" s="20"/>
      <c r="AR69" s="20"/>
    </row>
    <row r="70" spans="2:44" ht="10.199999999999999">
      <c r="B70" s="20"/>
      <c r="AR70" s="20"/>
    </row>
    <row r="71" spans="2:44" ht="10.199999999999999">
      <c r="B71" s="20"/>
      <c r="AR71" s="20"/>
    </row>
    <row r="72" spans="2:44" ht="10.199999999999999">
      <c r="B72" s="20"/>
      <c r="AR72" s="20"/>
    </row>
    <row r="73" spans="2:44" ht="10.199999999999999">
      <c r="B73" s="20"/>
      <c r="AR73" s="20"/>
    </row>
    <row r="74" spans="2:44" ht="10.199999999999999">
      <c r="B74" s="20"/>
      <c r="AR74" s="20"/>
    </row>
    <row r="75" spans="2:44" s="1" customFormat="1" ht="13.2">
      <c r="B75" s="32"/>
      <c r="D75" s="46" t="s">
        <v>47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48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47</v>
      </c>
      <c r="AI75" s="34"/>
      <c r="AJ75" s="34"/>
      <c r="AK75" s="34"/>
      <c r="AL75" s="34"/>
      <c r="AM75" s="46" t="s">
        <v>48</v>
      </c>
      <c r="AN75" s="34"/>
      <c r="AO75" s="34"/>
      <c r="AR75" s="32"/>
    </row>
    <row r="76" spans="2:44" s="1" customFormat="1" ht="10.199999999999999">
      <c r="B76" s="32"/>
      <c r="AR76" s="32"/>
    </row>
    <row r="77" spans="2:44" s="1" customFormat="1" ht="6.9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" customHeight="1">
      <c r="B82" s="32"/>
      <c r="C82" s="21" t="s">
        <v>51</v>
      </c>
      <c r="AR82" s="32"/>
    </row>
    <row r="83" spans="1:91" s="1" customFormat="1" ht="6.9" customHeight="1">
      <c r="B83" s="32"/>
      <c r="AR83" s="32"/>
    </row>
    <row r="84" spans="1:91" s="3" customFormat="1" ht="12" customHeight="1">
      <c r="B84" s="51"/>
      <c r="C84" s="27" t="s">
        <v>12</v>
      </c>
      <c r="L84" s="3" t="str">
        <f>K5</f>
        <v>OBRAT_V_O_01_26</v>
      </c>
      <c r="AR84" s="51"/>
    </row>
    <row r="85" spans="1:91" s="4" customFormat="1" ht="36.9" customHeight="1">
      <c r="B85" s="52"/>
      <c r="C85" s="53" t="s">
        <v>15</v>
      </c>
      <c r="L85" s="211" t="str">
        <f>K6</f>
        <v>Príloha č.2_Výkaz výmer_Obratiská autobusov zadanie</v>
      </c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R85" s="52"/>
    </row>
    <row r="86" spans="1:91" s="1" customFormat="1" ht="6.9" customHeight="1">
      <c r="B86" s="32"/>
      <c r="AR86" s="32"/>
    </row>
    <row r="87" spans="1:91" s="1" customFormat="1" ht="12" customHeight="1">
      <c r="B87" s="32"/>
      <c r="C87" s="27" t="s">
        <v>19</v>
      </c>
      <c r="L87" s="54" t="str">
        <f>IF(K8="","",K8)</f>
        <v xml:space="preserve"> </v>
      </c>
      <c r="AI87" s="27" t="s">
        <v>21</v>
      </c>
      <c r="AM87" s="241" t="str">
        <f>IF(AN8= "","",AN8)</f>
        <v>26. 1. 2026</v>
      </c>
      <c r="AN87" s="241"/>
      <c r="AR87" s="32"/>
    </row>
    <row r="88" spans="1:91" s="1" customFormat="1" ht="6.9" customHeight="1">
      <c r="B88" s="32"/>
      <c r="AR88" s="32"/>
    </row>
    <row r="89" spans="1:91" s="1" customFormat="1" ht="15.15" customHeight="1">
      <c r="B89" s="32"/>
      <c r="C89" s="27" t="s">
        <v>23</v>
      </c>
      <c r="L89" s="3" t="str">
        <f>IF(E11= "","",E11)</f>
        <v xml:space="preserve"> </v>
      </c>
      <c r="AI89" s="27" t="s">
        <v>28</v>
      </c>
      <c r="AM89" s="242" t="str">
        <f>IF(E17="","",E17)</f>
        <v xml:space="preserve"> </v>
      </c>
      <c r="AN89" s="243"/>
      <c r="AO89" s="243"/>
      <c r="AP89" s="243"/>
      <c r="AR89" s="32"/>
      <c r="AS89" s="246" t="s">
        <v>52</v>
      </c>
      <c r="AT89" s="247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15" customHeight="1">
      <c r="B90" s="32"/>
      <c r="C90" s="27" t="s">
        <v>26</v>
      </c>
      <c r="L90" s="3" t="str">
        <f>IF(E14= "Vyplň údaj","",E14)</f>
        <v/>
      </c>
      <c r="AI90" s="27" t="s">
        <v>30</v>
      </c>
      <c r="AM90" s="242" t="str">
        <f>IF(E20="","",E20)</f>
        <v xml:space="preserve"> </v>
      </c>
      <c r="AN90" s="243"/>
      <c r="AO90" s="243"/>
      <c r="AP90" s="243"/>
      <c r="AR90" s="32"/>
      <c r="AS90" s="248"/>
      <c r="AT90" s="249"/>
      <c r="BD90" s="59"/>
    </row>
    <row r="91" spans="1:91" s="1" customFormat="1" ht="10.8" customHeight="1">
      <c r="B91" s="32"/>
      <c r="AR91" s="32"/>
      <c r="AS91" s="248"/>
      <c r="AT91" s="249"/>
      <c r="BD91" s="59"/>
    </row>
    <row r="92" spans="1:91" s="1" customFormat="1" ht="29.25" customHeight="1">
      <c r="B92" s="32"/>
      <c r="C92" s="206" t="s">
        <v>53</v>
      </c>
      <c r="D92" s="207"/>
      <c r="E92" s="207"/>
      <c r="F92" s="207"/>
      <c r="G92" s="207"/>
      <c r="H92" s="60"/>
      <c r="I92" s="210" t="s">
        <v>54</v>
      </c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40" t="s">
        <v>55</v>
      </c>
      <c r="AH92" s="207"/>
      <c r="AI92" s="207"/>
      <c r="AJ92" s="207"/>
      <c r="AK92" s="207"/>
      <c r="AL92" s="207"/>
      <c r="AM92" s="207"/>
      <c r="AN92" s="210" t="s">
        <v>56</v>
      </c>
      <c r="AO92" s="207"/>
      <c r="AP92" s="244"/>
      <c r="AQ92" s="61" t="s">
        <v>57</v>
      </c>
      <c r="AR92" s="32"/>
      <c r="AS92" s="62" t="s">
        <v>58</v>
      </c>
      <c r="AT92" s="63" t="s">
        <v>59</v>
      </c>
      <c r="AU92" s="63" t="s">
        <v>60</v>
      </c>
      <c r="AV92" s="63" t="s">
        <v>61</v>
      </c>
      <c r="AW92" s="63" t="s">
        <v>62</v>
      </c>
      <c r="AX92" s="63" t="s">
        <v>63</v>
      </c>
      <c r="AY92" s="63" t="s">
        <v>64</v>
      </c>
      <c r="AZ92" s="63" t="s">
        <v>65</v>
      </c>
      <c r="BA92" s="63" t="s">
        <v>66</v>
      </c>
      <c r="BB92" s="63" t="s">
        <v>67</v>
      </c>
      <c r="BC92" s="63" t="s">
        <v>68</v>
      </c>
      <c r="BD92" s="64" t="s">
        <v>69</v>
      </c>
    </row>
    <row r="93" spans="1:91" s="1" customFormat="1" ht="10.8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" customHeight="1">
      <c r="B94" s="66"/>
      <c r="C94" s="67" t="s">
        <v>70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50">
        <f>ROUND(AG95+AG102+AG108+AG109,2)</f>
        <v>0</v>
      </c>
      <c r="AH94" s="250"/>
      <c r="AI94" s="250"/>
      <c r="AJ94" s="250"/>
      <c r="AK94" s="250"/>
      <c r="AL94" s="250"/>
      <c r="AM94" s="250"/>
      <c r="AN94" s="251">
        <f t="shared" ref="AN94:AN109" si="0">SUM(AG94,AT94)</f>
        <v>0</v>
      </c>
      <c r="AO94" s="251"/>
      <c r="AP94" s="251"/>
      <c r="AQ94" s="70" t="s">
        <v>1</v>
      </c>
      <c r="AR94" s="66"/>
      <c r="AS94" s="71">
        <f>ROUND(AS95+AS102+AS108+AS109,2)</f>
        <v>0</v>
      </c>
      <c r="AT94" s="72">
        <f t="shared" ref="AT94:AT109" si="1">ROUND(SUM(AV94:AW94),2)</f>
        <v>0</v>
      </c>
      <c r="AU94" s="73">
        <f>ROUND(AU95+AU102+AU108+AU109,5)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ROUND(AZ95+AZ102+AZ108+AZ109,2)</f>
        <v>0</v>
      </c>
      <c r="BA94" s="72">
        <f>ROUND(BA95+BA102+BA108+BA109,2)</f>
        <v>0</v>
      </c>
      <c r="BB94" s="72">
        <f>ROUND(BB95+BB102+BB108+BB109,2)</f>
        <v>0</v>
      </c>
      <c r="BC94" s="72">
        <f>ROUND(BC95+BC102+BC108+BC109,2)</f>
        <v>0</v>
      </c>
      <c r="BD94" s="74">
        <f>ROUND(BD95+BD102+BD108+BD109,2)</f>
        <v>0</v>
      </c>
      <c r="BS94" s="75" t="s">
        <v>71</v>
      </c>
      <c r="BT94" s="75" t="s">
        <v>72</v>
      </c>
      <c r="BU94" s="76" t="s">
        <v>73</v>
      </c>
      <c r="BV94" s="75" t="s">
        <v>74</v>
      </c>
      <c r="BW94" s="75" t="s">
        <v>4</v>
      </c>
      <c r="BX94" s="75" t="s">
        <v>75</v>
      </c>
      <c r="CL94" s="75" t="s">
        <v>1</v>
      </c>
    </row>
    <row r="95" spans="1:91" s="6" customFormat="1" ht="24.75" customHeight="1">
      <c r="B95" s="77"/>
      <c r="C95" s="78"/>
      <c r="D95" s="208" t="s">
        <v>76</v>
      </c>
      <c r="E95" s="208"/>
      <c r="F95" s="208"/>
      <c r="G95" s="208"/>
      <c r="H95" s="208"/>
      <c r="I95" s="79"/>
      <c r="J95" s="208" t="s">
        <v>77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38">
        <f>ROUND(SUM(AG96:AG101),2)</f>
        <v>0</v>
      </c>
      <c r="AH95" s="239"/>
      <c r="AI95" s="239"/>
      <c r="AJ95" s="239"/>
      <c r="AK95" s="239"/>
      <c r="AL95" s="239"/>
      <c r="AM95" s="239"/>
      <c r="AN95" s="245">
        <f t="shared" si="0"/>
        <v>0</v>
      </c>
      <c r="AO95" s="239"/>
      <c r="AP95" s="239"/>
      <c r="AQ95" s="80" t="s">
        <v>78</v>
      </c>
      <c r="AR95" s="77"/>
      <c r="AS95" s="81">
        <f>ROUND(SUM(AS96:AS101),2)</f>
        <v>0</v>
      </c>
      <c r="AT95" s="82">
        <f t="shared" si="1"/>
        <v>0</v>
      </c>
      <c r="AU95" s="83">
        <f>ROUND(SUM(AU96:AU101),5)</f>
        <v>0</v>
      </c>
      <c r="AV95" s="82">
        <f>ROUND(AZ95*L29,2)</f>
        <v>0</v>
      </c>
      <c r="AW95" s="82">
        <f>ROUND(BA95*L30,2)</f>
        <v>0</v>
      </c>
      <c r="AX95" s="82">
        <f>ROUND(BB95*L29,2)</f>
        <v>0</v>
      </c>
      <c r="AY95" s="82">
        <f>ROUND(BC95*L30,2)</f>
        <v>0</v>
      </c>
      <c r="AZ95" s="82">
        <f>ROUND(SUM(AZ96:AZ101),2)</f>
        <v>0</v>
      </c>
      <c r="BA95" s="82">
        <f>ROUND(SUM(BA96:BA101),2)</f>
        <v>0</v>
      </c>
      <c r="BB95" s="82">
        <f>ROUND(SUM(BB96:BB101),2)</f>
        <v>0</v>
      </c>
      <c r="BC95" s="82">
        <f>ROUND(SUM(BC96:BC101),2)</f>
        <v>0</v>
      </c>
      <c r="BD95" s="84">
        <f>ROUND(SUM(BD96:BD101),2)</f>
        <v>0</v>
      </c>
      <c r="BS95" s="85" t="s">
        <v>71</v>
      </c>
      <c r="BT95" s="85" t="s">
        <v>76</v>
      </c>
      <c r="BU95" s="85" t="s">
        <v>73</v>
      </c>
      <c r="BV95" s="85" t="s">
        <v>74</v>
      </c>
      <c r="BW95" s="85" t="s">
        <v>79</v>
      </c>
      <c r="BX95" s="85" t="s">
        <v>4</v>
      </c>
      <c r="CL95" s="85" t="s">
        <v>1</v>
      </c>
      <c r="CM95" s="85" t="s">
        <v>72</v>
      </c>
    </row>
    <row r="96" spans="1:91" s="3" customFormat="1" ht="23.25" customHeight="1">
      <c r="A96" s="86" t="s">
        <v>80</v>
      </c>
      <c r="B96" s="51"/>
      <c r="C96" s="9"/>
      <c r="D96" s="9"/>
      <c r="E96" s="209" t="s">
        <v>81</v>
      </c>
      <c r="F96" s="209"/>
      <c r="G96" s="209"/>
      <c r="H96" s="209"/>
      <c r="I96" s="209"/>
      <c r="J96" s="9"/>
      <c r="K96" s="209" t="s">
        <v>77</v>
      </c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209"/>
      <c r="AE96" s="209"/>
      <c r="AF96" s="209"/>
      <c r="AG96" s="236">
        <f>'SO_01_01_KD - Obratisko a...'!J32</f>
        <v>0</v>
      </c>
      <c r="AH96" s="237"/>
      <c r="AI96" s="237"/>
      <c r="AJ96" s="237"/>
      <c r="AK96" s="237"/>
      <c r="AL96" s="237"/>
      <c r="AM96" s="237"/>
      <c r="AN96" s="236">
        <f t="shared" si="0"/>
        <v>0</v>
      </c>
      <c r="AO96" s="237"/>
      <c r="AP96" s="237"/>
      <c r="AQ96" s="87" t="s">
        <v>82</v>
      </c>
      <c r="AR96" s="51"/>
      <c r="AS96" s="88">
        <v>0</v>
      </c>
      <c r="AT96" s="89">
        <f t="shared" si="1"/>
        <v>0</v>
      </c>
      <c r="AU96" s="90">
        <f>'SO_01_01_KD - Obratisko a...'!P133</f>
        <v>0</v>
      </c>
      <c r="AV96" s="89">
        <f>'SO_01_01_KD - Obratisko a...'!J35</f>
        <v>0</v>
      </c>
      <c r="AW96" s="89">
        <f>'SO_01_01_KD - Obratisko a...'!J36</f>
        <v>0</v>
      </c>
      <c r="AX96" s="89">
        <f>'SO_01_01_KD - Obratisko a...'!J37</f>
        <v>0</v>
      </c>
      <c r="AY96" s="89">
        <f>'SO_01_01_KD - Obratisko a...'!J38</f>
        <v>0</v>
      </c>
      <c r="AZ96" s="89">
        <f>'SO_01_01_KD - Obratisko a...'!F35</f>
        <v>0</v>
      </c>
      <c r="BA96" s="89">
        <f>'SO_01_01_KD - Obratisko a...'!F36</f>
        <v>0</v>
      </c>
      <c r="BB96" s="89">
        <f>'SO_01_01_KD - Obratisko a...'!F37</f>
        <v>0</v>
      </c>
      <c r="BC96" s="89">
        <f>'SO_01_01_KD - Obratisko a...'!F38</f>
        <v>0</v>
      </c>
      <c r="BD96" s="91">
        <f>'SO_01_01_KD - Obratisko a...'!F39</f>
        <v>0</v>
      </c>
      <c r="BT96" s="25" t="s">
        <v>83</v>
      </c>
      <c r="BV96" s="25" t="s">
        <v>74</v>
      </c>
      <c r="BW96" s="25" t="s">
        <v>84</v>
      </c>
      <c r="BX96" s="25" t="s">
        <v>79</v>
      </c>
      <c r="CL96" s="25" t="s">
        <v>1</v>
      </c>
    </row>
    <row r="97" spans="1:91" s="3" customFormat="1" ht="35.25" customHeight="1">
      <c r="A97" s="86" t="s">
        <v>80</v>
      </c>
      <c r="B97" s="51"/>
      <c r="C97" s="9"/>
      <c r="D97" s="9"/>
      <c r="E97" s="209" t="s">
        <v>85</v>
      </c>
      <c r="F97" s="209"/>
      <c r="G97" s="209"/>
      <c r="H97" s="209"/>
      <c r="I97" s="209"/>
      <c r="J97" s="9"/>
      <c r="K97" s="209" t="s">
        <v>86</v>
      </c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209"/>
      <c r="AE97" s="209"/>
      <c r="AF97" s="209"/>
      <c r="AG97" s="236">
        <f>'SO_01_02_KD - Zastávka - ...'!J32</f>
        <v>0</v>
      </c>
      <c r="AH97" s="237"/>
      <c r="AI97" s="237"/>
      <c r="AJ97" s="237"/>
      <c r="AK97" s="237"/>
      <c r="AL97" s="237"/>
      <c r="AM97" s="237"/>
      <c r="AN97" s="236">
        <f t="shared" si="0"/>
        <v>0</v>
      </c>
      <c r="AO97" s="237"/>
      <c r="AP97" s="237"/>
      <c r="AQ97" s="87" t="s">
        <v>82</v>
      </c>
      <c r="AR97" s="51"/>
      <c r="AS97" s="88">
        <v>0</v>
      </c>
      <c r="AT97" s="89">
        <f t="shared" si="1"/>
        <v>0</v>
      </c>
      <c r="AU97" s="90">
        <f>'SO_01_02_KD - Zastávka - ...'!P131</f>
        <v>0</v>
      </c>
      <c r="AV97" s="89">
        <f>'SO_01_02_KD - Zastávka - ...'!J35</f>
        <v>0</v>
      </c>
      <c r="AW97" s="89">
        <f>'SO_01_02_KD - Zastávka - ...'!J36</f>
        <v>0</v>
      </c>
      <c r="AX97" s="89">
        <f>'SO_01_02_KD - Zastávka - ...'!J37</f>
        <v>0</v>
      </c>
      <c r="AY97" s="89">
        <f>'SO_01_02_KD - Zastávka - ...'!J38</f>
        <v>0</v>
      </c>
      <c r="AZ97" s="89">
        <f>'SO_01_02_KD - Zastávka - ...'!F35</f>
        <v>0</v>
      </c>
      <c r="BA97" s="89">
        <f>'SO_01_02_KD - Zastávka - ...'!F36</f>
        <v>0</v>
      </c>
      <c r="BB97" s="89">
        <f>'SO_01_02_KD - Zastávka - ...'!F37</f>
        <v>0</v>
      </c>
      <c r="BC97" s="89">
        <f>'SO_01_02_KD - Zastávka - ...'!F38</f>
        <v>0</v>
      </c>
      <c r="BD97" s="91">
        <f>'SO_01_02_KD - Zastávka - ...'!F39</f>
        <v>0</v>
      </c>
      <c r="BT97" s="25" t="s">
        <v>83</v>
      </c>
      <c r="BV97" s="25" t="s">
        <v>74</v>
      </c>
      <c r="BW97" s="25" t="s">
        <v>87</v>
      </c>
      <c r="BX97" s="25" t="s">
        <v>79</v>
      </c>
      <c r="CL97" s="25" t="s">
        <v>1</v>
      </c>
    </row>
    <row r="98" spans="1:91" s="3" customFormat="1" ht="35.25" customHeight="1">
      <c r="A98" s="86" t="s">
        <v>80</v>
      </c>
      <c r="B98" s="51"/>
      <c r="C98" s="9"/>
      <c r="D98" s="9"/>
      <c r="E98" s="209" t="s">
        <v>88</v>
      </c>
      <c r="F98" s="209"/>
      <c r="G98" s="209"/>
      <c r="H98" s="209"/>
      <c r="I98" s="209"/>
      <c r="J98" s="9"/>
      <c r="K98" s="209" t="s">
        <v>89</v>
      </c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236">
        <f>'SO_01_04_KD - Drobná arch...'!J32</f>
        <v>0</v>
      </c>
      <c r="AH98" s="237"/>
      <c r="AI98" s="237"/>
      <c r="AJ98" s="237"/>
      <c r="AK98" s="237"/>
      <c r="AL98" s="237"/>
      <c r="AM98" s="237"/>
      <c r="AN98" s="236">
        <f t="shared" si="0"/>
        <v>0</v>
      </c>
      <c r="AO98" s="237"/>
      <c r="AP98" s="237"/>
      <c r="AQ98" s="87" t="s">
        <v>82</v>
      </c>
      <c r="AR98" s="51"/>
      <c r="AS98" s="88">
        <v>0</v>
      </c>
      <c r="AT98" s="89">
        <f t="shared" si="1"/>
        <v>0</v>
      </c>
      <c r="AU98" s="90">
        <f>'SO_01_04_KD - Drobná arch...'!P122</f>
        <v>0</v>
      </c>
      <c r="AV98" s="89">
        <f>'SO_01_04_KD - Drobná arch...'!J35</f>
        <v>0</v>
      </c>
      <c r="AW98" s="89">
        <f>'SO_01_04_KD - Drobná arch...'!J36</f>
        <v>0</v>
      </c>
      <c r="AX98" s="89">
        <f>'SO_01_04_KD - Drobná arch...'!J37</f>
        <v>0</v>
      </c>
      <c r="AY98" s="89">
        <f>'SO_01_04_KD - Drobná arch...'!J38</f>
        <v>0</v>
      </c>
      <c r="AZ98" s="89">
        <f>'SO_01_04_KD - Drobná arch...'!F35</f>
        <v>0</v>
      </c>
      <c r="BA98" s="89">
        <f>'SO_01_04_KD - Drobná arch...'!F36</f>
        <v>0</v>
      </c>
      <c r="BB98" s="89">
        <f>'SO_01_04_KD - Drobná arch...'!F37</f>
        <v>0</v>
      </c>
      <c r="BC98" s="89">
        <f>'SO_01_04_KD - Drobná arch...'!F38</f>
        <v>0</v>
      </c>
      <c r="BD98" s="91">
        <f>'SO_01_04_KD - Drobná arch...'!F39</f>
        <v>0</v>
      </c>
      <c r="BT98" s="25" t="s">
        <v>83</v>
      </c>
      <c r="BV98" s="25" t="s">
        <v>74</v>
      </c>
      <c r="BW98" s="25" t="s">
        <v>90</v>
      </c>
      <c r="BX98" s="25" t="s">
        <v>79</v>
      </c>
      <c r="CL98" s="25" t="s">
        <v>1</v>
      </c>
    </row>
    <row r="99" spans="1:91" s="3" customFormat="1" ht="35.25" customHeight="1">
      <c r="A99" s="86" t="s">
        <v>80</v>
      </c>
      <c r="B99" s="51"/>
      <c r="C99" s="9"/>
      <c r="D99" s="9"/>
      <c r="E99" s="209" t="s">
        <v>91</v>
      </c>
      <c r="F99" s="209"/>
      <c r="G99" s="209"/>
      <c r="H99" s="209"/>
      <c r="I99" s="209"/>
      <c r="J99" s="9"/>
      <c r="K99" s="209" t="s">
        <v>92</v>
      </c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  <c r="AC99" s="209"/>
      <c r="AD99" s="209"/>
      <c r="AE99" s="209"/>
      <c r="AF99" s="209"/>
      <c r="AG99" s="236">
        <f>'SO_01_05_KD - Zelen.ploch...'!J32</f>
        <v>0</v>
      </c>
      <c r="AH99" s="237"/>
      <c r="AI99" s="237"/>
      <c r="AJ99" s="237"/>
      <c r="AK99" s="237"/>
      <c r="AL99" s="237"/>
      <c r="AM99" s="237"/>
      <c r="AN99" s="236">
        <f t="shared" si="0"/>
        <v>0</v>
      </c>
      <c r="AO99" s="237"/>
      <c r="AP99" s="237"/>
      <c r="AQ99" s="87" t="s">
        <v>82</v>
      </c>
      <c r="AR99" s="51"/>
      <c r="AS99" s="88">
        <v>0</v>
      </c>
      <c r="AT99" s="89">
        <f t="shared" si="1"/>
        <v>0</v>
      </c>
      <c r="AU99" s="90">
        <f>'SO_01_05_KD - Zelen.ploch...'!P126</f>
        <v>0</v>
      </c>
      <c r="AV99" s="89">
        <f>'SO_01_05_KD - Zelen.ploch...'!J35</f>
        <v>0</v>
      </c>
      <c r="AW99" s="89">
        <f>'SO_01_05_KD - Zelen.ploch...'!J36</f>
        <v>0</v>
      </c>
      <c r="AX99" s="89">
        <f>'SO_01_05_KD - Zelen.ploch...'!J37</f>
        <v>0</v>
      </c>
      <c r="AY99" s="89">
        <f>'SO_01_05_KD - Zelen.ploch...'!J38</f>
        <v>0</v>
      </c>
      <c r="AZ99" s="89">
        <f>'SO_01_05_KD - Zelen.ploch...'!F35</f>
        <v>0</v>
      </c>
      <c r="BA99" s="89">
        <f>'SO_01_05_KD - Zelen.ploch...'!F36</f>
        <v>0</v>
      </c>
      <c r="BB99" s="89">
        <f>'SO_01_05_KD - Zelen.ploch...'!F37</f>
        <v>0</v>
      </c>
      <c r="BC99" s="89">
        <f>'SO_01_05_KD - Zelen.ploch...'!F38</f>
        <v>0</v>
      </c>
      <c r="BD99" s="91">
        <f>'SO_01_05_KD - Zelen.ploch...'!F39</f>
        <v>0</v>
      </c>
      <c r="BT99" s="25" t="s">
        <v>83</v>
      </c>
      <c r="BV99" s="25" t="s">
        <v>74</v>
      </c>
      <c r="BW99" s="25" t="s">
        <v>93</v>
      </c>
      <c r="BX99" s="25" t="s">
        <v>79</v>
      </c>
      <c r="CL99" s="25" t="s">
        <v>1</v>
      </c>
    </row>
    <row r="100" spans="1:91" s="3" customFormat="1" ht="23.25" customHeight="1">
      <c r="A100" s="86" t="s">
        <v>80</v>
      </c>
      <c r="B100" s="51"/>
      <c r="C100" s="9"/>
      <c r="D100" s="9"/>
      <c r="E100" s="209" t="s">
        <v>94</v>
      </c>
      <c r="F100" s="209"/>
      <c r="G100" s="209"/>
      <c r="H100" s="209"/>
      <c r="I100" s="209"/>
      <c r="J100" s="9"/>
      <c r="K100" s="209" t="s">
        <v>95</v>
      </c>
      <c r="L100" s="209"/>
      <c r="M100" s="209"/>
      <c r="N100" s="209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  <c r="AC100" s="209"/>
      <c r="AD100" s="209"/>
      <c r="AE100" s="209"/>
      <c r="AF100" s="209"/>
      <c r="AG100" s="236">
        <f>'SO_01_06_KD - Verejné osv...'!J32</f>
        <v>0</v>
      </c>
      <c r="AH100" s="237"/>
      <c r="AI100" s="237"/>
      <c r="AJ100" s="237"/>
      <c r="AK100" s="237"/>
      <c r="AL100" s="237"/>
      <c r="AM100" s="237"/>
      <c r="AN100" s="236">
        <f t="shared" si="0"/>
        <v>0</v>
      </c>
      <c r="AO100" s="237"/>
      <c r="AP100" s="237"/>
      <c r="AQ100" s="87" t="s">
        <v>82</v>
      </c>
      <c r="AR100" s="51"/>
      <c r="AS100" s="88">
        <v>0</v>
      </c>
      <c r="AT100" s="89">
        <f t="shared" si="1"/>
        <v>0</v>
      </c>
      <c r="AU100" s="90">
        <f>'SO_01_06_KD - Verejné osv...'!P127</f>
        <v>0</v>
      </c>
      <c r="AV100" s="89">
        <f>'SO_01_06_KD - Verejné osv...'!J35</f>
        <v>0</v>
      </c>
      <c r="AW100" s="89">
        <f>'SO_01_06_KD - Verejné osv...'!J36</f>
        <v>0</v>
      </c>
      <c r="AX100" s="89">
        <f>'SO_01_06_KD - Verejné osv...'!J37</f>
        <v>0</v>
      </c>
      <c r="AY100" s="89">
        <f>'SO_01_06_KD - Verejné osv...'!J38</f>
        <v>0</v>
      </c>
      <c r="AZ100" s="89">
        <f>'SO_01_06_KD - Verejné osv...'!F35</f>
        <v>0</v>
      </c>
      <c r="BA100" s="89">
        <f>'SO_01_06_KD - Verejné osv...'!F36</f>
        <v>0</v>
      </c>
      <c r="BB100" s="89">
        <f>'SO_01_06_KD - Verejné osv...'!F37</f>
        <v>0</v>
      </c>
      <c r="BC100" s="89">
        <f>'SO_01_06_KD - Verejné osv...'!F38</f>
        <v>0</v>
      </c>
      <c r="BD100" s="91">
        <f>'SO_01_06_KD - Verejné osv...'!F39</f>
        <v>0</v>
      </c>
      <c r="BT100" s="25" t="s">
        <v>83</v>
      </c>
      <c r="BV100" s="25" t="s">
        <v>74</v>
      </c>
      <c r="BW100" s="25" t="s">
        <v>96</v>
      </c>
      <c r="BX100" s="25" t="s">
        <v>79</v>
      </c>
      <c r="CL100" s="25" t="s">
        <v>1</v>
      </c>
    </row>
    <row r="101" spans="1:91" s="3" customFormat="1" ht="35.25" customHeight="1">
      <c r="A101" s="86" t="s">
        <v>80</v>
      </c>
      <c r="B101" s="51"/>
      <c r="C101" s="9"/>
      <c r="D101" s="9"/>
      <c r="E101" s="209" t="s">
        <v>97</v>
      </c>
      <c r="F101" s="209"/>
      <c r="G101" s="209"/>
      <c r="H101" s="209"/>
      <c r="I101" s="209"/>
      <c r="J101" s="9"/>
      <c r="K101" s="209" t="s">
        <v>98</v>
      </c>
      <c r="L101" s="209"/>
      <c r="M101" s="209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  <c r="AB101" s="209"/>
      <c r="AC101" s="209"/>
      <c r="AD101" s="209"/>
      <c r="AE101" s="209"/>
      <c r="AF101" s="209"/>
      <c r="AG101" s="236">
        <f>'SO_01_07_KD - Kamerový sy...'!J32</f>
        <v>0</v>
      </c>
      <c r="AH101" s="237"/>
      <c r="AI101" s="237"/>
      <c r="AJ101" s="237"/>
      <c r="AK101" s="237"/>
      <c r="AL101" s="237"/>
      <c r="AM101" s="237"/>
      <c r="AN101" s="236">
        <f t="shared" si="0"/>
        <v>0</v>
      </c>
      <c r="AO101" s="237"/>
      <c r="AP101" s="237"/>
      <c r="AQ101" s="87" t="s">
        <v>82</v>
      </c>
      <c r="AR101" s="51"/>
      <c r="AS101" s="88">
        <v>0</v>
      </c>
      <c r="AT101" s="89">
        <f t="shared" si="1"/>
        <v>0</v>
      </c>
      <c r="AU101" s="90">
        <f>'SO_01_07_KD - Kamerový sy...'!P125</f>
        <v>0</v>
      </c>
      <c r="AV101" s="89">
        <f>'SO_01_07_KD - Kamerový sy...'!J35</f>
        <v>0</v>
      </c>
      <c r="AW101" s="89">
        <f>'SO_01_07_KD - Kamerový sy...'!J36</f>
        <v>0</v>
      </c>
      <c r="AX101" s="89">
        <f>'SO_01_07_KD - Kamerový sy...'!J37</f>
        <v>0</v>
      </c>
      <c r="AY101" s="89">
        <f>'SO_01_07_KD - Kamerový sy...'!J38</f>
        <v>0</v>
      </c>
      <c r="AZ101" s="89">
        <f>'SO_01_07_KD - Kamerový sy...'!F35</f>
        <v>0</v>
      </c>
      <c r="BA101" s="89">
        <f>'SO_01_07_KD - Kamerový sy...'!F36</f>
        <v>0</v>
      </c>
      <c r="BB101" s="89">
        <f>'SO_01_07_KD - Kamerový sy...'!F37</f>
        <v>0</v>
      </c>
      <c r="BC101" s="89">
        <f>'SO_01_07_KD - Kamerový sy...'!F38</f>
        <v>0</v>
      </c>
      <c r="BD101" s="91">
        <f>'SO_01_07_KD - Kamerový sy...'!F39</f>
        <v>0</v>
      </c>
      <c r="BT101" s="25" t="s">
        <v>83</v>
      </c>
      <c r="BV101" s="25" t="s">
        <v>74</v>
      </c>
      <c r="BW101" s="25" t="s">
        <v>99</v>
      </c>
      <c r="BX101" s="25" t="s">
        <v>79</v>
      </c>
      <c r="CL101" s="25" t="s">
        <v>1</v>
      </c>
    </row>
    <row r="102" spans="1:91" s="6" customFormat="1" ht="24.75" customHeight="1">
      <c r="B102" s="77"/>
      <c r="C102" s="78"/>
      <c r="D102" s="208" t="s">
        <v>83</v>
      </c>
      <c r="E102" s="208"/>
      <c r="F102" s="208"/>
      <c r="G102" s="208"/>
      <c r="H102" s="208"/>
      <c r="I102" s="79"/>
      <c r="J102" s="208" t="s">
        <v>100</v>
      </c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38">
        <f>ROUND(SUM(AG103:AG107),2)</f>
        <v>0</v>
      </c>
      <c r="AH102" s="239"/>
      <c r="AI102" s="239"/>
      <c r="AJ102" s="239"/>
      <c r="AK102" s="239"/>
      <c r="AL102" s="239"/>
      <c r="AM102" s="239"/>
      <c r="AN102" s="245">
        <f t="shared" si="0"/>
        <v>0</v>
      </c>
      <c r="AO102" s="239"/>
      <c r="AP102" s="239"/>
      <c r="AQ102" s="80" t="s">
        <v>78</v>
      </c>
      <c r="AR102" s="77"/>
      <c r="AS102" s="81">
        <f>ROUND(SUM(AS103:AS107),2)</f>
        <v>0</v>
      </c>
      <c r="AT102" s="82">
        <f t="shared" si="1"/>
        <v>0</v>
      </c>
      <c r="AU102" s="83">
        <f>ROUND(SUM(AU103:AU107),5)</f>
        <v>0</v>
      </c>
      <c r="AV102" s="82">
        <f>ROUND(AZ102*L29,2)</f>
        <v>0</v>
      </c>
      <c r="AW102" s="82">
        <f>ROUND(BA102*L30,2)</f>
        <v>0</v>
      </c>
      <c r="AX102" s="82">
        <f>ROUND(BB102*L29,2)</f>
        <v>0</v>
      </c>
      <c r="AY102" s="82">
        <f>ROUND(BC102*L30,2)</f>
        <v>0</v>
      </c>
      <c r="AZ102" s="82">
        <f>ROUND(SUM(AZ103:AZ107),2)</f>
        <v>0</v>
      </c>
      <c r="BA102" s="82">
        <f>ROUND(SUM(BA103:BA107),2)</f>
        <v>0</v>
      </c>
      <c r="BB102" s="82">
        <f>ROUND(SUM(BB103:BB107),2)</f>
        <v>0</v>
      </c>
      <c r="BC102" s="82">
        <f>ROUND(SUM(BC103:BC107),2)</f>
        <v>0</v>
      </c>
      <c r="BD102" s="84">
        <f>ROUND(SUM(BD103:BD107),2)</f>
        <v>0</v>
      </c>
      <c r="BS102" s="85" t="s">
        <v>71</v>
      </c>
      <c r="BT102" s="85" t="s">
        <v>76</v>
      </c>
      <c r="BU102" s="85" t="s">
        <v>73</v>
      </c>
      <c r="BV102" s="85" t="s">
        <v>74</v>
      </c>
      <c r="BW102" s="85" t="s">
        <v>101</v>
      </c>
      <c r="BX102" s="85" t="s">
        <v>4</v>
      </c>
      <c r="CL102" s="85" t="s">
        <v>1</v>
      </c>
      <c r="CM102" s="85" t="s">
        <v>72</v>
      </c>
    </row>
    <row r="103" spans="1:91" s="3" customFormat="1" ht="23.25" customHeight="1">
      <c r="A103" s="86" t="s">
        <v>80</v>
      </c>
      <c r="B103" s="51"/>
      <c r="C103" s="9"/>
      <c r="D103" s="9"/>
      <c r="E103" s="209" t="s">
        <v>102</v>
      </c>
      <c r="F103" s="209"/>
      <c r="G103" s="209"/>
      <c r="H103" s="209"/>
      <c r="I103" s="209"/>
      <c r="J103" s="9"/>
      <c r="K103" s="209" t="s">
        <v>103</v>
      </c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209"/>
      <c r="Z103" s="209"/>
      <c r="AA103" s="209"/>
      <c r="AB103" s="209"/>
      <c r="AC103" s="209"/>
      <c r="AD103" s="209"/>
      <c r="AE103" s="209"/>
      <c r="AF103" s="209"/>
      <c r="AG103" s="236">
        <f>'SO_02_01_MS - Obratisko a...'!J32</f>
        <v>0</v>
      </c>
      <c r="AH103" s="237"/>
      <c r="AI103" s="237"/>
      <c r="AJ103" s="237"/>
      <c r="AK103" s="237"/>
      <c r="AL103" s="237"/>
      <c r="AM103" s="237"/>
      <c r="AN103" s="236">
        <f t="shared" si="0"/>
        <v>0</v>
      </c>
      <c r="AO103" s="237"/>
      <c r="AP103" s="237"/>
      <c r="AQ103" s="87" t="s">
        <v>82</v>
      </c>
      <c r="AR103" s="51"/>
      <c r="AS103" s="88">
        <v>0</v>
      </c>
      <c r="AT103" s="89">
        <f t="shared" si="1"/>
        <v>0</v>
      </c>
      <c r="AU103" s="90">
        <f>'SO_02_01_MS - Obratisko a...'!P131</f>
        <v>0</v>
      </c>
      <c r="AV103" s="89">
        <f>'SO_02_01_MS - Obratisko a...'!J35</f>
        <v>0</v>
      </c>
      <c r="AW103" s="89">
        <f>'SO_02_01_MS - Obratisko a...'!J36</f>
        <v>0</v>
      </c>
      <c r="AX103" s="89">
        <f>'SO_02_01_MS - Obratisko a...'!J37</f>
        <v>0</v>
      </c>
      <c r="AY103" s="89">
        <f>'SO_02_01_MS - Obratisko a...'!J38</f>
        <v>0</v>
      </c>
      <c r="AZ103" s="89">
        <f>'SO_02_01_MS - Obratisko a...'!F35</f>
        <v>0</v>
      </c>
      <c r="BA103" s="89">
        <f>'SO_02_01_MS - Obratisko a...'!F36</f>
        <v>0</v>
      </c>
      <c r="BB103" s="89">
        <f>'SO_02_01_MS - Obratisko a...'!F37</f>
        <v>0</v>
      </c>
      <c r="BC103" s="89">
        <f>'SO_02_01_MS - Obratisko a...'!F38</f>
        <v>0</v>
      </c>
      <c r="BD103" s="91">
        <f>'SO_02_01_MS - Obratisko a...'!F39</f>
        <v>0</v>
      </c>
      <c r="BT103" s="25" t="s">
        <v>83</v>
      </c>
      <c r="BV103" s="25" t="s">
        <v>74</v>
      </c>
      <c r="BW103" s="25" t="s">
        <v>104</v>
      </c>
      <c r="BX103" s="25" t="s">
        <v>101</v>
      </c>
      <c r="CL103" s="25" t="s">
        <v>1</v>
      </c>
    </row>
    <row r="104" spans="1:91" s="3" customFormat="1" ht="23.25" customHeight="1">
      <c r="A104" s="86" t="s">
        <v>80</v>
      </c>
      <c r="B104" s="51"/>
      <c r="C104" s="9"/>
      <c r="D104" s="9"/>
      <c r="E104" s="209" t="s">
        <v>105</v>
      </c>
      <c r="F104" s="209"/>
      <c r="G104" s="209"/>
      <c r="H104" s="209"/>
      <c r="I104" s="209"/>
      <c r="J104" s="9"/>
      <c r="K104" s="209" t="s">
        <v>106</v>
      </c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36">
        <f>'SO_02_04_MS - Drobná arch...'!J32</f>
        <v>0</v>
      </c>
      <c r="AH104" s="237"/>
      <c r="AI104" s="237"/>
      <c r="AJ104" s="237"/>
      <c r="AK104" s="237"/>
      <c r="AL104" s="237"/>
      <c r="AM104" s="237"/>
      <c r="AN104" s="236">
        <f t="shared" si="0"/>
        <v>0</v>
      </c>
      <c r="AO104" s="237"/>
      <c r="AP104" s="237"/>
      <c r="AQ104" s="87" t="s">
        <v>82</v>
      </c>
      <c r="AR104" s="51"/>
      <c r="AS104" s="88">
        <v>0</v>
      </c>
      <c r="AT104" s="89">
        <f t="shared" si="1"/>
        <v>0</v>
      </c>
      <c r="AU104" s="90">
        <f>'SO_02_04_MS - Drobná arch...'!P122</f>
        <v>0</v>
      </c>
      <c r="AV104" s="89">
        <f>'SO_02_04_MS - Drobná arch...'!J35</f>
        <v>0</v>
      </c>
      <c r="AW104" s="89">
        <f>'SO_02_04_MS - Drobná arch...'!J36</f>
        <v>0</v>
      </c>
      <c r="AX104" s="89">
        <f>'SO_02_04_MS - Drobná arch...'!J37</f>
        <v>0</v>
      </c>
      <c r="AY104" s="89">
        <f>'SO_02_04_MS - Drobná arch...'!J38</f>
        <v>0</v>
      </c>
      <c r="AZ104" s="89">
        <f>'SO_02_04_MS - Drobná arch...'!F35</f>
        <v>0</v>
      </c>
      <c r="BA104" s="89">
        <f>'SO_02_04_MS - Drobná arch...'!F36</f>
        <v>0</v>
      </c>
      <c r="BB104" s="89">
        <f>'SO_02_04_MS - Drobná arch...'!F37</f>
        <v>0</v>
      </c>
      <c r="BC104" s="89">
        <f>'SO_02_04_MS - Drobná arch...'!F38</f>
        <v>0</v>
      </c>
      <c r="BD104" s="91">
        <f>'SO_02_04_MS - Drobná arch...'!F39</f>
        <v>0</v>
      </c>
      <c r="BT104" s="25" t="s">
        <v>83</v>
      </c>
      <c r="BV104" s="25" t="s">
        <v>74</v>
      </c>
      <c r="BW104" s="25" t="s">
        <v>107</v>
      </c>
      <c r="BX104" s="25" t="s">
        <v>101</v>
      </c>
      <c r="CL104" s="25" t="s">
        <v>1</v>
      </c>
    </row>
    <row r="105" spans="1:91" s="3" customFormat="1" ht="35.25" customHeight="1">
      <c r="A105" s="86" t="s">
        <v>80</v>
      </c>
      <c r="B105" s="51"/>
      <c r="C105" s="9"/>
      <c r="D105" s="9"/>
      <c r="E105" s="209" t="s">
        <v>108</v>
      </c>
      <c r="F105" s="209"/>
      <c r="G105" s="209"/>
      <c r="H105" s="209"/>
      <c r="I105" s="209"/>
      <c r="J105" s="9"/>
      <c r="K105" s="209" t="s">
        <v>109</v>
      </c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36">
        <f>'SO_02_05_MS - Zelen.ploch...'!J32</f>
        <v>0</v>
      </c>
      <c r="AH105" s="237"/>
      <c r="AI105" s="237"/>
      <c r="AJ105" s="237"/>
      <c r="AK105" s="237"/>
      <c r="AL105" s="237"/>
      <c r="AM105" s="237"/>
      <c r="AN105" s="236">
        <f t="shared" si="0"/>
        <v>0</v>
      </c>
      <c r="AO105" s="237"/>
      <c r="AP105" s="237"/>
      <c r="AQ105" s="87" t="s">
        <v>82</v>
      </c>
      <c r="AR105" s="51"/>
      <c r="AS105" s="88">
        <v>0</v>
      </c>
      <c r="AT105" s="89">
        <f t="shared" si="1"/>
        <v>0</v>
      </c>
      <c r="AU105" s="90">
        <f>'SO_02_05_MS - Zelen.ploch...'!P128</f>
        <v>0</v>
      </c>
      <c r="AV105" s="89">
        <f>'SO_02_05_MS - Zelen.ploch...'!J35</f>
        <v>0</v>
      </c>
      <c r="AW105" s="89">
        <f>'SO_02_05_MS - Zelen.ploch...'!J36</f>
        <v>0</v>
      </c>
      <c r="AX105" s="89">
        <f>'SO_02_05_MS - Zelen.ploch...'!J37</f>
        <v>0</v>
      </c>
      <c r="AY105" s="89">
        <f>'SO_02_05_MS - Zelen.ploch...'!J38</f>
        <v>0</v>
      </c>
      <c r="AZ105" s="89">
        <f>'SO_02_05_MS - Zelen.ploch...'!F35</f>
        <v>0</v>
      </c>
      <c r="BA105" s="89">
        <f>'SO_02_05_MS - Zelen.ploch...'!F36</f>
        <v>0</v>
      </c>
      <c r="BB105" s="89">
        <f>'SO_02_05_MS - Zelen.ploch...'!F37</f>
        <v>0</v>
      </c>
      <c r="BC105" s="89">
        <f>'SO_02_05_MS - Zelen.ploch...'!F38</f>
        <v>0</v>
      </c>
      <c r="BD105" s="91">
        <f>'SO_02_05_MS - Zelen.ploch...'!F39</f>
        <v>0</v>
      </c>
      <c r="BT105" s="25" t="s">
        <v>83</v>
      </c>
      <c r="BV105" s="25" t="s">
        <v>74</v>
      </c>
      <c r="BW105" s="25" t="s">
        <v>110</v>
      </c>
      <c r="BX105" s="25" t="s">
        <v>101</v>
      </c>
      <c r="CL105" s="25" t="s">
        <v>1</v>
      </c>
    </row>
    <row r="106" spans="1:91" s="3" customFormat="1" ht="23.25" customHeight="1">
      <c r="A106" s="86" t="s">
        <v>80</v>
      </c>
      <c r="B106" s="51"/>
      <c r="C106" s="9"/>
      <c r="D106" s="9"/>
      <c r="E106" s="209" t="s">
        <v>111</v>
      </c>
      <c r="F106" s="209"/>
      <c r="G106" s="209"/>
      <c r="H106" s="209"/>
      <c r="I106" s="209"/>
      <c r="J106" s="9"/>
      <c r="K106" s="209" t="s">
        <v>112</v>
      </c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36">
        <f>'SO_02_06_MS - Verejné osv...'!J32</f>
        <v>0</v>
      </c>
      <c r="AH106" s="237"/>
      <c r="AI106" s="237"/>
      <c r="AJ106" s="237"/>
      <c r="AK106" s="237"/>
      <c r="AL106" s="237"/>
      <c r="AM106" s="237"/>
      <c r="AN106" s="236">
        <f t="shared" si="0"/>
        <v>0</v>
      </c>
      <c r="AO106" s="237"/>
      <c r="AP106" s="237"/>
      <c r="AQ106" s="87" t="s">
        <v>82</v>
      </c>
      <c r="AR106" s="51"/>
      <c r="AS106" s="88">
        <v>0</v>
      </c>
      <c r="AT106" s="89">
        <f t="shared" si="1"/>
        <v>0</v>
      </c>
      <c r="AU106" s="90">
        <f>'SO_02_06_MS - Verejné osv...'!P127</f>
        <v>0</v>
      </c>
      <c r="AV106" s="89">
        <f>'SO_02_06_MS - Verejné osv...'!J35</f>
        <v>0</v>
      </c>
      <c r="AW106" s="89">
        <f>'SO_02_06_MS - Verejné osv...'!J36</f>
        <v>0</v>
      </c>
      <c r="AX106" s="89">
        <f>'SO_02_06_MS - Verejné osv...'!J37</f>
        <v>0</v>
      </c>
      <c r="AY106" s="89">
        <f>'SO_02_06_MS - Verejné osv...'!J38</f>
        <v>0</v>
      </c>
      <c r="AZ106" s="89">
        <f>'SO_02_06_MS - Verejné osv...'!F35</f>
        <v>0</v>
      </c>
      <c r="BA106" s="89">
        <f>'SO_02_06_MS - Verejné osv...'!F36</f>
        <v>0</v>
      </c>
      <c r="BB106" s="89">
        <f>'SO_02_06_MS - Verejné osv...'!F37</f>
        <v>0</v>
      </c>
      <c r="BC106" s="89">
        <f>'SO_02_06_MS - Verejné osv...'!F38</f>
        <v>0</v>
      </c>
      <c r="BD106" s="91">
        <f>'SO_02_06_MS - Verejné osv...'!F39</f>
        <v>0</v>
      </c>
      <c r="BT106" s="25" t="s">
        <v>83</v>
      </c>
      <c r="BV106" s="25" t="s">
        <v>74</v>
      </c>
      <c r="BW106" s="25" t="s">
        <v>113</v>
      </c>
      <c r="BX106" s="25" t="s">
        <v>101</v>
      </c>
      <c r="CL106" s="25" t="s">
        <v>1</v>
      </c>
    </row>
    <row r="107" spans="1:91" s="3" customFormat="1" ht="23.25" customHeight="1">
      <c r="A107" s="86" t="s">
        <v>80</v>
      </c>
      <c r="B107" s="51"/>
      <c r="C107" s="9"/>
      <c r="D107" s="9"/>
      <c r="E107" s="209" t="s">
        <v>114</v>
      </c>
      <c r="F107" s="209"/>
      <c r="G107" s="209"/>
      <c r="H107" s="209"/>
      <c r="I107" s="209"/>
      <c r="J107" s="9"/>
      <c r="K107" s="209" t="s">
        <v>115</v>
      </c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C107" s="209"/>
      <c r="AD107" s="209"/>
      <c r="AE107" s="209"/>
      <c r="AF107" s="209"/>
      <c r="AG107" s="236">
        <f>'SO_02_07_MS - Kamerový sy...'!J32</f>
        <v>0</v>
      </c>
      <c r="AH107" s="237"/>
      <c r="AI107" s="237"/>
      <c r="AJ107" s="237"/>
      <c r="AK107" s="237"/>
      <c r="AL107" s="237"/>
      <c r="AM107" s="237"/>
      <c r="AN107" s="236">
        <f t="shared" si="0"/>
        <v>0</v>
      </c>
      <c r="AO107" s="237"/>
      <c r="AP107" s="237"/>
      <c r="AQ107" s="87" t="s">
        <v>82</v>
      </c>
      <c r="AR107" s="51"/>
      <c r="AS107" s="88">
        <v>0</v>
      </c>
      <c r="AT107" s="89">
        <f t="shared" si="1"/>
        <v>0</v>
      </c>
      <c r="AU107" s="90">
        <f>'SO_02_07_MS - Kamerový sy...'!P124</f>
        <v>0</v>
      </c>
      <c r="AV107" s="89">
        <f>'SO_02_07_MS - Kamerový sy...'!J35</f>
        <v>0</v>
      </c>
      <c r="AW107" s="89">
        <f>'SO_02_07_MS - Kamerový sy...'!J36</f>
        <v>0</v>
      </c>
      <c r="AX107" s="89">
        <f>'SO_02_07_MS - Kamerový sy...'!J37</f>
        <v>0</v>
      </c>
      <c r="AY107" s="89">
        <f>'SO_02_07_MS - Kamerový sy...'!J38</f>
        <v>0</v>
      </c>
      <c r="AZ107" s="89">
        <f>'SO_02_07_MS - Kamerový sy...'!F35</f>
        <v>0</v>
      </c>
      <c r="BA107" s="89">
        <f>'SO_02_07_MS - Kamerový sy...'!F36</f>
        <v>0</v>
      </c>
      <c r="BB107" s="89">
        <f>'SO_02_07_MS - Kamerový sy...'!F37</f>
        <v>0</v>
      </c>
      <c r="BC107" s="89">
        <f>'SO_02_07_MS - Kamerový sy...'!F38</f>
        <v>0</v>
      </c>
      <c r="BD107" s="91">
        <f>'SO_02_07_MS - Kamerový sy...'!F39</f>
        <v>0</v>
      </c>
      <c r="BT107" s="25" t="s">
        <v>83</v>
      </c>
      <c r="BV107" s="25" t="s">
        <v>74</v>
      </c>
      <c r="BW107" s="25" t="s">
        <v>116</v>
      </c>
      <c r="BX107" s="25" t="s">
        <v>101</v>
      </c>
      <c r="CL107" s="25" t="s">
        <v>1</v>
      </c>
    </row>
    <row r="108" spans="1:91" s="6" customFormat="1" ht="16.5" customHeight="1">
      <c r="A108" s="86" t="s">
        <v>80</v>
      </c>
      <c r="B108" s="77"/>
      <c r="C108" s="78"/>
      <c r="D108" s="208" t="s">
        <v>117</v>
      </c>
      <c r="E108" s="208"/>
      <c r="F108" s="208"/>
      <c r="G108" s="208"/>
      <c r="H108" s="208"/>
      <c r="I108" s="79"/>
      <c r="J108" s="208" t="s">
        <v>118</v>
      </c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45">
        <f>'SO_05 - Dažďová kanalizácia'!J30</f>
        <v>0</v>
      </c>
      <c r="AH108" s="239"/>
      <c r="AI108" s="239"/>
      <c r="AJ108" s="239"/>
      <c r="AK108" s="239"/>
      <c r="AL108" s="239"/>
      <c r="AM108" s="239"/>
      <c r="AN108" s="245">
        <f t="shared" si="0"/>
        <v>0</v>
      </c>
      <c r="AO108" s="239"/>
      <c r="AP108" s="239"/>
      <c r="AQ108" s="80" t="s">
        <v>78</v>
      </c>
      <c r="AR108" s="77"/>
      <c r="AS108" s="81">
        <v>0</v>
      </c>
      <c r="AT108" s="82">
        <f t="shared" si="1"/>
        <v>0</v>
      </c>
      <c r="AU108" s="83">
        <f>'SO_05 - Dažďová kanalizácia'!P125</f>
        <v>0</v>
      </c>
      <c r="AV108" s="82">
        <f>'SO_05 - Dažďová kanalizácia'!J33</f>
        <v>0</v>
      </c>
      <c r="AW108" s="82">
        <f>'SO_05 - Dažďová kanalizácia'!J34</f>
        <v>0</v>
      </c>
      <c r="AX108" s="82">
        <f>'SO_05 - Dažďová kanalizácia'!J35</f>
        <v>0</v>
      </c>
      <c r="AY108" s="82">
        <f>'SO_05 - Dažďová kanalizácia'!J36</f>
        <v>0</v>
      </c>
      <c r="AZ108" s="82">
        <f>'SO_05 - Dažďová kanalizácia'!F33</f>
        <v>0</v>
      </c>
      <c r="BA108" s="82">
        <f>'SO_05 - Dažďová kanalizácia'!F34</f>
        <v>0</v>
      </c>
      <c r="BB108" s="82">
        <f>'SO_05 - Dažďová kanalizácia'!F35</f>
        <v>0</v>
      </c>
      <c r="BC108" s="82">
        <f>'SO_05 - Dažďová kanalizácia'!F36</f>
        <v>0</v>
      </c>
      <c r="BD108" s="84">
        <f>'SO_05 - Dažďová kanalizácia'!F37</f>
        <v>0</v>
      </c>
      <c r="BT108" s="85" t="s">
        <v>76</v>
      </c>
      <c r="BV108" s="85" t="s">
        <v>74</v>
      </c>
      <c r="BW108" s="85" t="s">
        <v>119</v>
      </c>
      <c r="BX108" s="85" t="s">
        <v>4</v>
      </c>
      <c r="CL108" s="85" t="s">
        <v>1</v>
      </c>
      <c r="CM108" s="85" t="s">
        <v>72</v>
      </c>
    </row>
    <row r="109" spans="1:91" s="6" customFormat="1" ht="16.5" customHeight="1">
      <c r="A109" s="86" t="s">
        <v>80</v>
      </c>
      <c r="B109" s="77"/>
      <c r="C109" s="78"/>
      <c r="D109" s="208" t="s">
        <v>120</v>
      </c>
      <c r="E109" s="208"/>
      <c r="F109" s="208"/>
      <c r="G109" s="208"/>
      <c r="H109" s="208"/>
      <c r="I109" s="79"/>
      <c r="J109" s="208" t="s">
        <v>121</v>
      </c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45">
        <f>'VP - Všeobecné položky'!J30</f>
        <v>0</v>
      </c>
      <c r="AH109" s="239"/>
      <c r="AI109" s="239"/>
      <c r="AJ109" s="239"/>
      <c r="AK109" s="239"/>
      <c r="AL109" s="239"/>
      <c r="AM109" s="239"/>
      <c r="AN109" s="245">
        <f t="shared" si="0"/>
        <v>0</v>
      </c>
      <c r="AO109" s="239"/>
      <c r="AP109" s="239"/>
      <c r="AQ109" s="80" t="s">
        <v>78</v>
      </c>
      <c r="AR109" s="77"/>
      <c r="AS109" s="92">
        <v>0</v>
      </c>
      <c r="AT109" s="93">
        <f t="shared" si="1"/>
        <v>0</v>
      </c>
      <c r="AU109" s="94">
        <f>'VP - Všeobecné položky'!P117</f>
        <v>0</v>
      </c>
      <c r="AV109" s="93">
        <f>'VP - Všeobecné položky'!J33</f>
        <v>0</v>
      </c>
      <c r="AW109" s="93">
        <f>'VP - Všeobecné položky'!J34</f>
        <v>0</v>
      </c>
      <c r="AX109" s="93">
        <f>'VP - Všeobecné položky'!J35</f>
        <v>0</v>
      </c>
      <c r="AY109" s="93">
        <f>'VP - Všeobecné položky'!J36</f>
        <v>0</v>
      </c>
      <c r="AZ109" s="93">
        <f>'VP - Všeobecné položky'!F33</f>
        <v>0</v>
      </c>
      <c r="BA109" s="93">
        <f>'VP - Všeobecné položky'!F34</f>
        <v>0</v>
      </c>
      <c r="BB109" s="93">
        <f>'VP - Všeobecné položky'!F35</f>
        <v>0</v>
      </c>
      <c r="BC109" s="93">
        <f>'VP - Všeobecné položky'!F36</f>
        <v>0</v>
      </c>
      <c r="BD109" s="95">
        <f>'VP - Všeobecné položky'!F37</f>
        <v>0</v>
      </c>
      <c r="BT109" s="85" t="s">
        <v>76</v>
      </c>
      <c r="BV109" s="85" t="s">
        <v>74</v>
      </c>
      <c r="BW109" s="85" t="s">
        <v>122</v>
      </c>
      <c r="BX109" s="85" t="s">
        <v>4</v>
      </c>
      <c r="CL109" s="85" t="s">
        <v>1</v>
      </c>
      <c r="CM109" s="85" t="s">
        <v>72</v>
      </c>
    </row>
    <row r="110" spans="1:91" s="1" customFormat="1" ht="30" customHeight="1">
      <c r="B110" s="32"/>
      <c r="AR110" s="32"/>
    </row>
    <row r="111" spans="1:91" s="1" customFormat="1" ht="6.9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32"/>
    </row>
  </sheetData>
  <mergeCells count="98">
    <mergeCell ref="AN108:AP108"/>
    <mergeCell ref="AG108:AM108"/>
    <mergeCell ref="AN109:AP109"/>
    <mergeCell ref="AG109:AM109"/>
    <mergeCell ref="AG94:AM94"/>
    <mergeCell ref="AN94:AP94"/>
    <mergeCell ref="AN105:AP105"/>
    <mergeCell ref="AG105:AM105"/>
    <mergeCell ref="AN106:AP106"/>
    <mergeCell ref="AG106:AM106"/>
    <mergeCell ref="AN107:AP107"/>
    <mergeCell ref="AG107:AM107"/>
    <mergeCell ref="AN104:AP104"/>
    <mergeCell ref="AN103:AP103"/>
    <mergeCell ref="AN92:AP92"/>
    <mergeCell ref="AN99:AP99"/>
    <mergeCell ref="AN95:AP95"/>
    <mergeCell ref="AN101:AP101"/>
    <mergeCell ref="AN100:AP100"/>
    <mergeCell ref="AN96:AP96"/>
    <mergeCell ref="AN97:AP97"/>
    <mergeCell ref="AN102:AP102"/>
    <mergeCell ref="AN98:AP98"/>
    <mergeCell ref="AR2:BE2"/>
    <mergeCell ref="AG101:AM101"/>
    <mergeCell ref="AG102:AM102"/>
    <mergeCell ref="AG99:AM99"/>
    <mergeCell ref="AG103:AM103"/>
    <mergeCell ref="AG100:AM100"/>
    <mergeCell ref="AG98:AM98"/>
    <mergeCell ref="AG97:AM97"/>
    <mergeCell ref="AG96:AM96"/>
    <mergeCell ref="AG95:AM95"/>
    <mergeCell ref="AG92:AM92"/>
    <mergeCell ref="AM87:AN87"/>
    <mergeCell ref="AM89:AP89"/>
    <mergeCell ref="AM90:AP90"/>
    <mergeCell ref="AS89:AT91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E107:I107"/>
    <mergeCell ref="K107:AF107"/>
    <mergeCell ref="D108:H108"/>
    <mergeCell ref="J108:AF108"/>
    <mergeCell ref="D109:H109"/>
    <mergeCell ref="J109:AF109"/>
    <mergeCell ref="L85:AJ85"/>
    <mergeCell ref="E105:I105"/>
    <mergeCell ref="K105:AF105"/>
    <mergeCell ref="E106:I106"/>
    <mergeCell ref="K106:AF106"/>
    <mergeCell ref="AG104:AM104"/>
    <mergeCell ref="E103:I103"/>
    <mergeCell ref="E104:I104"/>
    <mergeCell ref="I92:AF92"/>
    <mergeCell ref="J102:AF102"/>
    <mergeCell ref="J95:AF95"/>
    <mergeCell ref="K100:AF100"/>
    <mergeCell ref="K97:AF97"/>
    <mergeCell ref="K98:AF98"/>
    <mergeCell ref="K99:AF99"/>
    <mergeCell ref="K96:AF96"/>
    <mergeCell ref="K101:AF101"/>
    <mergeCell ref="K103:AF103"/>
    <mergeCell ref="K104:AF104"/>
    <mergeCell ref="C92:G92"/>
    <mergeCell ref="D95:H95"/>
    <mergeCell ref="D102:H102"/>
    <mergeCell ref="E101:I101"/>
    <mergeCell ref="E99:I99"/>
    <mergeCell ref="E97:I97"/>
    <mergeCell ref="E96:I96"/>
    <mergeCell ref="E100:I100"/>
    <mergeCell ref="E98:I98"/>
  </mergeCells>
  <hyperlinks>
    <hyperlink ref="A96" location="'SO_01_01_KD - Obratisko a...'!C2" display="/" xr:uid="{00000000-0004-0000-0000-000000000000}"/>
    <hyperlink ref="A97" location="'SO_01_02_KD - Zastávka - ...'!C2" display="/" xr:uid="{00000000-0004-0000-0000-000001000000}"/>
    <hyperlink ref="A98" location="'SO_01_04_KD - Drobná arch...'!C2" display="/" xr:uid="{00000000-0004-0000-0000-000002000000}"/>
    <hyperlink ref="A99" location="'SO_01_05_KD - Zelen.ploch...'!C2" display="/" xr:uid="{00000000-0004-0000-0000-000003000000}"/>
    <hyperlink ref="A100" location="'SO_01_06_KD - Verejné osv...'!C2" display="/" xr:uid="{00000000-0004-0000-0000-000004000000}"/>
    <hyperlink ref="A101" location="'SO_01_07_KD - Kamerový sy...'!C2" display="/" xr:uid="{00000000-0004-0000-0000-000005000000}"/>
    <hyperlink ref="A103" location="'SO_02_01_MS - Obratisko a...'!C2" display="/" xr:uid="{00000000-0004-0000-0000-000006000000}"/>
    <hyperlink ref="A104" location="'SO_02_04_MS - Drobná arch...'!C2" display="/" xr:uid="{00000000-0004-0000-0000-000007000000}"/>
    <hyperlink ref="A105" location="'SO_02_05_MS - Zelen.ploch...'!C2" display="/" xr:uid="{00000000-0004-0000-0000-000008000000}"/>
    <hyperlink ref="A106" location="'SO_02_06_MS - Verejné osv...'!C2" display="/" xr:uid="{00000000-0004-0000-0000-000009000000}"/>
    <hyperlink ref="A107" location="'SO_02_07_MS - Kamerový sy...'!C2" display="/" xr:uid="{00000000-0004-0000-0000-00000A000000}"/>
    <hyperlink ref="A108" location="'SO_05 - Dažďová kanalizácia'!C2" display="/" xr:uid="{00000000-0004-0000-0000-00000B000000}"/>
    <hyperlink ref="A109" location="'VP - Všeobecné položky'!C2" display="/" xr:uid="{00000000-0004-0000-0000-00000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370"/>
  <sheetViews>
    <sheetView showGridLines="0" workbookViewId="0"/>
  </sheetViews>
  <sheetFormatPr defaultRowHeight="13.8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110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2" t="str">
        <f>'Rekapitulácia stavby'!K6</f>
        <v>Príloha č.2_Výkaz výmer_Obratiská autobusov zadanie</v>
      </c>
      <c r="F7" s="253"/>
      <c r="G7" s="253"/>
      <c r="H7" s="253"/>
      <c r="L7" s="20"/>
    </row>
    <row r="8" spans="2:46" ht="12" customHeight="1">
      <c r="B8" s="20"/>
      <c r="D8" s="27" t="s">
        <v>124</v>
      </c>
      <c r="L8" s="20"/>
    </row>
    <row r="9" spans="2:46" s="1" customFormat="1" ht="16.5" customHeight="1">
      <c r="B9" s="32"/>
      <c r="E9" s="252" t="s">
        <v>1395</v>
      </c>
      <c r="F9" s="254"/>
      <c r="G9" s="254"/>
      <c r="H9" s="254"/>
      <c r="L9" s="32"/>
    </row>
    <row r="10" spans="2:46" s="1" customFormat="1" ht="12" customHeight="1">
      <c r="B10" s="32"/>
      <c r="D10" s="27" t="s">
        <v>126</v>
      </c>
      <c r="L10" s="32"/>
    </row>
    <row r="11" spans="2:46" s="1" customFormat="1" ht="30" customHeight="1">
      <c r="B11" s="32"/>
      <c r="E11" s="211" t="s">
        <v>1548</v>
      </c>
      <c r="F11" s="254"/>
      <c r="G11" s="254"/>
      <c r="H11" s="254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26. 1. 2026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tr">
        <f>IF('Rekapitulácia stavby'!AN10="","",'Rekapitulácia stavby'!AN10)</f>
        <v/>
      </c>
      <c r="L16" s="32"/>
    </row>
    <row r="17" spans="2:12" s="1" customFormat="1" ht="18" customHeight="1">
      <c r="B17" s="32"/>
      <c r="E17" s="25" t="str">
        <f>IF('Rekapitulácia stavby'!E11="","",'Rekapitulácia stavby'!E11)</f>
        <v xml:space="preserve"> </v>
      </c>
      <c r="I17" s="27" t="s">
        <v>25</v>
      </c>
      <c r="J17" s="25" t="str">
        <f>IF('Rekapitulácia stavby'!AN11="","",'Rekapitulácia stavby'!AN11)</f>
        <v/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5" t="str">
        <f>'Rekapitulácia stavby'!E14</f>
        <v>Vyplň údaj</v>
      </c>
      <c r="F20" s="216"/>
      <c r="G20" s="216"/>
      <c r="H20" s="216"/>
      <c r="I20" s="27" t="s">
        <v>25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24</v>
      </c>
      <c r="J22" s="25" t="str">
        <f>IF('Rekapitulácia stavby'!AN16="","",'Rekapitulácia stavby'!AN16)</f>
        <v/>
      </c>
      <c r="L22" s="32"/>
    </row>
    <row r="23" spans="2:12" s="1" customFormat="1" ht="18" customHeight="1">
      <c r="B23" s="32"/>
      <c r="E23" s="25" t="str">
        <f>IF('Rekapitulácia stavby'!E17="","",'Rekapitulácia stavby'!E17)</f>
        <v xml:space="preserve"> </v>
      </c>
      <c r="I23" s="27" t="s">
        <v>25</v>
      </c>
      <c r="J23" s="25" t="str">
        <f>IF('Rekapitulácia stavby'!AN17="","",'Rekapitulácia stavby'!AN17)</f>
        <v/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30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7"/>
      <c r="E29" s="221" t="s">
        <v>1</v>
      </c>
      <c r="F29" s="221"/>
      <c r="G29" s="221"/>
      <c r="H29" s="221"/>
      <c r="L29" s="97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32</v>
      </c>
      <c r="J32" s="69">
        <f>ROUND(J128,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" customHeight="1">
      <c r="B35" s="32"/>
      <c r="D35" s="58" t="s">
        <v>36</v>
      </c>
      <c r="E35" s="37" t="s">
        <v>37</v>
      </c>
      <c r="F35" s="99">
        <f>ROUND((SUM(BE128:BE369)),  2)</f>
        <v>0</v>
      </c>
      <c r="G35" s="100"/>
      <c r="H35" s="100"/>
      <c r="I35" s="101">
        <v>0.23</v>
      </c>
      <c r="J35" s="99">
        <f>ROUND(((SUM(BE128:BE369))*I35),  2)</f>
        <v>0</v>
      </c>
      <c r="L35" s="32"/>
    </row>
    <row r="36" spans="2:12" s="1" customFormat="1" ht="14.4" customHeight="1">
      <c r="B36" s="32"/>
      <c r="E36" s="37" t="s">
        <v>38</v>
      </c>
      <c r="F36" s="89">
        <f>ROUND((SUM(BF128:BF369)),  2)</f>
        <v>0</v>
      </c>
      <c r="I36" s="102">
        <v>0.23</v>
      </c>
      <c r="J36" s="89">
        <f>ROUND(((SUM(BF128:BF369))*I36),  2)</f>
        <v>0</v>
      </c>
      <c r="L36" s="32"/>
    </row>
    <row r="37" spans="2:12" s="1" customFormat="1" ht="14.4" hidden="1" customHeight="1">
      <c r="B37" s="32"/>
      <c r="E37" s="27" t="s">
        <v>39</v>
      </c>
      <c r="F37" s="89">
        <f>ROUND((SUM(BG128:BG369)),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40</v>
      </c>
      <c r="F38" s="89">
        <f>ROUND((SUM(BH128:BH369)),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41</v>
      </c>
      <c r="F39" s="99">
        <f>ROUND((SUM(BI128:BI369)),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42</v>
      </c>
      <c r="E41" s="60"/>
      <c r="F41" s="60"/>
      <c r="G41" s="105" t="s">
        <v>43</v>
      </c>
      <c r="H41" s="106" t="s">
        <v>44</v>
      </c>
      <c r="I41" s="60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hidden="1" customHeight="1">
      <c r="B82" s="32"/>
      <c r="C82" s="21" t="s">
        <v>128</v>
      </c>
      <c r="L82" s="32"/>
    </row>
    <row r="83" spans="2:12" s="1" customFormat="1" ht="6.9" hidden="1" customHeight="1">
      <c r="B83" s="32"/>
      <c r="L83" s="32"/>
    </row>
    <row r="84" spans="2:12" s="1" customFormat="1" ht="12" hidden="1" customHeight="1">
      <c r="B84" s="32"/>
      <c r="C84" s="27" t="s">
        <v>15</v>
      </c>
      <c r="L84" s="32"/>
    </row>
    <row r="85" spans="2:12" s="1" customFormat="1" ht="16.5" hidden="1" customHeight="1">
      <c r="B85" s="32"/>
      <c r="E85" s="252" t="str">
        <f>E7</f>
        <v>Príloha č.2_Výkaz výmer_Obratiská autobusov zadanie</v>
      </c>
      <c r="F85" s="253"/>
      <c r="G85" s="253"/>
      <c r="H85" s="253"/>
      <c r="L85" s="32"/>
    </row>
    <row r="86" spans="2:12" ht="12" hidden="1" customHeight="1">
      <c r="B86" s="20"/>
      <c r="C86" s="27" t="s">
        <v>124</v>
      </c>
      <c r="L86" s="20"/>
    </row>
    <row r="87" spans="2:12" s="1" customFormat="1" ht="16.5" hidden="1" customHeight="1">
      <c r="B87" s="32"/>
      <c r="E87" s="252" t="s">
        <v>1395</v>
      </c>
      <c r="F87" s="254"/>
      <c r="G87" s="254"/>
      <c r="H87" s="254"/>
      <c r="L87" s="32"/>
    </row>
    <row r="88" spans="2:12" s="1" customFormat="1" ht="12" hidden="1" customHeight="1">
      <c r="B88" s="32"/>
      <c r="C88" s="27" t="s">
        <v>126</v>
      </c>
      <c r="L88" s="32"/>
    </row>
    <row r="89" spans="2:12" s="1" customFormat="1" ht="30" hidden="1" customHeight="1">
      <c r="B89" s="32"/>
      <c r="E89" s="211" t="str">
        <f>E11</f>
        <v>SO_02_05_MS - Zelen.plochy a zatrávnenie - Obratisko autobusov Malý Šúr v obci Kostolná pri Dunaji</v>
      </c>
      <c r="F89" s="254"/>
      <c r="G89" s="254"/>
      <c r="H89" s="254"/>
      <c r="L89" s="32"/>
    </row>
    <row r="90" spans="2:12" s="1" customFormat="1" ht="6.9" hidden="1" customHeight="1">
      <c r="B90" s="32"/>
      <c r="L90" s="32"/>
    </row>
    <row r="91" spans="2:12" s="1" customFormat="1" ht="12" hidden="1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26. 1. 2026</v>
      </c>
      <c r="L91" s="32"/>
    </row>
    <row r="92" spans="2:12" s="1" customFormat="1" ht="6.9" hidden="1" customHeight="1">
      <c r="B92" s="32"/>
      <c r="L92" s="32"/>
    </row>
    <row r="93" spans="2:12" s="1" customFormat="1" ht="15.15" hidden="1" customHeight="1">
      <c r="B93" s="32"/>
      <c r="C93" s="27" t="s">
        <v>23</v>
      </c>
      <c r="F93" s="25" t="str">
        <f>E17</f>
        <v xml:space="preserve"> </v>
      </c>
      <c r="I93" s="27" t="s">
        <v>28</v>
      </c>
      <c r="J93" s="30" t="str">
        <f>E23</f>
        <v xml:space="preserve"> </v>
      </c>
      <c r="L93" s="32"/>
    </row>
    <row r="94" spans="2:12" s="1" customFormat="1" ht="15.15" hidden="1" customHeight="1">
      <c r="B94" s="32"/>
      <c r="C94" s="27" t="s">
        <v>26</v>
      </c>
      <c r="F94" s="25" t="str">
        <f>IF(E20="","",E20)</f>
        <v>Vyplň údaj</v>
      </c>
      <c r="I94" s="27" t="s">
        <v>30</v>
      </c>
      <c r="J94" s="30" t="str">
        <f>E26</f>
        <v xml:space="preserve"> </v>
      </c>
      <c r="L94" s="32"/>
    </row>
    <row r="95" spans="2:12" s="1" customFormat="1" ht="10.35" hidden="1" customHeight="1">
      <c r="B95" s="32"/>
      <c r="L95" s="32"/>
    </row>
    <row r="96" spans="2:12" s="1" customFormat="1" ht="29.25" hidden="1" customHeight="1">
      <c r="B96" s="32"/>
      <c r="C96" s="111" t="s">
        <v>129</v>
      </c>
      <c r="D96" s="103"/>
      <c r="E96" s="103"/>
      <c r="F96" s="103"/>
      <c r="G96" s="103"/>
      <c r="H96" s="103"/>
      <c r="I96" s="103"/>
      <c r="J96" s="112" t="s">
        <v>130</v>
      </c>
      <c r="K96" s="103"/>
      <c r="L96" s="32"/>
    </row>
    <row r="97" spans="2:47" s="1" customFormat="1" ht="10.35" hidden="1" customHeight="1">
      <c r="B97" s="32"/>
      <c r="L97" s="32"/>
    </row>
    <row r="98" spans="2:47" s="1" customFormat="1" ht="22.8" hidden="1" customHeight="1">
      <c r="B98" s="32"/>
      <c r="C98" s="113" t="s">
        <v>131</v>
      </c>
      <c r="J98" s="69">
        <f>J128</f>
        <v>0</v>
      </c>
      <c r="L98" s="32"/>
      <c r="AU98" s="17" t="s">
        <v>132</v>
      </c>
    </row>
    <row r="99" spans="2:47" s="8" customFormat="1" ht="24.9" hidden="1" customHeight="1">
      <c r="B99" s="114"/>
      <c r="D99" s="115" t="s">
        <v>133</v>
      </c>
      <c r="E99" s="116"/>
      <c r="F99" s="116"/>
      <c r="G99" s="116"/>
      <c r="H99" s="116"/>
      <c r="I99" s="116"/>
      <c r="J99" s="117">
        <f>J129</f>
        <v>0</v>
      </c>
      <c r="L99" s="114"/>
    </row>
    <row r="100" spans="2:47" s="8" customFormat="1" ht="24.9" hidden="1" customHeight="1">
      <c r="B100" s="114"/>
      <c r="D100" s="115" t="s">
        <v>894</v>
      </c>
      <c r="E100" s="116"/>
      <c r="F100" s="116"/>
      <c r="G100" s="116"/>
      <c r="H100" s="116"/>
      <c r="I100" s="116"/>
      <c r="J100" s="117">
        <f>J130</f>
        <v>0</v>
      </c>
      <c r="L100" s="114"/>
    </row>
    <row r="101" spans="2:47" s="8" customFormat="1" ht="24.9" hidden="1" customHeight="1">
      <c r="B101" s="114"/>
      <c r="D101" s="115" t="s">
        <v>895</v>
      </c>
      <c r="E101" s="116"/>
      <c r="F101" s="116"/>
      <c r="G101" s="116"/>
      <c r="H101" s="116"/>
      <c r="I101" s="116"/>
      <c r="J101" s="117">
        <f>J336</f>
        <v>0</v>
      </c>
      <c r="L101" s="114"/>
    </row>
    <row r="102" spans="2:47" s="8" customFormat="1" ht="24.9" hidden="1" customHeight="1">
      <c r="B102" s="114"/>
      <c r="D102" s="115" t="s">
        <v>897</v>
      </c>
      <c r="E102" s="116"/>
      <c r="F102" s="116"/>
      <c r="G102" s="116"/>
      <c r="H102" s="116"/>
      <c r="I102" s="116"/>
      <c r="J102" s="117">
        <f>J342</f>
        <v>0</v>
      </c>
      <c r="L102" s="114"/>
    </row>
    <row r="103" spans="2:47" s="8" customFormat="1" ht="24.9" hidden="1" customHeight="1">
      <c r="B103" s="114"/>
      <c r="D103" s="115" t="s">
        <v>896</v>
      </c>
      <c r="E103" s="116"/>
      <c r="F103" s="116"/>
      <c r="G103" s="116"/>
      <c r="H103" s="116"/>
      <c r="I103" s="116"/>
      <c r="J103" s="117">
        <f>J344</f>
        <v>0</v>
      </c>
      <c r="L103" s="114"/>
    </row>
    <row r="104" spans="2:47" s="8" customFormat="1" ht="24.9" hidden="1" customHeight="1">
      <c r="B104" s="114"/>
      <c r="D104" s="115" t="s">
        <v>142</v>
      </c>
      <c r="E104" s="116"/>
      <c r="F104" s="116"/>
      <c r="G104" s="116"/>
      <c r="H104" s="116"/>
      <c r="I104" s="116"/>
      <c r="J104" s="117">
        <f>J352</f>
        <v>0</v>
      </c>
      <c r="L104" s="114"/>
    </row>
    <row r="105" spans="2:47" s="9" customFormat="1" ht="19.95" hidden="1" customHeight="1">
      <c r="B105" s="118"/>
      <c r="D105" s="119" t="s">
        <v>143</v>
      </c>
      <c r="E105" s="120"/>
      <c r="F105" s="120"/>
      <c r="G105" s="120"/>
      <c r="H105" s="120"/>
      <c r="I105" s="120"/>
      <c r="J105" s="121">
        <f>J353</f>
        <v>0</v>
      </c>
      <c r="L105" s="118"/>
    </row>
    <row r="106" spans="2:47" s="8" customFormat="1" ht="24.9" hidden="1" customHeight="1">
      <c r="B106" s="114"/>
      <c r="D106" s="115" t="s">
        <v>145</v>
      </c>
      <c r="E106" s="116"/>
      <c r="F106" s="116"/>
      <c r="G106" s="116"/>
      <c r="H106" s="116"/>
      <c r="I106" s="116"/>
      <c r="J106" s="117">
        <f>J360</f>
        <v>0</v>
      </c>
      <c r="L106" s="114"/>
    </row>
    <row r="107" spans="2:47" s="1" customFormat="1" ht="21.75" hidden="1" customHeight="1">
      <c r="B107" s="32"/>
      <c r="L107" s="32"/>
    </row>
    <row r="108" spans="2:47" s="1" customFormat="1" ht="6.9" hidden="1" customHeight="1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2"/>
    </row>
    <row r="109" spans="2:47" ht="10.199999999999999" hidden="1"/>
    <row r="110" spans="2:47" ht="10.199999999999999" hidden="1"/>
    <row r="111" spans="2:47" ht="10.199999999999999" hidden="1"/>
    <row r="112" spans="2:47" s="1" customFormat="1" ht="6.9" customHeight="1"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32"/>
    </row>
    <row r="113" spans="2:63" s="1" customFormat="1" ht="24.9" customHeight="1">
      <c r="B113" s="32"/>
      <c r="C113" s="21" t="s">
        <v>146</v>
      </c>
      <c r="L113" s="32"/>
    </row>
    <row r="114" spans="2:63" s="1" customFormat="1" ht="6.9" customHeight="1">
      <c r="B114" s="32"/>
      <c r="L114" s="32"/>
    </row>
    <row r="115" spans="2:63" s="1" customFormat="1" ht="12" customHeight="1">
      <c r="B115" s="32"/>
      <c r="C115" s="27" t="s">
        <v>15</v>
      </c>
      <c r="L115" s="32"/>
    </row>
    <row r="116" spans="2:63" s="1" customFormat="1" ht="16.5" customHeight="1">
      <c r="B116" s="32"/>
      <c r="E116" s="252" t="str">
        <f>E7</f>
        <v>Príloha č.2_Výkaz výmer_Obratiská autobusov zadanie</v>
      </c>
      <c r="F116" s="253"/>
      <c r="G116" s="253"/>
      <c r="H116" s="253"/>
      <c r="L116" s="32"/>
    </row>
    <row r="117" spans="2:63" ht="12" customHeight="1">
      <c r="B117" s="20"/>
      <c r="C117" s="27" t="s">
        <v>124</v>
      </c>
      <c r="L117" s="20"/>
    </row>
    <row r="118" spans="2:63" s="1" customFormat="1" ht="16.5" customHeight="1">
      <c r="B118" s="32"/>
      <c r="E118" s="252" t="s">
        <v>1395</v>
      </c>
      <c r="F118" s="254"/>
      <c r="G118" s="254"/>
      <c r="H118" s="254"/>
      <c r="L118" s="32"/>
    </row>
    <row r="119" spans="2:63" s="1" customFormat="1" ht="12" customHeight="1">
      <c r="B119" s="32"/>
      <c r="C119" s="27" t="s">
        <v>126</v>
      </c>
      <c r="L119" s="32"/>
    </row>
    <row r="120" spans="2:63" s="1" customFormat="1" ht="30" customHeight="1">
      <c r="B120" s="32"/>
      <c r="E120" s="211" t="str">
        <f>E11</f>
        <v>SO_02_05_MS - Zelen.plochy a zatrávnenie - Obratisko autobusov Malý Šúr v obci Kostolná pri Dunaji</v>
      </c>
      <c r="F120" s="254"/>
      <c r="G120" s="254"/>
      <c r="H120" s="254"/>
      <c r="L120" s="32"/>
    </row>
    <row r="121" spans="2:63" s="1" customFormat="1" ht="6.9" customHeight="1">
      <c r="B121" s="32"/>
      <c r="L121" s="32"/>
    </row>
    <row r="122" spans="2:63" s="1" customFormat="1" ht="12" customHeight="1">
      <c r="B122" s="32"/>
      <c r="C122" s="27" t="s">
        <v>19</v>
      </c>
      <c r="F122" s="25" t="str">
        <f>F14</f>
        <v xml:space="preserve"> </v>
      </c>
      <c r="I122" s="27" t="s">
        <v>21</v>
      </c>
      <c r="J122" s="55" t="str">
        <f>IF(J14="","",J14)</f>
        <v>26. 1. 2026</v>
      </c>
      <c r="L122" s="32"/>
    </row>
    <row r="123" spans="2:63" s="1" customFormat="1" ht="6.9" customHeight="1">
      <c r="B123" s="32"/>
      <c r="L123" s="32"/>
    </row>
    <row r="124" spans="2:63" s="1" customFormat="1" ht="15.15" customHeight="1">
      <c r="B124" s="32"/>
      <c r="C124" s="27" t="s">
        <v>23</v>
      </c>
      <c r="F124" s="25" t="str">
        <f>E17</f>
        <v xml:space="preserve"> </v>
      </c>
      <c r="I124" s="27" t="s">
        <v>28</v>
      </c>
      <c r="J124" s="30" t="str">
        <f>E23</f>
        <v xml:space="preserve"> </v>
      </c>
      <c r="L124" s="32"/>
    </row>
    <row r="125" spans="2:63" s="1" customFormat="1" ht="15.15" customHeight="1">
      <c r="B125" s="32"/>
      <c r="C125" s="27" t="s">
        <v>26</v>
      </c>
      <c r="F125" s="25" t="str">
        <f>IF(E20="","",E20)</f>
        <v>Vyplň údaj</v>
      </c>
      <c r="I125" s="27" t="s">
        <v>30</v>
      </c>
      <c r="J125" s="30" t="str">
        <f>E26</f>
        <v xml:space="preserve"> </v>
      </c>
      <c r="L125" s="32"/>
    </row>
    <row r="126" spans="2:63" s="1" customFormat="1" ht="10.35" customHeight="1">
      <c r="B126" s="32"/>
      <c r="L126" s="32"/>
    </row>
    <row r="127" spans="2:63" s="10" customFormat="1" ht="29.25" customHeight="1">
      <c r="B127" s="122"/>
      <c r="C127" s="123" t="s">
        <v>147</v>
      </c>
      <c r="D127" s="124" t="s">
        <v>57</v>
      </c>
      <c r="E127" s="124" t="s">
        <v>53</v>
      </c>
      <c r="F127" s="124" t="s">
        <v>54</v>
      </c>
      <c r="G127" s="124" t="s">
        <v>148</v>
      </c>
      <c r="H127" s="124" t="s">
        <v>149</v>
      </c>
      <c r="I127" s="124" t="s">
        <v>150</v>
      </c>
      <c r="J127" s="125" t="s">
        <v>130</v>
      </c>
      <c r="K127" s="126" t="s">
        <v>151</v>
      </c>
      <c r="L127" s="122"/>
      <c r="M127" s="62" t="s">
        <v>1</v>
      </c>
      <c r="N127" s="63" t="s">
        <v>36</v>
      </c>
      <c r="O127" s="63" t="s">
        <v>152</v>
      </c>
      <c r="P127" s="63" t="s">
        <v>153</v>
      </c>
      <c r="Q127" s="63" t="s">
        <v>154</v>
      </c>
      <c r="R127" s="63" t="s">
        <v>155</v>
      </c>
      <c r="S127" s="63" t="s">
        <v>156</v>
      </c>
      <c r="T127" s="64" t="s">
        <v>157</v>
      </c>
    </row>
    <row r="128" spans="2:63" s="1" customFormat="1" ht="22.8" customHeight="1">
      <c r="B128" s="32"/>
      <c r="C128" s="67" t="s">
        <v>131</v>
      </c>
      <c r="J128" s="127">
        <f>BK128</f>
        <v>0</v>
      </c>
      <c r="L128" s="32"/>
      <c r="M128" s="65"/>
      <c r="N128" s="56"/>
      <c r="O128" s="56"/>
      <c r="P128" s="128">
        <f>P129+P130+P336+P342+P344+P352+P360</f>
        <v>0</v>
      </c>
      <c r="Q128" s="56"/>
      <c r="R128" s="128">
        <f>R129+R130+R336+R342+R344+R352+R360</f>
        <v>0</v>
      </c>
      <c r="S128" s="56"/>
      <c r="T128" s="129">
        <f>T129+T130+T336+T342+T344+T352+T360</f>
        <v>0</v>
      </c>
      <c r="AT128" s="17" t="s">
        <v>71</v>
      </c>
      <c r="AU128" s="17" t="s">
        <v>132</v>
      </c>
      <c r="BK128" s="130">
        <f>BK129+BK130+BK336+BK342+BK344+BK352+BK360</f>
        <v>0</v>
      </c>
    </row>
    <row r="129" spans="2:65" s="11" customFormat="1" ht="25.95" customHeight="1">
      <c r="B129" s="131"/>
      <c r="D129" s="132" t="s">
        <v>71</v>
      </c>
      <c r="E129" s="133" t="s">
        <v>158</v>
      </c>
      <c r="F129" s="133" t="s">
        <v>159</v>
      </c>
      <c r="I129" s="134"/>
      <c r="J129" s="135">
        <f>BK129</f>
        <v>0</v>
      </c>
      <c r="L129" s="131"/>
      <c r="M129" s="136"/>
      <c r="P129" s="137">
        <v>0</v>
      </c>
      <c r="R129" s="137">
        <v>0</v>
      </c>
      <c r="T129" s="138">
        <v>0</v>
      </c>
      <c r="AR129" s="132" t="s">
        <v>76</v>
      </c>
      <c r="AT129" s="139" t="s">
        <v>71</v>
      </c>
      <c r="AU129" s="139" t="s">
        <v>72</v>
      </c>
      <c r="AY129" s="132" t="s">
        <v>160</v>
      </c>
      <c r="BK129" s="140">
        <v>0</v>
      </c>
    </row>
    <row r="130" spans="2:65" s="11" customFormat="1" ht="25.95" customHeight="1">
      <c r="B130" s="131"/>
      <c r="D130" s="132" t="s">
        <v>71</v>
      </c>
      <c r="E130" s="133" t="s">
        <v>76</v>
      </c>
      <c r="F130" s="133" t="s">
        <v>161</v>
      </c>
      <c r="I130" s="134"/>
      <c r="J130" s="135">
        <f>BK130</f>
        <v>0</v>
      </c>
      <c r="L130" s="131"/>
      <c r="M130" s="136"/>
      <c r="P130" s="137">
        <f>SUM(P131:P335)</f>
        <v>0</v>
      </c>
      <c r="R130" s="137">
        <f>SUM(R131:R335)</f>
        <v>0</v>
      </c>
      <c r="T130" s="138">
        <f>SUM(T131:T335)</f>
        <v>0</v>
      </c>
      <c r="AR130" s="132" t="s">
        <v>76</v>
      </c>
      <c r="AT130" s="139" t="s">
        <v>71</v>
      </c>
      <c r="AU130" s="139" t="s">
        <v>72</v>
      </c>
      <c r="AY130" s="132" t="s">
        <v>160</v>
      </c>
      <c r="BK130" s="140">
        <f>SUM(BK131:BK335)</f>
        <v>0</v>
      </c>
    </row>
    <row r="131" spans="2:65" s="1" customFormat="1" ht="37.799999999999997" customHeight="1">
      <c r="B131" s="143"/>
      <c r="C131" s="144" t="s">
        <v>76</v>
      </c>
      <c r="D131" s="144" t="s">
        <v>162</v>
      </c>
      <c r="E131" s="145" t="s">
        <v>898</v>
      </c>
      <c r="F131" s="146" t="s">
        <v>899</v>
      </c>
      <c r="G131" s="147" t="s">
        <v>165</v>
      </c>
      <c r="H131" s="148">
        <v>112.7</v>
      </c>
      <c r="I131" s="149"/>
      <c r="J131" s="150">
        <f>ROUND(I131*H131,2)</f>
        <v>0</v>
      </c>
      <c r="K131" s="151"/>
      <c r="L131" s="32"/>
      <c r="M131" s="152" t="s">
        <v>1</v>
      </c>
      <c r="N131" s="153" t="s">
        <v>38</v>
      </c>
      <c r="P131" s="154">
        <f>O131*H131</f>
        <v>0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AR131" s="156" t="s">
        <v>166</v>
      </c>
      <c r="AT131" s="156" t="s">
        <v>162</v>
      </c>
      <c r="AU131" s="156" t="s">
        <v>76</v>
      </c>
      <c r="AY131" s="17" t="s">
        <v>160</v>
      </c>
      <c r="BE131" s="157">
        <f>IF(N131="základná",J131,0)</f>
        <v>0</v>
      </c>
      <c r="BF131" s="157">
        <f>IF(N131="znížená",J131,0)</f>
        <v>0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7" t="s">
        <v>83</v>
      </c>
      <c r="BK131" s="157">
        <f>ROUND(I131*H131,2)</f>
        <v>0</v>
      </c>
      <c r="BL131" s="17" t="s">
        <v>166</v>
      </c>
      <c r="BM131" s="156" t="s">
        <v>83</v>
      </c>
    </row>
    <row r="132" spans="2:65" s="12" customFormat="1" ht="20.399999999999999">
      <c r="B132" s="158"/>
      <c r="D132" s="159" t="s">
        <v>167</v>
      </c>
      <c r="E132" s="160" t="s">
        <v>1</v>
      </c>
      <c r="F132" s="161" t="s">
        <v>899</v>
      </c>
      <c r="H132" s="160" t="s">
        <v>1</v>
      </c>
      <c r="I132" s="162"/>
      <c r="L132" s="158"/>
      <c r="M132" s="163"/>
      <c r="T132" s="164"/>
      <c r="AT132" s="160" t="s">
        <v>167</v>
      </c>
      <c r="AU132" s="160" t="s">
        <v>76</v>
      </c>
      <c r="AV132" s="12" t="s">
        <v>76</v>
      </c>
      <c r="AW132" s="12" t="s">
        <v>29</v>
      </c>
      <c r="AX132" s="12" t="s">
        <v>72</v>
      </c>
      <c r="AY132" s="160" t="s">
        <v>160</v>
      </c>
    </row>
    <row r="133" spans="2:65" s="13" customFormat="1" ht="10.199999999999999">
      <c r="B133" s="165"/>
      <c r="D133" s="159" t="s">
        <v>167</v>
      </c>
      <c r="E133" s="166" t="s">
        <v>1</v>
      </c>
      <c r="F133" s="167" t="s">
        <v>1549</v>
      </c>
      <c r="H133" s="168">
        <v>112.7</v>
      </c>
      <c r="I133" s="169"/>
      <c r="L133" s="165"/>
      <c r="M133" s="170"/>
      <c r="T133" s="171"/>
      <c r="AT133" s="166" t="s">
        <v>167</v>
      </c>
      <c r="AU133" s="166" t="s">
        <v>76</v>
      </c>
      <c r="AV133" s="13" t="s">
        <v>83</v>
      </c>
      <c r="AW133" s="13" t="s">
        <v>29</v>
      </c>
      <c r="AX133" s="13" t="s">
        <v>72</v>
      </c>
      <c r="AY133" s="166" t="s">
        <v>160</v>
      </c>
    </row>
    <row r="134" spans="2:65" s="12" customFormat="1" ht="10.199999999999999">
      <c r="B134" s="158"/>
      <c r="D134" s="159" t="s">
        <v>167</v>
      </c>
      <c r="E134" s="160" t="s">
        <v>1</v>
      </c>
      <c r="F134" s="161" t="s">
        <v>901</v>
      </c>
      <c r="H134" s="160" t="s">
        <v>1</v>
      </c>
      <c r="I134" s="162"/>
      <c r="L134" s="158"/>
      <c r="M134" s="163"/>
      <c r="T134" s="164"/>
      <c r="AT134" s="160" t="s">
        <v>167</v>
      </c>
      <c r="AU134" s="160" t="s">
        <v>76</v>
      </c>
      <c r="AV134" s="12" t="s">
        <v>76</v>
      </c>
      <c r="AW134" s="12" t="s">
        <v>29</v>
      </c>
      <c r="AX134" s="12" t="s">
        <v>72</v>
      </c>
      <c r="AY134" s="160" t="s">
        <v>160</v>
      </c>
    </row>
    <row r="135" spans="2:65" s="12" customFormat="1" ht="30.6">
      <c r="B135" s="158"/>
      <c r="D135" s="159" t="s">
        <v>167</v>
      </c>
      <c r="E135" s="160" t="s">
        <v>1</v>
      </c>
      <c r="F135" s="161" t="s">
        <v>1550</v>
      </c>
      <c r="H135" s="160" t="s">
        <v>1</v>
      </c>
      <c r="I135" s="162"/>
      <c r="L135" s="158"/>
      <c r="M135" s="163"/>
      <c r="T135" s="164"/>
      <c r="AT135" s="160" t="s">
        <v>167</v>
      </c>
      <c r="AU135" s="160" t="s">
        <v>76</v>
      </c>
      <c r="AV135" s="12" t="s">
        <v>76</v>
      </c>
      <c r="AW135" s="12" t="s">
        <v>29</v>
      </c>
      <c r="AX135" s="12" t="s">
        <v>72</v>
      </c>
      <c r="AY135" s="160" t="s">
        <v>160</v>
      </c>
    </row>
    <row r="136" spans="2:65" s="12" customFormat="1" ht="20.399999999999999">
      <c r="B136" s="158"/>
      <c r="D136" s="159" t="s">
        <v>167</v>
      </c>
      <c r="E136" s="160" t="s">
        <v>1</v>
      </c>
      <c r="F136" s="161" t="s">
        <v>903</v>
      </c>
      <c r="H136" s="160" t="s">
        <v>1</v>
      </c>
      <c r="I136" s="162"/>
      <c r="L136" s="158"/>
      <c r="M136" s="163"/>
      <c r="T136" s="164"/>
      <c r="AT136" s="160" t="s">
        <v>167</v>
      </c>
      <c r="AU136" s="160" t="s">
        <v>76</v>
      </c>
      <c r="AV136" s="12" t="s">
        <v>76</v>
      </c>
      <c r="AW136" s="12" t="s">
        <v>29</v>
      </c>
      <c r="AX136" s="12" t="s">
        <v>72</v>
      </c>
      <c r="AY136" s="160" t="s">
        <v>160</v>
      </c>
    </row>
    <row r="137" spans="2:65" s="14" customFormat="1" ht="10.199999999999999">
      <c r="B137" s="172"/>
      <c r="D137" s="159" t="s">
        <v>167</v>
      </c>
      <c r="E137" s="173" t="s">
        <v>1</v>
      </c>
      <c r="F137" s="174" t="s">
        <v>174</v>
      </c>
      <c r="H137" s="175">
        <v>112.7</v>
      </c>
      <c r="I137" s="176"/>
      <c r="L137" s="172"/>
      <c r="M137" s="177"/>
      <c r="T137" s="178"/>
      <c r="AT137" s="173" t="s">
        <v>167</v>
      </c>
      <c r="AU137" s="173" t="s">
        <v>76</v>
      </c>
      <c r="AV137" s="14" t="s">
        <v>166</v>
      </c>
      <c r="AW137" s="14" t="s">
        <v>29</v>
      </c>
      <c r="AX137" s="14" t="s">
        <v>76</v>
      </c>
      <c r="AY137" s="173" t="s">
        <v>160</v>
      </c>
    </row>
    <row r="138" spans="2:65" s="1" customFormat="1" ht="33" customHeight="1">
      <c r="B138" s="143"/>
      <c r="C138" s="144" t="s">
        <v>83</v>
      </c>
      <c r="D138" s="144" t="s">
        <v>162</v>
      </c>
      <c r="E138" s="145" t="s">
        <v>904</v>
      </c>
      <c r="F138" s="146" t="s">
        <v>905</v>
      </c>
      <c r="G138" s="147" t="s">
        <v>165</v>
      </c>
      <c r="H138" s="148">
        <v>486.3</v>
      </c>
      <c r="I138" s="149"/>
      <c r="J138" s="150">
        <f>ROUND(I138*H138,2)</f>
        <v>0</v>
      </c>
      <c r="K138" s="151"/>
      <c r="L138" s="32"/>
      <c r="M138" s="152" t="s">
        <v>1</v>
      </c>
      <c r="N138" s="153" t="s">
        <v>38</v>
      </c>
      <c r="P138" s="154">
        <f>O138*H138</f>
        <v>0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AR138" s="156" t="s">
        <v>166</v>
      </c>
      <c r="AT138" s="156" t="s">
        <v>162</v>
      </c>
      <c r="AU138" s="156" t="s">
        <v>76</v>
      </c>
      <c r="AY138" s="17" t="s">
        <v>160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7" t="s">
        <v>83</v>
      </c>
      <c r="BK138" s="157">
        <f>ROUND(I138*H138,2)</f>
        <v>0</v>
      </c>
      <c r="BL138" s="17" t="s">
        <v>166</v>
      </c>
      <c r="BM138" s="156" t="s">
        <v>166</v>
      </c>
    </row>
    <row r="139" spans="2:65" s="12" customFormat="1" ht="10.199999999999999">
      <c r="B139" s="158"/>
      <c r="D139" s="159" t="s">
        <v>167</v>
      </c>
      <c r="E139" s="160" t="s">
        <v>1</v>
      </c>
      <c r="F139" s="161" t="s">
        <v>1551</v>
      </c>
      <c r="H139" s="160" t="s">
        <v>1</v>
      </c>
      <c r="I139" s="162"/>
      <c r="L139" s="158"/>
      <c r="M139" s="163"/>
      <c r="T139" s="164"/>
      <c r="AT139" s="160" t="s">
        <v>167</v>
      </c>
      <c r="AU139" s="160" t="s">
        <v>76</v>
      </c>
      <c r="AV139" s="12" t="s">
        <v>76</v>
      </c>
      <c r="AW139" s="12" t="s">
        <v>29</v>
      </c>
      <c r="AX139" s="12" t="s">
        <v>72</v>
      </c>
      <c r="AY139" s="160" t="s">
        <v>160</v>
      </c>
    </row>
    <row r="140" spans="2:65" s="12" customFormat="1" ht="30.6">
      <c r="B140" s="158"/>
      <c r="D140" s="159" t="s">
        <v>167</v>
      </c>
      <c r="E140" s="160" t="s">
        <v>1</v>
      </c>
      <c r="F140" s="161" t="s">
        <v>1552</v>
      </c>
      <c r="H140" s="160" t="s">
        <v>1</v>
      </c>
      <c r="I140" s="162"/>
      <c r="L140" s="158"/>
      <c r="M140" s="163"/>
      <c r="T140" s="164"/>
      <c r="AT140" s="160" t="s">
        <v>167</v>
      </c>
      <c r="AU140" s="160" t="s">
        <v>76</v>
      </c>
      <c r="AV140" s="12" t="s">
        <v>76</v>
      </c>
      <c r="AW140" s="12" t="s">
        <v>29</v>
      </c>
      <c r="AX140" s="12" t="s">
        <v>72</v>
      </c>
      <c r="AY140" s="160" t="s">
        <v>160</v>
      </c>
    </row>
    <row r="141" spans="2:65" s="13" customFormat="1" ht="10.199999999999999">
      <c r="B141" s="165"/>
      <c r="D141" s="159" t="s">
        <v>167</v>
      </c>
      <c r="E141" s="166" t="s">
        <v>1</v>
      </c>
      <c r="F141" s="167" t="s">
        <v>1553</v>
      </c>
      <c r="H141" s="168">
        <v>486.3</v>
      </c>
      <c r="I141" s="169"/>
      <c r="L141" s="165"/>
      <c r="M141" s="170"/>
      <c r="T141" s="171"/>
      <c r="AT141" s="166" t="s">
        <v>167</v>
      </c>
      <c r="AU141" s="166" t="s">
        <v>76</v>
      </c>
      <c r="AV141" s="13" t="s">
        <v>83</v>
      </c>
      <c r="AW141" s="13" t="s">
        <v>29</v>
      </c>
      <c r="AX141" s="13" t="s">
        <v>72</v>
      </c>
      <c r="AY141" s="166" t="s">
        <v>160</v>
      </c>
    </row>
    <row r="142" spans="2:65" s="14" customFormat="1" ht="10.199999999999999">
      <c r="B142" s="172"/>
      <c r="D142" s="159" t="s">
        <v>167</v>
      </c>
      <c r="E142" s="173" t="s">
        <v>1</v>
      </c>
      <c r="F142" s="174" t="s">
        <v>174</v>
      </c>
      <c r="H142" s="175">
        <v>486.3</v>
      </c>
      <c r="I142" s="176"/>
      <c r="L142" s="172"/>
      <c r="M142" s="177"/>
      <c r="T142" s="178"/>
      <c r="AT142" s="173" t="s">
        <v>167</v>
      </c>
      <c r="AU142" s="173" t="s">
        <v>76</v>
      </c>
      <c r="AV142" s="14" t="s">
        <v>166</v>
      </c>
      <c r="AW142" s="14" t="s">
        <v>29</v>
      </c>
      <c r="AX142" s="14" t="s">
        <v>76</v>
      </c>
      <c r="AY142" s="173" t="s">
        <v>160</v>
      </c>
    </row>
    <row r="143" spans="2:65" s="1" customFormat="1" ht="24.15" customHeight="1">
      <c r="B143" s="143"/>
      <c r="C143" s="144" t="s">
        <v>179</v>
      </c>
      <c r="D143" s="144" t="s">
        <v>162</v>
      </c>
      <c r="E143" s="145" t="s">
        <v>908</v>
      </c>
      <c r="F143" s="146" t="s">
        <v>909</v>
      </c>
      <c r="G143" s="147" t="s">
        <v>165</v>
      </c>
      <c r="H143" s="148">
        <v>52</v>
      </c>
      <c r="I143" s="149"/>
      <c r="J143" s="150">
        <f>ROUND(I143*H143,2)</f>
        <v>0</v>
      </c>
      <c r="K143" s="151"/>
      <c r="L143" s="32"/>
      <c r="M143" s="152" t="s">
        <v>1</v>
      </c>
      <c r="N143" s="153" t="s">
        <v>38</v>
      </c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AR143" s="156" t="s">
        <v>166</v>
      </c>
      <c r="AT143" s="156" t="s">
        <v>162</v>
      </c>
      <c r="AU143" s="156" t="s">
        <v>76</v>
      </c>
      <c r="AY143" s="17" t="s">
        <v>160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7" t="s">
        <v>83</v>
      </c>
      <c r="BK143" s="157">
        <f>ROUND(I143*H143,2)</f>
        <v>0</v>
      </c>
      <c r="BL143" s="17" t="s">
        <v>166</v>
      </c>
      <c r="BM143" s="156" t="s">
        <v>182</v>
      </c>
    </row>
    <row r="144" spans="2:65" s="12" customFormat="1" ht="20.399999999999999">
      <c r="B144" s="158"/>
      <c r="D144" s="159" t="s">
        <v>167</v>
      </c>
      <c r="E144" s="160" t="s">
        <v>1</v>
      </c>
      <c r="F144" s="161" t="s">
        <v>910</v>
      </c>
      <c r="H144" s="160" t="s">
        <v>1</v>
      </c>
      <c r="I144" s="162"/>
      <c r="L144" s="158"/>
      <c r="M144" s="163"/>
      <c r="T144" s="164"/>
      <c r="AT144" s="160" t="s">
        <v>167</v>
      </c>
      <c r="AU144" s="160" t="s">
        <v>76</v>
      </c>
      <c r="AV144" s="12" t="s">
        <v>76</v>
      </c>
      <c r="AW144" s="12" t="s">
        <v>29</v>
      </c>
      <c r="AX144" s="12" t="s">
        <v>72</v>
      </c>
      <c r="AY144" s="160" t="s">
        <v>160</v>
      </c>
    </row>
    <row r="145" spans="2:65" s="13" customFormat="1" ht="10.199999999999999">
      <c r="B145" s="165"/>
      <c r="D145" s="159" t="s">
        <v>167</v>
      </c>
      <c r="E145" s="166" t="s">
        <v>1</v>
      </c>
      <c r="F145" s="167" t="s">
        <v>328</v>
      </c>
      <c r="H145" s="168">
        <v>52</v>
      </c>
      <c r="I145" s="169"/>
      <c r="L145" s="165"/>
      <c r="M145" s="170"/>
      <c r="T145" s="171"/>
      <c r="AT145" s="166" t="s">
        <v>167</v>
      </c>
      <c r="AU145" s="166" t="s">
        <v>76</v>
      </c>
      <c r="AV145" s="13" t="s">
        <v>83</v>
      </c>
      <c r="AW145" s="13" t="s">
        <v>29</v>
      </c>
      <c r="AX145" s="13" t="s">
        <v>72</v>
      </c>
      <c r="AY145" s="166" t="s">
        <v>160</v>
      </c>
    </row>
    <row r="146" spans="2:65" s="14" customFormat="1" ht="10.199999999999999">
      <c r="B146" s="172"/>
      <c r="D146" s="159" t="s">
        <v>167</v>
      </c>
      <c r="E146" s="173" t="s">
        <v>1</v>
      </c>
      <c r="F146" s="174" t="s">
        <v>174</v>
      </c>
      <c r="H146" s="175">
        <v>52</v>
      </c>
      <c r="I146" s="176"/>
      <c r="L146" s="172"/>
      <c r="M146" s="177"/>
      <c r="T146" s="178"/>
      <c r="AT146" s="173" t="s">
        <v>167</v>
      </c>
      <c r="AU146" s="173" t="s">
        <v>76</v>
      </c>
      <c r="AV146" s="14" t="s">
        <v>166</v>
      </c>
      <c r="AW146" s="14" t="s">
        <v>29</v>
      </c>
      <c r="AX146" s="14" t="s">
        <v>76</v>
      </c>
      <c r="AY146" s="173" t="s">
        <v>160</v>
      </c>
    </row>
    <row r="147" spans="2:65" s="1" customFormat="1" ht="33" customHeight="1">
      <c r="B147" s="143"/>
      <c r="C147" s="144" t="s">
        <v>166</v>
      </c>
      <c r="D147" s="144" t="s">
        <v>162</v>
      </c>
      <c r="E147" s="145" t="s">
        <v>914</v>
      </c>
      <c r="F147" s="146" t="s">
        <v>915</v>
      </c>
      <c r="G147" s="147" t="s">
        <v>165</v>
      </c>
      <c r="H147" s="148">
        <v>20</v>
      </c>
      <c r="I147" s="149"/>
      <c r="J147" s="150">
        <f>ROUND(I147*H147,2)</f>
        <v>0</v>
      </c>
      <c r="K147" s="151"/>
      <c r="L147" s="32"/>
      <c r="M147" s="152" t="s">
        <v>1</v>
      </c>
      <c r="N147" s="153" t="s">
        <v>38</v>
      </c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AR147" s="156" t="s">
        <v>166</v>
      </c>
      <c r="AT147" s="156" t="s">
        <v>162</v>
      </c>
      <c r="AU147" s="156" t="s">
        <v>76</v>
      </c>
      <c r="AY147" s="17" t="s">
        <v>160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7" t="s">
        <v>83</v>
      </c>
      <c r="BK147" s="157">
        <f>ROUND(I147*H147,2)</f>
        <v>0</v>
      </c>
      <c r="BL147" s="17" t="s">
        <v>166</v>
      </c>
      <c r="BM147" s="156" t="s">
        <v>187</v>
      </c>
    </row>
    <row r="148" spans="2:65" s="12" customFormat="1" ht="20.399999999999999">
      <c r="B148" s="158"/>
      <c r="D148" s="159" t="s">
        <v>167</v>
      </c>
      <c r="E148" s="160" t="s">
        <v>1</v>
      </c>
      <c r="F148" s="161" t="s">
        <v>916</v>
      </c>
      <c r="H148" s="160" t="s">
        <v>1</v>
      </c>
      <c r="I148" s="162"/>
      <c r="L148" s="158"/>
      <c r="M148" s="163"/>
      <c r="T148" s="164"/>
      <c r="AT148" s="160" t="s">
        <v>167</v>
      </c>
      <c r="AU148" s="160" t="s">
        <v>76</v>
      </c>
      <c r="AV148" s="12" t="s">
        <v>76</v>
      </c>
      <c r="AW148" s="12" t="s">
        <v>29</v>
      </c>
      <c r="AX148" s="12" t="s">
        <v>72</v>
      </c>
      <c r="AY148" s="160" t="s">
        <v>160</v>
      </c>
    </row>
    <row r="149" spans="2:65" s="13" customFormat="1" ht="10.199999999999999">
      <c r="B149" s="165"/>
      <c r="D149" s="159" t="s">
        <v>167</v>
      </c>
      <c r="E149" s="166" t="s">
        <v>1</v>
      </c>
      <c r="F149" s="167" t="s">
        <v>221</v>
      </c>
      <c r="H149" s="168">
        <v>20</v>
      </c>
      <c r="I149" s="169"/>
      <c r="L149" s="165"/>
      <c r="M149" s="170"/>
      <c r="T149" s="171"/>
      <c r="AT149" s="166" t="s">
        <v>167</v>
      </c>
      <c r="AU149" s="166" t="s">
        <v>76</v>
      </c>
      <c r="AV149" s="13" t="s">
        <v>83</v>
      </c>
      <c r="AW149" s="13" t="s">
        <v>29</v>
      </c>
      <c r="AX149" s="13" t="s">
        <v>72</v>
      </c>
      <c r="AY149" s="166" t="s">
        <v>160</v>
      </c>
    </row>
    <row r="150" spans="2:65" s="14" customFormat="1" ht="10.199999999999999">
      <c r="B150" s="172"/>
      <c r="D150" s="159" t="s">
        <v>167</v>
      </c>
      <c r="E150" s="173" t="s">
        <v>1</v>
      </c>
      <c r="F150" s="174" t="s">
        <v>174</v>
      </c>
      <c r="H150" s="175">
        <v>20</v>
      </c>
      <c r="I150" s="176"/>
      <c r="L150" s="172"/>
      <c r="M150" s="177"/>
      <c r="T150" s="178"/>
      <c r="AT150" s="173" t="s">
        <v>167</v>
      </c>
      <c r="AU150" s="173" t="s">
        <v>76</v>
      </c>
      <c r="AV150" s="14" t="s">
        <v>166</v>
      </c>
      <c r="AW150" s="14" t="s">
        <v>29</v>
      </c>
      <c r="AX150" s="14" t="s">
        <v>76</v>
      </c>
      <c r="AY150" s="173" t="s">
        <v>160</v>
      </c>
    </row>
    <row r="151" spans="2:65" s="1" customFormat="1" ht="33" customHeight="1">
      <c r="B151" s="143"/>
      <c r="C151" s="144" t="s">
        <v>190</v>
      </c>
      <c r="D151" s="144" t="s">
        <v>162</v>
      </c>
      <c r="E151" s="145" t="s">
        <v>926</v>
      </c>
      <c r="F151" s="146" t="s">
        <v>927</v>
      </c>
      <c r="G151" s="147" t="s">
        <v>165</v>
      </c>
      <c r="H151" s="148">
        <v>61.6</v>
      </c>
      <c r="I151" s="149"/>
      <c r="J151" s="150">
        <f>ROUND(I151*H151,2)</f>
        <v>0</v>
      </c>
      <c r="K151" s="151"/>
      <c r="L151" s="32"/>
      <c r="M151" s="152" t="s">
        <v>1</v>
      </c>
      <c r="N151" s="153" t="s">
        <v>38</v>
      </c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AR151" s="156" t="s">
        <v>166</v>
      </c>
      <c r="AT151" s="156" t="s">
        <v>162</v>
      </c>
      <c r="AU151" s="156" t="s">
        <v>76</v>
      </c>
      <c r="AY151" s="17" t="s">
        <v>160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83</v>
      </c>
      <c r="BK151" s="157">
        <f>ROUND(I151*H151,2)</f>
        <v>0</v>
      </c>
      <c r="BL151" s="17" t="s">
        <v>166</v>
      </c>
      <c r="BM151" s="156" t="s">
        <v>193</v>
      </c>
    </row>
    <row r="152" spans="2:65" s="12" customFormat="1" ht="20.399999999999999">
      <c r="B152" s="158"/>
      <c r="D152" s="159" t="s">
        <v>167</v>
      </c>
      <c r="E152" s="160" t="s">
        <v>1</v>
      </c>
      <c r="F152" s="161" t="s">
        <v>928</v>
      </c>
      <c r="H152" s="160" t="s">
        <v>1</v>
      </c>
      <c r="I152" s="162"/>
      <c r="L152" s="158"/>
      <c r="M152" s="163"/>
      <c r="T152" s="164"/>
      <c r="AT152" s="160" t="s">
        <v>167</v>
      </c>
      <c r="AU152" s="160" t="s">
        <v>76</v>
      </c>
      <c r="AV152" s="12" t="s">
        <v>76</v>
      </c>
      <c r="AW152" s="12" t="s">
        <v>29</v>
      </c>
      <c r="AX152" s="12" t="s">
        <v>72</v>
      </c>
      <c r="AY152" s="160" t="s">
        <v>160</v>
      </c>
    </row>
    <row r="153" spans="2:65" s="13" customFormat="1" ht="10.199999999999999">
      <c r="B153" s="165"/>
      <c r="D153" s="159" t="s">
        <v>167</v>
      </c>
      <c r="E153" s="166" t="s">
        <v>1</v>
      </c>
      <c r="F153" s="167" t="s">
        <v>1554</v>
      </c>
      <c r="H153" s="168">
        <v>61.6</v>
      </c>
      <c r="I153" s="169"/>
      <c r="L153" s="165"/>
      <c r="M153" s="170"/>
      <c r="T153" s="171"/>
      <c r="AT153" s="166" t="s">
        <v>167</v>
      </c>
      <c r="AU153" s="166" t="s">
        <v>76</v>
      </c>
      <c r="AV153" s="13" t="s">
        <v>83</v>
      </c>
      <c r="AW153" s="13" t="s">
        <v>29</v>
      </c>
      <c r="AX153" s="13" t="s">
        <v>72</v>
      </c>
      <c r="AY153" s="166" t="s">
        <v>160</v>
      </c>
    </row>
    <row r="154" spans="2:65" s="14" customFormat="1" ht="10.199999999999999">
      <c r="B154" s="172"/>
      <c r="D154" s="159" t="s">
        <v>167</v>
      </c>
      <c r="E154" s="173" t="s">
        <v>1</v>
      </c>
      <c r="F154" s="174" t="s">
        <v>174</v>
      </c>
      <c r="H154" s="175">
        <v>61.6</v>
      </c>
      <c r="I154" s="176"/>
      <c r="L154" s="172"/>
      <c r="M154" s="177"/>
      <c r="T154" s="178"/>
      <c r="AT154" s="173" t="s">
        <v>167</v>
      </c>
      <c r="AU154" s="173" t="s">
        <v>76</v>
      </c>
      <c r="AV154" s="14" t="s">
        <v>166</v>
      </c>
      <c r="AW154" s="14" t="s">
        <v>29</v>
      </c>
      <c r="AX154" s="14" t="s">
        <v>76</v>
      </c>
      <c r="AY154" s="173" t="s">
        <v>160</v>
      </c>
    </row>
    <row r="155" spans="2:65" s="1" customFormat="1" ht="33" customHeight="1">
      <c r="B155" s="143"/>
      <c r="C155" s="144" t="s">
        <v>182</v>
      </c>
      <c r="D155" s="144" t="s">
        <v>162</v>
      </c>
      <c r="E155" s="145" t="s">
        <v>929</v>
      </c>
      <c r="F155" s="146" t="s">
        <v>930</v>
      </c>
      <c r="G155" s="147" t="s">
        <v>209</v>
      </c>
      <c r="H155" s="148">
        <v>93.664000000000001</v>
      </c>
      <c r="I155" s="149"/>
      <c r="J155" s="150">
        <f>ROUND(I155*H155,2)</f>
        <v>0</v>
      </c>
      <c r="K155" s="151"/>
      <c r="L155" s="32"/>
      <c r="M155" s="152" t="s">
        <v>1</v>
      </c>
      <c r="N155" s="153" t="s">
        <v>38</v>
      </c>
      <c r="P155" s="154">
        <f>O155*H155</f>
        <v>0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AR155" s="156" t="s">
        <v>166</v>
      </c>
      <c r="AT155" s="156" t="s">
        <v>162</v>
      </c>
      <c r="AU155" s="156" t="s">
        <v>76</v>
      </c>
      <c r="AY155" s="17" t="s">
        <v>160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7" t="s">
        <v>83</v>
      </c>
      <c r="BK155" s="157">
        <f>ROUND(I155*H155,2)</f>
        <v>0</v>
      </c>
      <c r="BL155" s="17" t="s">
        <v>166</v>
      </c>
      <c r="BM155" s="156" t="s">
        <v>198</v>
      </c>
    </row>
    <row r="156" spans="2:65" s="12" customFormat="1" ht="20.399999999999999">
      <c r="B156" s="158"/>
      <c r="D156" s="159" t="s">
        <v>167</v>
      </c>
      <c r="E156" s="160" t="s">
        <v>1</v>
      </c>
      <c r="F156" s="161" t="s">
        <v>1555</v>
      </c>
      <c r="H156" s="160" t="s">
        <v>1</v>
      </c>
      <c r="I156" s="162"/>
      <c r="L156" s="158"/>
      <c r="M156" s="163"/>
      <c r="T156" s="164"/>
      <c r="AT156" s="160" t="s">
        <v>167</v>
      </c>
      <c r="AU156" s="160" t="s">
        <v>76</v>
      </c>
      <c r="AV156" s="12" t="s">
        <v>76</v>
      </c>
      <c r="AW156" s="12" t="s">
        <v>29</v>
      </c>
      <c r="AX156" s="12" t="s">
        <v>72</v>
      </c>
      <c r="AY156" s="160" t="s">
        <v>160</v>
      </c>
    </row>
    <row r="157" spans="2:65" s="13" customFormat="1" ht="10.199999999999999">
      <c r="B157" s="165"/>
      <c r="D157" s="159" t="s">
        <v>167</v>
      </c>
      <c r="E157" s="166" t="s">
        <v>1</v>
      </c>
      <c r="F157" s="167" t="s">
        <v>1556</v>
      </c>
      <c r="H157" s="168">
        <v>93.664000000000001</v>
      </c>
      <c r="I157" s="169"/>
      <c r="L157" s="165"/>
      <c r="M157" s="170"/>
      <c r="T157" s="171"/>
      <c r="AT157" s="166" t="s">
        <v>167</v>
      </c>
      <c r="AU157" s="166" t="s">
        <v>76</v>
      </c>
      <c r="AV157" s="13" t="s">
        <v>83</v>
      </c>
      <c r="AW157" s="13" t="s">
        <v>29</v>
      </c>
      <c r="AX157" s="13" t="s">
        <v>72</v>
      </c>
      <c r="AY157" s="166" t="s">
        <v>160</v>
      </c>
    </row>
    <row r="158" spans="2:65" s="14" customFormat="1" ht="10.199999999999999">
      <c r="B158" s="172"/>
      <c r="D158" s="159" t="s">
        <v>167</v>
      </c>
      <c r="E158" s="173" t="s">
        <v>1</v>
      </c>
      <c r="F158" s="174" t="s">
        <v>174</v>
      </c>
      <c r="H158" s="175">
        <v>93.664000000000001</v>
      </c>
      <c r="I158" s="176"/>
      <c r="L158" s="172"/>
      <c r="M158" s="177"/>
      <c r="T158" s="178"/>
      <c r="AT158" s="173" t="s">
        <v>167</v>
      </c>
      <c r="AU158" s="173" t="s">
        <v>76</v>
      </c>
      <c r="AV158" s="14" t="s">
        <v>166</v>
      </c>
      <c r="AW158" s="14" t="s">
        <v>29</v>
      </c>
      <c r="AX158" s="14" t="s">
        <v>76</v>
      </c>
      <c r="AY158" s="173" t="s">
        <v>160</v>
      </c>
    </row>
    <row r="159" spans="2:65" s="1" customFormat="1" ht="33" customHeight="1">
      <c r="B159" s="143"/>
      <c r="C159" s="144" t="s">
        <v>201</v>
      </c>
      <c r="D159" s="144" t="s">
        <v>162</v>
      </c>
      <c r="E159" s="145" t="s">
        <v>1557</v>
      </c>
      <c r="F159" s="146" t="s">
        <v>1558</v>
      </c>
      <c r="G159" s="147" t="s">
        <v>209</v>
      </c>
      <c r="H159" s="148">
        <v>140.16399999999999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38</v>
      </c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AR159" s="156" t="s">
        <v>166</v>
      </c>
      <c r="AT159" s="156" t="s">
        <v>162</v>
      </c>
      <c r="AU159" s="156" t="s">
        <v>76</v>
      </c>
      <c r="AY159" s="17" t="s">
        <v>160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7" t="s">
        <v>83</v>
      </c>
      <c r="BK159" s="157">
        <f>ROUND(I159*H159,2)</f>
        <v>0</v>
      </c>
      <c r="BL159" s="17" t="s">
        <v>166</v>
      </c>
      <c r="BM159" s="156" t="s">
        <v>204</v>
      </c>
    </row>
    <row r="160" spans="2:65" s="12" customFormat="1" ht="10.199999999999999">
      <c r="B160" s="158"/>
      <c r="D160" s="159" t="s">
        <v>167</v>
      </c>
      <c r="E160" s="160" t="s">
        <v>1</v>
      </c>
      <c r="F160" s="161" t="s">
        <v>1559</v>
      </c>
      <c r="H160" s="160" t="s">
        <v>1</v>
      </c>
      <c r="I160" s="162"/>
      <c r="L160" s="158"/>
      <c r="M160" s="163"/>
      <c r="T160" s="164"/>
      <c r="AT160" s="160" t="s">
        <v>167</v>
      </c>
      <c r="AU160" s="160" t="s">
        <v>76</v>
      </c>
      <c r="AV160" s="12" t="s">
        <v>76</v>
      </c>
      <c r="AW160" s="12" t="s">
        <v>29</v>
      </c>
      <c r="AX160" s="12" t="s">
        <v>72</v>
      </c>
      <c r="AY160" s="160" t="s">
        <v>160</v>
      </c>
    </row>
    <row r="161" spans="2:65" s="13" customFormat="1" ht="10.199999999999999">
      <c r="B161" s="165"/>
      <c r="D161" s="159" t="s">
        <v>167</v>
      </c>
      <c r="E161" s="166" t="s">
        <v>1</v>
      </c>
      <c r="F161" s="167" t="s">
        <v>1560</v>
      </c>
      <c r="H161" s="168">
        <v>93</v>
      </c>
      <c r="I161" s="169"/>
      <c r="L161" s="165"/>
      <c r="M161" s="170"/>
      <c r="T161" s="171"/>
      <c r="AT161" s="166" t="s">
        <v>167</v>
      </c>
      <c r="AU161" s="166" t="s">
        <v>76</v>
      </c>
      <c r="AV161" s="13" t="s">
        <v>83</v>
      </c>
      <c r="AW161" s="13" t="s">
        <v>29</v>
      </c>
      <c r="AX161" s="13" t="s">
        <v>72</v>
      </c>
      <c r="AY161" s="166" t="s">
        <v>160</v>
      </c>
    </row>
    <row r="162" spans="2:65" s="15" customFormat="1" ht="10.199999999999999">
      <c r="B162" s="179"/>
      <c r="D162" s="159" t="s">
        <v>167</v>
      </c>
      <c r="E162" s="180" t="s">
        <v>1</v>
      </c>
      <c r="F162" s="181" t="s">
        <v>224</v>
      </c>
      <c r="H162" s="182">
        <v>93</v>
      </c>
      <c r="I162" s="183"/>
      <c r="L162" s="179"/>
      <c r="M162" s="184"/>
      <c r="T162" s="185"/>
      <c r="AT162" s="180" t="s">
        <v>167</v>
      </c>
      <c r="AU162" s="180" t="s">
        <v>76</v>
      </c>
      <c r="AV162" s="15" t="s">
        <v>179</v>
      </c>
      <c r="AW162" s="15" t="s">
        <v>29</v>
      </c>
      <c r="AX162" s="15" t="s">
        <v>72</v>
      </c>
      <c r="AY162" s="180" t="s">
        <v>160</v>
      </c>
    </row>
    <row r="163" spans="2:65" s="13" customFormat="1" ht="10.199999999999999">
      <c r="B163" s="165"/>
      <c r="D163" s="159" t="s">
        <v>167</v>
      </c>
      <c r="E163" s="166" t="s">
        <v>1</v>
      </c>
      <c r="F163" s="167" t="s">
        <v>1561</v>
      </c>
      <c r="H163" s="168">
        <v>47.164000000000001</v>
      </c>
      <c r="I163" s="169"/>
      <c r="L163" s="165"/>
      <c r="M163" s="170"/>
      <c r="T163" s="171"/>
      <c r="AT163" s="166" t="s">
        <v>167</v>
      </c>
      <c r="AU163" s="166" t="s">
        <v>76</v>
      </c>
      <c r="AV163" s="13" t="s">
        <v>83</v>
      </c>
      <c r="AW163" s="13" t="s">
        <v>29</v>
      </c>
      <c r="AX163" s="13" t="s">
        <v>72</v>
      </c>
      <c r="AY163" s="166" t="s">
        <v>160</v>
      </c>
    </row>
    <row r="164" spans="2:65" s="15" customFormat="1" ht="10.199999999999999">
      <c r="B164" s="179"/>
      <c r="D164" s="159" t="s">
        <v>167</v>
      </c>
      <c r="E164" s="180" t="s">
        <v>1</v>
      </c>
      <c r="F164" s="181" t="s">
        <v>224</v>
      </c>
      <c r="H164" s="182">
        <v>47.164000000000001</v>
      </c>
      <c r="I164" s="183"/>
      <c r="L164" s="179"/>
      <c r="M164" s="184"/>
      <c r="T164" s="185"/>
      <c r="AT164" s="180" t="s">
        <v>167</v>
      </c>
      <c r="AU164" s="180" t="s">
        <v>76</v>
      </c>
      <c r="AV164" s="15" t="s">
        <v>179</v>
      </c>
      <c r="AW164" s="15" t="s">
        <v>29</v>
      </c>
      <c r="AX164" s="15" t="s">
        <v>72</v>
      </c>
      <c r="AY164" s="180" t="s">
        <v>160</v>
      </c>
    </row>
    <row r="165" spans="2:65" s="14" customFormat="1" ht="10.199999999999999">
      <c r="B165" s="172"/>
      <c r="D165" s="159" t="s">
        <v>167</v>
      </c>
      <c r="E165" s="173" t="s">
        <v>1</v>
      </c>
      <c r="F165" s="174" t="s">
        <v>174</v>
      </c>
      <c r="H165" s="175">
        <v>140.16399999999999</v>
      </c>
      <c r="I165" s="176"/>
      <c r="L165" s="172"/>
      <c r="M165" s="177"/>
      <c r="T165" s="178"/>
      <c r="AT165" s="173" t="s">
        <v>167</v>
      </c>
      <c r="AU165" s="173" t="s">
        <v>76</v>
      </c>
      <c r="AV165" s="14" t="s">
        <v>166</v>
      </c>
      <c r="AW165" s="14" t="s">
        <v>29</v>
      </c>
      <c r="AX165" s="14" t="s">
        <v>76</v>
      </c>
      <c r="AY165" s="173" t="s">
        <v>160</v>
      </c>
    </row>
    <row r="166" spans="2:65" s="1" customFormat="1" ht="37.799999999999997" customHeight="1">
      <c r="B166" s="143"/>
      <c r="C166" s="144" t="s">
        <v>187</v>
      </c>
      <c r="D166" s="144" t="s">
        <v>162</v>
      </c>
      <c r="E166" s="145" t="s">
        <v>1562</v>
      </c>
      <c r="F166" s="146" t="s">
        <v>1563</v>
      </c>
      <c r="G166" s="147" t="s">
        <v>209</v>
      </c>
      <c r="H166" s="148">
        <v>1273.4280000000001</v>
      </c>
      <c r="I166" s="149"/>
      <c r="J166" s="150">
        <f>ROUND(I166*H166,2)</f>
        <v>0</v>
      </c>
      <c r="K166" s="151"/>
      <c r="L166" s="32"/>
      <c r="M166" s="152" t="s">
        <v>1</v>
      </c>
      <c r="N166" s="153" t="s">
        <v>38</v>
      </c>
      <c r="P166" s="154">
        <f>O166*H166</f>
        <v>0</v>
      </c>
      <c r="Q166" s="154">
        <v>0</v>
      </c>
      <c r="R166" s="154">
        <f>Q166*H166</f>
        <v>0</v>
      </c>
      <c r="S166" s="154">
        <v>0</v>
      </c>
      <c r="T166" s="155">
        <f>S166*H166</f>
        <v>0</v>
      </c>
      <c r="AR166" s="156" t="s">
        <v>166</v>
      </c>
      <c r="AT166" s="156" t="s">
        <v>162</v>
      </c>
      <c r="AU166" s="156" t="s">
        <v>76</v>
      </c>
      <c r="AY166" s="17" t="s">
        <v>160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7" t="s">
        <v>83</v>
      </c>
      <c r="BK166" s="157">
        <f>ROUND(I166*H166,2)</f>
        <v>0</v>
      </c>
      <c r="BL166" s="17" t="s">
        <v>166</v>
      </c>
      <c r="BM166" s="156" t="s">
        <v>210</v>
      </c>
    </row>
    <row r="167" spans="2:65" s="12" customFormat="1" ht="10.199999999999999">
      <c r="B167" s="158"/>
      <c r="D167" s="159" t="s">
        <v>167</v>
      </c>
      <c r="E167" s="160" t="s">
        <v>1</v>
      </c>
      <c r="F167" s="161" t="s">
        <v>1564</v>
      </c>
      <c r="H167" s="160" t="s">
        <v>1</v>
      </c>
      <c r="I167" s="162"/>
      <c r="L167" s="158"/>
      <c r="M167" s="163"/>
      <c r="T167" s="164"/>
      <c r="AT167" s="160" t="s">
        <v>167</v>
      </c>
      <c r="AU167" s="160" t="s">
        <v>76</v>
      </c>
      <c r="AV167" s="12" t="s">
        <v>76</v>
      </c>
      <c r="AW167" s="12" t="s">
        <v>29</v>
      </c>
      <c r="AX167" s="12" t="s">
        <v>72</v>
      </c>
      <c r="AY167" s="160" t="s">
        <v>160</v>
      </c>
    </row>
    <row r="168" spans="2:65" s="13" customFormat="1" ht="10.199999999999999">
      <c r="B168" s="165"/>
      <c r="D168" s="159" t="s">
        <v>167</v>
      </c>
      <c r="E168" s="166" t="s">
        <v>1</v>
      </c>
      <c r="F168" s="167" t="s">
        <v>1565</v>
      </c>
      <c r="H168" s="168">
        <v>1273.4280000000001</v>
      </c>
      <c r="I168" s="169"/>
      <c r="L168" s="165"/>
      <c r="M168" s="170"/>
      <c r="T168" s="171"/>
      <c r="AT168" s="166" t="s">
        <v>167</v>
      </c>
      <c r="AU168" s="166" t="s">
        <v>76</v>
      </c>
      <c r="AV168" s="13" t="s">
        <v>83</v>
      </c>
      <c r="AW168" s="13" t="s">
        <v>29</v>
      </c>
      <c r="AX168" s="13" t="s">
        <v>72</v>
      </c>
      <c r="AY168" s="166" t="s">
        <v>160</v>
      </c>
    </row>
    <row r="169" spans="2:65" s="14" customFormat="1" ht="10.199999999999999">
      <c r="B169" s="172"/>
      <c r="D169" s="159" t="s">
        <v>167</v>
      </c>
      <c r="E169" s="173" t="s">
        <v>1</v>
      </c>
      <c r="F169" s="174" t="s">
        <v>174</v>
      </c>
      <c r="H169" s="175">
        <v>1273.4280000000001</v>
      </c>
      <c r="I169" s="176"/>
      <c r="L169" s="172"/>
      <c r="M169" s="177"/>
      <c r="T169" s="178"/>
      <c r="AT169" s="173" t="s">
        <v>167</v>
      </c>
      <c r="AU169" s="173" t="s">
        <v>76</v>
      </c>
      <c r="AV169" s="14" t="s">
        <v>166</v>
      </c>
      <c r="AW169" s="14" t="s">
        <v>29</v>
      </c>
      <c r="AX169" s="14" t="s">
        <v>76</v>
      </c>
      <c r="AY169" s="173" t="s">
        <v>160</v>
      </c>
    </row>
    <row r="170" spans="2:65" s="1" customFormat="1" ht="24.15" customHeight="1">
      <c r="B170" s="143"/>
      <c r="C170" s="144" t="s">
        <v>213</v>
      </c>
      <c r="D170" s="144" t="s">
        <v>162</v>
      </c>
      <c r="E170" s="145" t="s">
        <v>234</v>
      </c>
      <c r="F170" s="146" t="s">
        <v>235</v>
      </c>
      <c r="G170" s="147" t="s">
        <v>209</v>
      </c>
      <c r="H170" s="148">
        <v>46.5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38</v>
      </c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AR170" s="156" t="s">
        <v>166</v>
      </c>
      <c r="AT170" s="156" t="s">
        <v>162</v>
      </c>
      <c r="AU170" s="156" t="s">
        <v>76</v>
      </c>
      <c r="AY170" s="17" t="s">
        <v>160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83</v>
      </c>
      <c r="BK170" s="157">
        <f>ROUND(I170*H170,2)</f>
        <v>0</v>
      </c>
      <c r="BL170" s="17" t="s">
        <v>166</v>
      </c>
      <c r="BM170" s="156" t="s">
        <v>216</v>
      </c>
    </row>
    <row r="171" spans="2:65" s="13" customFormat="1" ht="10.199999999999999">
      <c r="B171" s="165"/>
      <c r="D171" s="159" t="s">
        <v>167</v>
      </c>
      <c r="E171" s="166" t="s">
        <v>1</v>
      </c>
      <c r="F171" s="167" t="s">
        <v>1566</v>
      </c>
      <c r="H171" s="168">
        <v>46.5</v>
      </c>
      <c r="I171" s="169"/>
      <c r="L171" s="165"/>
      <c r="M171" s="170"/>
      <c r="T171" s="171"/>
      <c r="AT171" s="166" t="s">
        <v>167</v>
      </c>
      <c r="AU171" s="166" t="s">
        <v>76</v>
      </c>
      <c r="AV171" s="13" t="s">
        <v>83</v>
      </c>
      <c r="AW171" s="13" t="s">
        <v>29</v>
      </c>
      <c r="AX171" s="13" t="s">
        <v>72</v>
      </c>
      <c r="AY171" s="166" t="s">
        <v>160</v>
      </c>
    </row>
    <row r="172" spans="2:65" s="14" customFormat="1" ht="10.199999999999999">
      <c r="B172" s="172"/>
      <c r="D172" s="159" t="s">
        <v>167</v>
      </c>
      <c r="E172" s="173" t="s">
        <v>1</v>
      </c>
      <c r="F172" s="174" t="s">
        <v>174</v>
      </c>
      <c r="H172" s="175">
        <v>46.5</v>
      </c>
      <c r="I172" s="176"/>
      <c r="L172" s="172"/>
      <c r="M172" s="177"/>
      <c r="T172" s="178"/>
      <c r="AT172" s="173" t="s">
        <v>167</v>
      </c>
      <c r="AU172" s="173" t="s">
        <v>76</v>
      </c>
      <c r="AV172" s="14" t="s">
        <v>166</v>
      </c>
      <c r="AW172" s="14" t="s">
        <v>29</v>
      </c>
      <c r="AX172" s="14" t="s">
        <v>76</v>
      </c>
      <c r="AY172" s="173" t="s">
        <v>160</v>
      </c>
    </row>
    <row r="173" spans="2:65" s="1" customFormat="1" ht="16.5" customHeight="1">
      <c r="B173" s="143"/>
      <c r="C173" s="144" t="s">
        <v>193</v>
      </c>
      <c r="D173" s="144" t="s">
        <v>162</v>
      </c>
      <c r="E173" s="145" t="s">
        <v>1430</v>
      </c>
      <c r="F173" s="146" t="s">
        <v>1431</v>
      </c>
      <c r="G173" s="147" t="s">
        <v>209</v>
      </c>
      <c r="H173" s="148">
        <v>93.66</v>
      </c>
      <c r="I173" s="149"/>
      <c r="J173" s="150">
        <f>ROUND(I173*H173,2)</f>
        <v>0</v>
      </c>
      <c r="K173" s="151"/>
      <c r="L173" s="32"/>
      <c r="M173" s="152" t="s">
        <v>1</v>
      </c>
      <c r="N173" s="153" t="s">
        <v>38</v>
      </c>
      <c r="P173" s="154">
        <f>O173*H173</f>
        <v>0</v>
      </c>
      <c r="Q173" s="154">
        <v>0</v>
      </c>
      <c r="R173" s="154">
        <f>Q173*H173</f>
        <v>0</v>
      </c>
      <c r="S173" s="154">
        <v>0</v>
      </c>
      <c r="T173" s="155">
        <f>S173*H173</f>
        <v>0</v>
      </c>
      <c r="AR173" s="156" t="s">
        <v>166</v>
      </c>
      <c r="AT173" s="156" t="s">
        <v>162</v>
      </c>
      <c r="AU173" s="156" t="s">
        <v>76</v>
      </c>
      <c r="AY173" s="17" t="s">
        <v>160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7" t="s">
        <v>83</v>
      </c>
      <c r="BK173" s="157">
        <f>ROUND(I173*H173,2)</f>
        <v>0</v>
      </c>
      <c r="BL173" s="17" t="s">
        <v>166</v>
      </c>
      <c r="BM173" s="156" t="s">
        <v>221</v>
      </c>
    </row>
    <row r="174" spans="2:65" s="12" customFormat="1" ht="10.199999999999999">
      <c r="B174" s="158"/>
      <c r="D174" s="159" t="s">
        <v>167</v>
      </c>
      <c r="E174" s="160" t="s">
        <v>1</v>
      </c>
      <c r="F174" s="161" t="s">
        <v>242</v>
      </c>
      <c r="H174" s="160" t="s">
        <v>1</v>
      </c>
      <c r="I174" s="162"/>
      <c r="L174" s="158"/>
      <c r="M174" s="163"/>
      <c r="T174" s="164"/>
      <c r="AT174" s="160" t="s">
        <v>167</v>
      </c>
      <c r="AU174" s="160" t="s">
        <v>76</v>
      </c>
      <c r="AV174" s="12" t="s">
        <v>76</v>
      </c>
      <c r="AW174" s="12" t="s">
        <v>29</v>
      </c>
      <c r="AX174" s="12" t="s">
        <v>72</v>
      </c>
      <c r="AY174" s="160" t="s">
        <v>160</v>
      </c>
    </row>
    <row r="175" spans="2:65" s="13" customFormat="1" ht="10.199999999999999">
      <c r="B175" s="165"/>
      <c r="D175" s="159" t="s">
        <v>167</v>
      </c>
      <c r="E175" s="166" t="s">
        <v>1</v>
      </c>
      <c r="F175" s="167" t="s">
        <v>937</v>
      </c>
      <c r="H175" s="168">
        <v>93.66</v>
      </c>
      <c r="I175" s="169"/>
      <c r="L175" s="165"/>
      <c r="M175" s="170"/>
      <c r="T175" s="171"/>
      <c r="AT175" s="166" t="s">
        <v>167</v>
      </c>
      <c r="AU175" s="166" t="s">
        <v>76</v>
      </c>
      <c r="AV175" s="13" t="s">
        <v>83</v>
      </c>
      <c r="AW175" s="13" t="s">
        <v>29</v>
      </c>
      <c r="AX175" s="13" t="s">
        <v>72</v>
      </c>
      <c r="AY175" s="166" t="s">
        <v>160</v>
      </c>
    </row>
    <row r="176" spans="2:65" s="14" customFormat="1" ht="10.199999999999999">
      <c r="B176" s="172"/>
      <c r="D176" s="159" t="s">
        <v>167</v>
      </c>
      <c r="E176" s="173" t="s">
        <v>1</v>
      </c>
      <c r="F176" s="174" t="s">
        <v>174</v>
      </c>
      <c r="H176" s="175">
        <v>93.66</v>
      </c>
      <c r="I176" s="176"/>
      <c r="L176" s="172"/>
      <c r="M176" s="177"/>
      <c r="T176" s="178"/>
      <c r="AT176" s="173" t="s">
        <v>167</v>
      </c>
      <c r="AU176" s="173" t="s">
        <v>76</v>
      </c>
      <c r="AV176" s="14" t="s">
        <v>166</v>
      </c>
      <c r="AW176" s="14" t="s">
        <v>29</v>
      </c>
      <c r="AX176" s="14" t="s">
        <v>76</v>
      </c>
      <c r="AY176" s="173" t="s">
        <v>160</v>
      </c>
    </row>
    <row r="177" spans="2:65" s="1" customFormat="1" ht="24.15" customHeight="1">
      <c r="B177" s="143"/>
      <c r="C177" s="144" t="s">
        <v>227</v>
      </c>
      <c r="D177" s="144" t="s">
        <v>162</v>
      </c>
      <c r="E177" s="145" t="s">
        <v>244</v>
      </c>
      <c r="F177" s="146" t="s">
        <v>245</v>
      </c>
      <c r="G177" s="147" t="s">
        <v>246</v>
      </c>
      <c r="H177" s="148">
        <v>93.66</v>
      </c>
      <c r="I177" s="149"/>
      <c r="J177" s="150">
        <f>ROUND(I177*H177,2)</f>
        <v>0</v>
      </c>
      <c r="K177" s="151"/>
      <c r="L177" s="32"/>
      <c r="M177" s="152" t="s">
        <v>1</v>
      </c>
      <c r="N177" s="153" t="s">
        <v>38</v>
      </c>
      <c r="P177" s="154">
        <f>O177*H177</f>
        <v>0</v>
      </c>
      <c r="Q177" s="154">
        <v>0</v>
      </c>
      <c r="R177" s="154">
        <f>Q177*H177</f>
        <v>0</v>
      </c>
      <c r="S177" s="154">
        <v>0</v>
      </c>
      <c r="T177" s="155">
        <f>S177*H177</f>
        <v>0</v>
      </c>
      <c r="AR177" s="156" t="s">
        <v>166</v>
      </c>
      <c r="AT177" s="156" t="s">
        <v>162</v>
      </c>
      <c r="AU177" s="156" t="s">
        <v>76</v>
      </c>
      <c r="AY177" s="17" t="s">
        <v>160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7" t="s">
        <v>83</v>
      </c>
      <c r="BK177" s="157">
        <f>ROUND(I177*H177,2)</f>
        <v>0</v>
      </c>
      <c r="BL177" s="17" t="s">
        <v>166</v>
      </c>
      <c r="BM177" s="156" t="s">
        <v>230</v>
      </c>
    </row>
    <row r="178" spans="2:65" s="12" customFormat="1" ht="10.199999999999999">
      <c r="B178" s="158"/>
      <c r="D178" s="159" t="s">
        <v>167</v>
      </c>
      <c r="E178" s="160" t="s">
        <v>1</v>
      </c>
      <c r="F178" s="161" t="s">
        <v>242</v>
      </c>
      <c r="H178" s="160" t="s">
        <v>1</v>
      </c>
      <c r="I178" s="162"/>
      <c r="L178" s="158"/>
      <c r="M178" s="163"/>
      <c r="T178" s="164"/>
      <c r="AT178" s="160" t="s">
        <v>167</v>
      </c>
      <c r="AU178" s="160" t="s">
        <v>76</v>
      </c>
      <c r="AV178" s="12" t="s">
        <v>76</v>
      </c>
      <c r="AW178" s="12" t="s">
        <v>29</v>
      </c>
      <c r="AX178" s="12" t="s">
        <v>72</v>
      </c>
      <c r="AY178" s="160" t="s">
        <v>160</v>
      </c>
    </row>
    <row r="179" spans="2:65" s="13" customFormat="1" ht="10.199999999999999">
      <c r="B179" s="165"/>
      <c r="D179" s="159" t="s">
        <v>167</v>
      </c>
      <c r="E179" s="166" t="s">
        <v>1</v>
      </c>
      <c r="F179" s="167" t="s">
        <v>937</v>
      </c>
      <c r="H179" s="168">
        <v>93.66</v>
      </c>
      <c r="I179" s="169"/>
      <c r="L179" s="165"/>
      <c r="M179" s="170"/>
      <c r="T179" s="171"/>
      <c r="AT179" s="166" t="s">
        <v>167</v>
      </c>
      <c r="AU179" s="166" t="s">
        <v>76</v>
      </c>
      <c r="AV179" s="13" t="s">
        <v>83</v>
      </c>
      <c r="AW179" s="13" t="s">
        <v>29</v>
      </c>
      <c r="AX179" s="13" t="s">
        <v>72</v>
      </c>
      <c r="AY179" s="166" t="s">
        <v>160</v>
      </c>
    </row>
    <row r="180" spans="2:65" s="14" customFormat="1" ht="10.199999999999999">
      <c r="B180" s="172"/>
      <c r="D180" s="159" t="s">
        <v>167</v>
      </c>
      <c r="E180" s="173" t="s">
        <v>1</v>
      </c>
      <c r="F180" s="174" t="s">
        <v>174</v>
      </c>
      <c r="H180" s="175">
        <v>93.66</v>
      </c>
      <c r="I180" s="176"/>
      <c r="L180" s="172"/>
      <c r="M180" s="177"/>
      <c r="T180" s="178"/>
      <c r="AT180" s="173" t="s">
        <v>167</v>
      </c>
      <c r="AU180" s="173" t="s">
        <v>76</v>
      </c>
      <c r="AV180" s="14" t="s">
        <v>166</v>
      </c>
      <c r="AW180" s="14" t="s">
        <v>29</v>
      </c>
      <c r="AX180" s="14" t="s">
        <v>76</v>
      </c>
      <c r="AY180" s="173" t="s">
        <v>160</v>
      </c>
    </row>
    <row r="181" spans="2:65" s="1" customFormat="1" ht="21.75" customHeight="1">
      <c r="B181" s="143"/>
      <c r="C181" s="144" t="s">
        <v>198</v>
      </c>
      <c r="D181" s="144" t="s">
        <v>162</v>
      </c>
      <c r="E181" s="145" t="s">
        <v>939</v>
      </c>
      <c r="F181" s="146" t="s">
        <v>940</v>
      </c>
      <c r="G181" s="147" t="s">
        <v>941</v>
      </c>
      <c r="H181" s="148">
        <v>4.9000000000000002E-2</v>
      </c>
      <c r="I181" s="149"/>
      <c r="J181" s="150">
        <f>ROUND(I181*H181,2)</f>
        <v>0</v>
      </c>
      <c r="K181" s="151"/>
      <c r="L181" s="32"/>
      <c r="M181" s="152" t="s">
        <v>1</v>
      </c>
      <c r="N181" s="153" t="s">
        <v>38</v>
      </c>
      <c r="P181" s="154">
        <f>O181*H181</f>
        <v>0</v>
      </c>
      <c r="Q181" s="154">
        <v>0</v>
      </c>
      <c r="R181" s="154">
        <f>Q181*H181</f>
        <v>0</v>
      </c>
      <c r="S181" s="154">
        <v>0</v>
      </c>
      <c r="T181" s="155">
        <f>S181*H181</f>
        <v>0</v>
      </c>
      <c r="AR181" s="156" t="s">
        <v>166</v>
      </c>
      <c r="AT181" s="156" t="s">
        <v>162</v>
      </c>
      <c r="AU181" s="156" t="s">
        <v>76</v>
      </c>
      <c r="AY181" s="17" t="s">
        <v>160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83</v>
      </c>
      <c r="BK181" s="157">
        <f>ROUND(I181*H181,2)</f>
        <v>0</v>
      </c>
      <c r="BL181" s="17" t="s">
        <v>166</v>
      </c>
      <c r="BM181" s="156" t="s">
        <v>236</v>
      </c>
    </row>
    <row r="182" spans="2:65" s="12" customFormat="1" ht="20.399999999999999">
      <c r="B182" s="158"/>
      <c r="D182" s="159" t="s">
        <v>167</v>
      </c>
      <c r="E182" s="160" t="s">
        <v>1</v>
      </c>
      <c r="F182" s="161" t="s">
        <v>1567</v>
      </c>
      <c r="H182" s="160" t="s">
        <v>1</v>
      </c>
      <c r="I182" s="162"/>
      <c r="L182" s="158"/>
      <c r="M182" s="163"/>
      <c r="T182" s="164"/>
      <c r="AT182" s="160" t="s">
        <v>167</v>
      </c>
      <c r="AU182" s="160" t="s">
        <v>76</v>
      </c>
      <c r="AV182" s="12" t="s">
        <v>76</v>
      </c>
      <c r="AW182" s="12" t="s">
        <v>29</v>
      </c>
      <c r="AX182" s="12" t="s">
        <v>72</v>
      </c>
      <c r="AY182" s="160" t="s">
        <v>160</v>
      </c>
    </row>
    <row r="183" spans="2:65" s="13" customFormat="1" ht="10.199999999999999">
      <c r="B183" s="165"/>
      <c r="D183" s="159" t="s">
        <v>167</v>
      </c>
      <c r="E183" s="166" t="s">
        <v>1</v>
      </c>
      <c r="F183" s="167" t="s">
        <v>1568</v>
      </c>
      <c r="H183" s="168">
        <v>4.9000000000000002E-2</v>
      </c>
      <c r="I183" s="169"/>
      <c r="L183" s="165"/>
      <c r="M183" s="170"/>
      <c r="T183" s="171"/>
      <c r="AT183" s="166" t="s">
        <v>167</v>
      </c>
      <c r="AU183" s="166" t="s">
        <v>76</v>
      </c>
      <c r="AV183" s="13" t="s">
        <v>83</v>
      </c>
      <c r="AW183" s="13" t="s">
        <v>29</v>
      </c>
      <c r="AX183" s="13" t="s">
        <v>72</v>
      </c>
      <c r="AY183" s="166" t="s">
        <v>160</v>
      </c>
    </row>
    <row r="184" spans="2:65" s="14" customFormat="1" ht="10.199999999999999">
      <c r="B184" s="172"/>
      <c r="D184" s="159" t="s">
        <v>167</v>
      </c>
      <c r="E184" s="173" t="s">
        <v>1</v>
      </c>
      <c r="F184" s="174" t="s">
        <v>174</v>
      </c>
      <c r="H184" s="175">
        <v>4.9000000000000002E-2</v>
      </c>
      <c r="I184" s="176"/>
      <c r="L184" s="172"/>
      <c r="M184" s="177"/>
      <c r="T184" s="178"/>
      <c r="AT184" s="173" t="s">
        <v>167</v>
      </c>
      <c r="AU184" s="173" t="s">
        <v>76</v>
      </c>
      <c r="AV184" s="14" t="s">
        <v>166</v>
      </c>
      <c r="AW184" s="14" t="s">
        <v>29</v>
      </c>
      <c r="AX184" s="14" t="s">
        <v>76</v>
      </c>
      <c r="AY184" s="173" t="s">
        <v>160</v>
      </c>
    </row>
    <row r="185" spans="2:65" s="1" customFormat="1" ht="16.5" customHeight="1">
      <c r="B185" s="143"/>
      <c r="C185" s="186" t="s">
        <v>238</v>
      </c>
      <c r="D185" s="186" t="s">
        <v>260</v>
      </c>
      <c r="E185" s="187" t="s">
        <v>944</v>
      </c>
      <c r="F185" s="188" t="s">
        <v>945</v>
      </c>
      <c r="G185" s="189" t="s">
        <v>263</v>
      </c>
      <c r="H185" s="190">
        <v>15.141</v>
      </c>
      <c r="I185" s="191"/>
      <c r="J185" s="192">
        <f>ROUND(I185*H185,2)</f>
        <v>0</v>
      </c>
      <c r="K185" s="193"/>
      <c r="L185" s="194"/>
      <c r="M185" s="195" t="s">
        <v>1</v>
      </c>
      <c r="N185" s="196" t="s">
        <v>38</v>
      </c>
      <c r="P185" s="154">
        <f>O185*H185</f>
        <v>0</v>
      </c>
      <c r="Q185" s="154">
        <v>0</v>
      </c>
      <c r="R185" s="154">
        <f>Q185*H185</f>
        <v>0</v>
      </c>
      <c r="S185" s="154">
        <v>0</v>
      </c>
      <c r="T185" s="155">
        <f>S185*H185</f>
        <v>0</v>
      </c>
      <c r="AR185" s="156" t="s">
        <v>187</v>
      </c>
      <c r="AT185" s="156" t="s">
        <v>260</v>
      </c>
      <c r="AU185" s="156" t="s">
        <v>76</v>
      </c>
      <c r="AY185" s="17" t="s">
        <v>160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83</v>
      </c>
      <c r="BK185" s="157">
        <f>ROUND(I185*H185,2)</f>
        <v>0</v>
      </c>
      <c r="BL185" s="17" t="s">
        <v>166</v>
      </c>
      <c r="BM185" s="156" t="s">
        <v>241</v>
      </c>
    </row>
    <row r="186" spans="2:65" s="13" customFormat="1" ht="10.199999999999999">
      <c r="B186" s="165"/>
      <c r="D186" s="159" t="s">
        <v>167</v>
      </c>
      <c r="E186" s="166" t="s">
        <v>1</v>
      </c>
      <c r="F186" s="167" t="s">
        <v>1569</v>
      </c>
      <c r="H186" s="168">
        <v>15.141</v>
      </c>
      <c r="I186" s="169"/>
      <c r="L186" s="165"/>
      <c r="M186" s="170"/>
      <c r="T186" s="171"/>
      <c r="AT186" s="166" t="s">
        <v>167</v>
      </c>
      <c r="AU186" s="166" t="s">
        <v>76</v>
      </c>
      <c r="AV186" s="13" t="s">
        <v>83</v>
      </c>
      <c r="AW186" s="13" t="s">
        <v>29</v>
      </c>
      <c r="AX186" s="13" t="s">
        <v>72</v>
      </c>
      <c r="AY186" s="166" t="s">
        <v>160</v>
      </c>
    </row>
    <row r="187" spans="2:65" s="14" customFormat="1" ht="10.199999999999999">
      <c r="B187" s="172"/>
      <c r="D187" s="159" t="s">
        <v>167</v>
      </c>
      <c r="E187" s="173" t="s">
        <v>1</v>
      </c>
      <c r="F187" s="174" t="s">
        <v>174</v>
      </c>
      <c r="H187" s="175">
        <v>15.141</v>
      </c>
      <c r="I187" s="176"/>
      <c r="L187" s="172"/>
      <c r="M187" s="177"/>
      <c r="T187" s="178"/>
      <c r="AT187" s="173" t="s">
        <v>167</v>
      </c>
      <c r="AU187" s="173" t="s">
        <v>76</v>
      </c>
      <c r="AV187" s="14" t="s">
        <v>166</v>
      </c>
      <c r="AW187" s="14" t="s">
        <v>29</v>
      </c>
      <c r="AX187" s="14" t="s">
        <v>76</v>
      </c>
      <c r="AY187" s="173" t="s">
        <v>160</v>
      </c>
    </row>
    <row r="188" spans="2:65" s="1" customFormat="1" ht="24.15" customHeight="1">
      <c r="B188" s="143"/>
      <c r="C188" s="144" t="s">
        <v>204</v>
      </c>
      <c r="D188" s="144" t="s">
        <v>162</v>
      </c>
      <c r="E188" s="145" t="s">
        <v>252</v>
      </c>
      <c r="F188" s="146" t="s">
        <v>253</v>
      </c>
      <c r="G188" s="147" t="s">
        <v>165</v>
      </c>
      <c r="H188" s="148">
        <v>40</v>
      </c>
      <c r="I188" s="149"/>
      <c r="J188" s="150">
        <f>ROUND(I188*H188,2)</f>
        <v>0</v>
      </c>
      <c r="K188" s="151"/>
      <c r="L188" s="32"/>
      <c r="M188" s="152" t="s">
        <v>1</v>
      </c>
      <c r="N188" s="153" t="s">
        <v>38</v>
      </c>
      <c r="P188" s="154">
        <f>O188*H188</f>
        <v>0</v>
      </c>
      <c r="Q188" s="154">
        <v>0</v>
      </c>
      <c r="R188" s="154">
        <f>Q188*H188</f>
        <v>0</v>
      </c>
      <c r="S188" s="154">
        <v>0</v>
      </c>
      <c r="T188" s="155">
        <f>S188*H188</f>
        <v>0</v>
      </c>
      <c r="AR188" s="156" t="s">
        <v>166</v>
      </c>
      <c r="AT188" s="156" t="s">
        <v>162</v>
      </c>
      <c r="AU188" s="156" t="s">
        <v>76</v>
      </c>
      <c r="AY188" s="17" t="s">
        <v>160</v>
      </c>
      <c r="BE188" s="157">
        <f>IF(N188="základná",J188,0)</f>
        <v>0</v>
      </c>
      <c r="BF188" s="157">
        <f>IF(N188="znížená",J188,0)</f>
        <v>0</v>
      </c>
      <c r="BG188" s="157">
        <f>IF(N188="zákl. prenesená",J188,0)</f>
        <v>0</v>
      </c>
      <c r="BH188" s="157">
        <f>IF(N188="zníž. prenesená",J188,0)</f>
        <v>0</v>
      </c>
      <c r="BI188" s="157">
        <f>IF(N188="nulová",J188,0)</f>
        <v>0</v>
      </c>
      <c r="BJ188" s="17" t="s">
        <v>83</v>
      </c>
      <c r="BK188" s="157">
        <f>ROUND(I188*H188,2)</f>
        <v>0</v>
      </c>
      <c r="BL188" s="17" t="s">
        <v>166</v>
      </c>
      <c r="BM188" s="156" t="s">
        <v>247</v>
      </c>
    </row>
    <row r="189" spans="2:65" s="12" customFormat="1" ht="20.399999999999999">
      <c r="B189" s="158"/>
      <c r="D189" s="159" t="s">
        <v>167</v>
      </c>
      <c r="E189" s="160" t="s">
        <v>1</v>
      </c>
      <c r="F189" s="161" t="s">
        <v>1570</v>
      </c>
      <c r="H189" s="160" t="s">
        <v>1</v>
      </c>
      <c r="I189" s="162"/>
      <c r="L189" s="158"/>
      <c r="M189" s="163"/>
      <c r="T189" s="164"/>
      <c r="AT189" s="160" t="s">
        <v>167</v>
      </c>
      <c r="AU189" s="160" t="s">
        <v>76</v>
      </c>
      <c r="AV189" s="12" t="s">
        <v>76</v>
      </c>
      <c r="AW189" s="12" t="s">
        <v>29</v>
      </c>
      <c r="AX189" s="12" t="s">
        <v>72</v>
      </c>
      <c r="AY189" s="160" t="s">
        <v>160</v>
      </c>
    </row>
    <row r="190" spans="2:65" s="13" customFormat="1" ht="10.199999999999999">
      <c r="B190" s="165"/>
      <c r="D190" s="159" t="s">
        <v>167</v>
      </c>
      <c r="E190" s="166" t="s">
        <v>1</v>
      </c>
      <c r="F190" s="167" t="s">
        <v>280</v>
      </c>
      <c r="H190" s="168">
        <v>40</v>
      </c>
      <c r="I190" s="169"/>
      <c r="L190" s="165"/>
      <c r="M190" s="170"/>
      <c r="T190" s="171"/>
      <c r="AT190" s="166" t="s">
        <v>167</v>
      </c>
      <c r="AU190" s="166" t="s">
        <v>76</v>
      </c>
      <c r="AV190" s="13" t="s">
        <v>83</v>
      </c>
      <c r="AW190" s="13" t="s">
        <v>29</v>
      </c>
      <c r="AX190" s="13" t="s">
        <v>72</v>
      </c>
      <c r="AY190" s="166" t="s">
        <v>160</v>
      </c>
    </row>
    <row r="191" spans="2:65" s="14" customFormat="1" ht="10.199999999999999">
      <c r="B191" s="172"/>
      <c r="D191" s="159" t="s">
        <v>167</v>
      </c>
      <c r="E191" s="173" t="s">
        <v>1</v>
      </c>
      <c r="F191" s="174" t="s">
        <v>174</v>
      </c>
      <c r="H191" s="175">
        <v>40</v>
      </c>
      <c r="I191" s="176"/>
      <c r="L191" s="172"/>
      <c r="M191" s="177"/>
      <c r="T191" s="178"/>
      <c r="AT191" s="173" t="s">
        <v>167</v>
      </c>
      <c r="AU191" s="173" t="s">
        <v>76</v>
      </c>
      <c r="AV191" s="14" t="s">
        <v>166</v>
      </c>
      <c r="AW191" s="14" t="s">
        <v>29</v>
      </c>
      <c r="AX191" s="14" t="s">
        <v>76</v>
      </c>
      <c r="AY191" s="173" t="s">
        <v>160</v>
      </c>
    </row>
    <row r="192" spans="2:65" s="1" customFormat="1" ht="24.15" customHeight="1">
      <c r="B192" s="143"/>
      <c r="C192" s="144" t="s">
        <v>251</v>
      </c>
      <c r="D192" s="144" t="s">
        <v>162</v>
      </c>
      <c r="E192" s="145" t="s">
        <v>948</v>
      </c>
      <c r="F192" s="146" t="s">
        <v>949</v>
      </c>
      <c r="G192" s="147" t="s">
        <v>165</v>
      </c>
      <c r="H192" s="148">
        <v>95</v>
      </c>
      <c r="I192" s="149"/>
      <c r="J192" s="150">
        <f>ROUND(I192*H192,2)</f>
        <v>0</v>
      </c>
      <c r="K192" s="151"/>
      <c r="L192" s="32"/>
      <c r="M192" s="152" t="s">
        <v>1</v>
      </c>
      <c r="N192" s="153" t="s">
        <v>38</v>
      </c>
      <c r="P192" s="154">
        <f>O192*H192</f>
        <v>0</v>
      </c>
      <c r="Q192" s="154">
        <v>0</v>
      </c>
      <c r="R192" s="154">
        <f>Q192*H192</f>
        <v>0</v>
      </c>
      <c r="S192" s="154">
        <v>0</v>
      </c>
      <c r="T192" s="155">
        <f>S192*H192</f>
        <v>0</v>
      </c>
      <c r="AR192" s="156" t="s">
        <v>166</v>
      </c>
      <c r="AT192" s="156" t="s">
        <v>162</v>
      </c>
      <c r="AU192" s="156" t="s">
        <v>76</v>
      </c>
      <c r="AY192" s="17" t="s">
        <v>160</v>
      </c>
      <c r="BE192" s="157">
        <f>IF(N192="základná",J192,0)</f>
        <v>0</v>
      </c>
      <c r="BF192" s="157">
        <f>IF(N192="znížená",J192,0)</f>
        <v>0</v>
      </c>
      <c r="BG192" s="157">
        <f>IF(N192="zákl. prenesená",J192,0)</f>
        <v>0</v>
      </c>
      <c r="BH192" s="157">
        <f>IF(N192="zníž. prenesená",J192,0)</f>
        <v>0</v>
      </c>
      <c r="BI192" s="157">
        <f>IF(N192="nulová",J192,0)</f>
        <v>0</v>
      </c>
      <c r="BJ192" s="17" t="s">
        <v>83</v>
      </c>
      <c r="BK192" s="157">
        <f>ROUND(I192*H192,2)</f>
        <v>0</v>
      </c>
      <c r="BL192" s="17" t="s">
        <v>166</v>
      </c>
      <c r="BM192" s="156" t="s">
        <v>254</v>
      </c>
    </row>
    <row r="193" spans="2:65" s="12" customFormat="1" ht="20.399999999999999">
      <c r="B193" s="158"/>
      <c r="D193" s="159" t="s">
        <v>167</v>
      </c>
      <c r="E193" s="160" t="s">
        <v>1</v>
      </c>
      <c r="F193" s="161" t="s">
        <v>1571</v>
      </c>
      <c r="H193" s="160" t="s">
        <v>1</v>
      </c>
      <c r="I193" s="162"/>
      <c r="L193" s="158"/>
      <c r="M193" s="163"/>
      <c r="T193" s="164"/>
      <c r="AT193" s="160" t="s">
        <v>167</v>
      </c>
      <c r="AU193" s="160" t="s">
        <v>76</v>
      </c>
      <c r="AV193" s="12" t="s">
        <v>76</v>
      </c>
      <c r="AW193" s="12" t="s">
        <v>29</v>
      </c>
      <c r="AX193" s="12" t="s">
        <v>72</v>
      </c>
      <c r="AY193" s="160" t="s">
        <v>160</v>
      </c>
    </row>
    <row r="194" spans="2:65" s="13" customFormat="1" ht="10.199999999999999">
      <c r="B194" s="165"/>
      <c r="D194" s="159" t="s">
        <v>167</v>
      </c>
      <c r="E194" s="166" t="s">
        <v>1</v>
      </c>
      <c r="F194" s="167" t="s">
        <v>1161</v>
      </c>
      <c r="H194" s="168">
        <v>95</v>
      </c>
      <c r="I194" s="169"/>
      <c r="L194" s="165"/>
      <c r="M194" s="170"/>
      <c r="T194" s="171"/>
      <c r="AT194" s="166" t="s">
        <v>167</v>
      </c>
      <c r="AU194" s="166" t="s">
        <v>76</v>
      </c>
      <c r="AV194" s="13" t="s">
        <v>83</v>
      </c>
      <c r="AW194" s="13" t="s">
        <v>29</v>
      </c>
      <c r="AX194" s="13" t="s">
        <v>72</v>
      </c>
      <c r="AY194" s="166" t="s">
        <v>160</v>
      </c>
    </row>
    <row r="195" spans="2:65" s="14" customFormat="1" ht="10.199999999999999">
      <c r="B195" s="172"/>
      <c r="D195" s="159" t="s">
        <v>167</v>
      </c>
      <c r="E195" s="173" t="s">
        <v>1</v>
      </c>
      <c r="F195" s="174" t="s">
        <v>174</v>
      </c>
      <c r="H195" s="175">
        <v>95</v>
      </c>
      <c r="I195" s="176"/>
      <c r="L195" s="172"/>
      <c r="M195" s="177"/>
      <c r="T195" s="178"/>
      <c r="AT195" s="173" t="s">
        <v>167</v>
      </c>
      <c r="AU195" s="173" t="s">
        <v>76</v>
      </c>
      <c r="AV195" s="14" t="s">
        <v>166</v>
      </c>
      <c r="AW195" s="14" t="s">
        <v>29</v>
      </c>
      <c r="AX195" s="14" t="s">
        <v>76</v>
      </c>
      <c r="AY195" s="173" t="s">
        <v>160</v>
      </c>
    </row>
    <row r="196" spans="2:65" s="1" customFormat="1" ht="24.15" customHeight="1">
      <c r="B196" s="143"/>
      <c r="C196" s="144" t="s">
        <v>210</v>
      </c>
      <c r="D196" s="144" t="s">
        <v>162</v>
      </c>
      <c r="E196" s="145" t="s">
        <v>1572</v>
      </c>
      <c r="F196" s="146" t="s">
        <v>1573</v>
      </c>
      <c r="G196" s="147" t="s">
        <v>165</v>
      </c>
      <c r="H196" s="148">
        <v>20</v>
      </c>
      <c r="I196" s="149"/>
      <c r="J196" s="150">
        <f>ROUND(I196*H196,2)</f>
        <v>0</v>
      </c>
      <c r="K196" s="151"/>
      <c r="L196" s="32"/>
      <c r="M196" s="152" t="s">
        <v>1</v>
      </c>
      <c r="N196" s="153" t="s">
        <v>38</v>
      </c>
      <c r="P196" s="154">
        <f>O196*H196</f>
        <v>0</v>
      </c>
      <c r="Q196" s="154">
        <v>0</v>
      </c>
      <c r="R196" s="154">
        <f>Q196*H196</f>
        <v>0</v>
      </c>
      <c r="S196" s="154">
        <v>0</v>
      </c>
      <c r="T196" s="155">
        <f>S196*H196</f>
        <v>0</v>
      </c>
      <c r="AR196" s="156" t="s">
        <v>166</v>
      </c>
      <c r="AT196" s="156" t="s">
        <v>162</v>
      </c>
      <c r="AU196" s="156" t="s">
        <v>76</v>
      </c>
      <c r="AY196" s="17" t="s">
        <v>160</v>
      </c>
      <c r="BE196" s="157">
        <f>IF(N196="základná",J196,0)</f>
        <v>0</v>
      </c>
      <c r="BF196" s="157">
        <f>IF(N196="znížená",J196,0)</f>
        <v>0</v>
      </c>
      <c r="BG196" s="157">
        <f>IF(N196="zákl. prenesená",J196,0)</f>
        <v>0</v>
      </c>
      <c r="BH196" s="157">
        <f>IF(N196="zníž. prenesená",J196,0)</f>
        <v>0</v>
      </c>
      <c r="BI196" s="157">
        <f>IF(N196="nulová",J196,0)</f>
        <v>0</v>
      </c>
      <c r="BJ196" s="17" t="s">
        <v>83</v>
      </c>
      <c r="BK196" s="157">
        <f>ROUND(I196*H196,2)</f>
        <v>0</v>
      </c>
      <c r="BL196" s="17" t="s">
        <v>166</v>
      </c>
      <c r="BM196" s="156" t="s">
        <v>258</v>
      </c>
    </row>
    <row r="197" spans="2:65" s="12" customFormat="1" ht="20.399999999999999">
      <c r="B197" s="158"/>
      <c r="D197" s="159" t="s">
        <v>167</v>
      </c>
      <c r="E197" s="160" t="s">
        <v>1</v>
      </c>
      <c r="F197" s="161" t="s">
        <v>1574</v>
      </c>
      <c r="H197" s="160" t="s">
        <v>1</v>
      </c>
      <c r="I197" s="162"/>
      <c r="L197" s="158"/>
      <c r="M197" s="163"/>
      <c r="T197" s="164"/>
      <c r="AT197" s="160" t="s">
        <v>167</v>
      </c>
      <c r="AU197" s="160" t="s">
        <v>76</v>
      </c>
      <c r="AV197" s="12" t="s">
        <v>76</v>
      </c>
      <c r="AW197" s="12" t="s">
        <v>29</v>
      </c>
      <c r="AX197" s="12" t="s">
        <v>72</v>
      </c>
      <c r="AY197" s="160" t="s">
        <v>160</v>
      </c>
    </row>
    <row r="198" spans="2:65" s="13" customFormat="1" ht="10.199999999999999">
      <c r="B198" s="165"/>
      <c r="D198" s="159" t="s">
        <v>167</v>
      </c>
      <c r="E198" s="166" t="s">
        <v>1</v>
      </c>
      <c r="F198" s="167" t="s">
        <v>221</v>
      </c>
      <c r="H198" s="168">
        <v>20</v>
      </c>
      <c r="I198" s="169"/>
      <c r="L198" s="165"/>
      <c r="M198" s="170"/>
      <c r="T198" s="171"/>
      <c r="AT198" s="166" t="s">
        <v>167</v>
      </c>
      <c r="AU198" s="166" t="s">
        <v>76</v>
      </c>
      <c r="AV198" s="13" t="s">
        <v>83</v>
      </c>
      <c r="AW198" s="13" t="s">
        <v>29</v>
      </c>
      <c r="AX198" s="13" t="s">
        <v>72</v>
      </c>
      <c r="AY198" s="166" t="s">
        <v>160</v>
      </c>
    </row>
    <row r="199" spans="2:65" s="14" customFormat="1" ht="10.199999999999999">
      <c r="B199" s="172"/>
      <c r="D199" s="159" t="s">
        <v>167</v>
      </c>
      <c r="E199" s="173" t="s">
        <v>1</v>
      </c>
      <c r="F199" s="174" t="s">
        <v>174</v>
      </c>
      <c r="H199" s="175">
        <v>20</v>
      </c>
      <c r="I199" s="176"/>
      <c r="L199" s="172"/>
      <c r="M199" s="177"/>
      <c r="T199" s="178"/>
      <c r="AT199" s="173" t="s">
        <v>167</v>
      </c>
      <c r="AU199" s="173" t="s">
        <v>76</v>
      </c>
      <c r="AV199" s="14" t="s">
        <v>166</v>
      </c>
      <c r="AW199" s="14" t="s">
        <v>29</v>
      </c>
      <c r="AX199" s="14" t="s">
        <v>76</v>
      </c>
      <c r="AY199" s="173" t="s">
        <v>160</v>
      </c>
    </row>
    <row r="200" spans="2:65" s="1" customFormat="1" ht="33" customHeight="1">
      <c r="B200" s="143"/>
      <c r="C200" s="144" t="s">
        <v>259</v>
      </c>
      <c r="D200" s="144" t="s">
        <v>162</v>
      </c>
      <c r="E200" s="145" t="s">
        <v>951</v>
      </c>
      <c r="F200" s="146" t="s">
        <v>952</v>
      </c>
      <c r="G200" s="147" t="s">
        <v>165</v>
      </c>
      <c r="H200" s="148">
        <v>1198</v>
      </c>
      <c r="I200" s="149"/>
      <c r="J200" s="150">
        <f>ROUND(I200*H200,2)</f>
        <v>0</v>
      </c>
      <c r="K200" s="151"/>
      <c r="L200" s="32"/>
      <c r="M200" s="152" t="s">
        <v>1</v>
      </c>
      <c r="N200" s="153" t="s">
        <v>38</v>
      </c>
      <c r="P200" s="154">
        <f>O200*H200</f>
        <v>0</v>
      </c>
      <c r="Q200" s="154">
        <v>0</v>
      </c>
      <c r="R200" s="154">
        <f>Q200*H200</f>
        <v>0</v>
      </c>
      <c r="S200" s="154">
        <v>0</v>
      </c>
      <c r="T200" s="155">
        <f>S200*H200</f>
        <v>0</v>
      </c>
      <c r="AR200" s="156" t="s">
        <v>166</v>
      </c>
      <c r="AT200" s="156" t="s">
        <v>162</v>
      </c>
      <c r="AU200" s="156" t="s">
        <v>76</v>
      </c>
      <c r="AY200" s="17" t="s">
        <v>160</v>
      </c>
      <c r="BE200" s="157">
        <f>IF(N200="základná",J200,0)</f>
        <v>0</v>
      </c>
      <c r="BF200" s="157">
        <f>IF(N200="znížená",J200,0)</f>
        <v>0</v>
      </c>
      <c r="BG200" s="157">
        <f>IF(N200="zákl. prenesená",J200,0)</f>
        <v>0</v>
      </c>
      <c r="BH200" s="157">
        <f>IF(N200="zníž. prenesená",J200,0)</f>
        <v>0</v>
      </c>
      <c r="BI200" s="157">
        <f>IF(N200="nulová",J200,0)</f>
        <v>0</v>
      </c>
      <c r="BJ200" s="17" t="s">
        <v>83</v>
      </c>
      <c r="BK200" s="157">
        <f>ROUND(I200*H200,2)</f>
        <v>0</v>
      </c>
      <c r="BL200" s="17" t="s">
        <v>166</v>
      </c>
      <c r="BM200" s="156" t="s">
        <v>264</v>
      </c>
    </row>
    <row r="201" spans="2:65" s="12" customFormat="1" ht="20.399999999999999">
      <c r="B201" s="158"/>
      <c r="D201" s="159" t="s">
        <v>167</v>
      </c>
      <c r="E201" s="160" t="s">
        <v>1</v>
      </c>
      <c r="F201" s="161" t="s">
        <v>953</v>
      </c>
      <c r="H201" s="160" t="s">
        <v>1</v>
      </c>
      <c r="I201" s="162"/>
      <c r="L201" s="158"/>
      <c r="M201" s="163"/>
      <c r="T201" s="164"/>
      <c r="AT201" s="160" t="s">
        <v>167</v>
      </c>
      <c r="AU201" s="160" t="s">
        <v>76</v>
      </c>
      <c r="AV201" s="12" t="s">
        <v>76</v>
      </c>
      <c r="AW201" s="12" t="s">
        <v>29</v>
      </c>
      <c r="AX201" s="12" t="s">
        <v>72</v>
      </c>
      <c r="AY201" s="160" t="s">
        <v>160</v>
      </c>
    </row>
    <row r="202" spans="2:65" s="13" customFormat="1" ht="10.199999999999999">
      <c r="B202" s="165"/>
      <c r="D202" s="159" t="s">
        <v>167</v>
      </c>
      <c r="E202" s="166" t="s">
        <v>1</v>
      </c>
      <c r="F202" s="167" t="s">
        <v>1575</v>
      </c>
      <c r="H202" s="168">
        <v>1198</v>
      </c>
      <c r="I202" s="169"/>
      <c r="L202" s="165"/>
      <c r="M202" s="170"/>
      <c r="T202" s="171"/>
      <c r="AT202" s="166" t="s">
        <v>167</v>
      </c>
      <c r="AU202" s="166" t="s">
        <v>76</v>
      </c>
      <c r="AV202" s="13" t="s">
        <v>83</v>
      </c>
      <c r="AW202" s="13" t="s">
        <v>29</v>
      </c>
      <c r="AX202" s="13" t="s">
        <v>72</v>
      </c>
      <c r="AY202" s="166" t="s">
        <v>160</v>
      </c>
    </row>
    <row r="203" spans="2:65" s="14" customFormat="1" ht="10.199999999999999">
      <c r="B203" s="172"/>
      <c r="D203" s="159" t="s">
        <v>167</v>
      </c>
      <c r="E203" s="173" t="s">
        <v>1</v>
      </c>
      <c r="F203" s="174" t="s">
        <v>174</v>
      </c>
      <c r="H203" s="175">
        <v>1198</v>
      </c>
      <c r="I203" s="176"/>
      <c r="L203" s="172"/>
      <c r="M203" s="177"/>
      <c r="T203" s="178"/>
      <c r="AT203" s="173" t="s">
        <v>167</v>
      </c>
      <c r="AU203" s="173" t="s">
        <v>76</v>
      </c>
      <c r="AV203" s="14" t="s">
        <v>166</v>
      </c>
      <c r="AW203" s="14" t="s">
        <v>29</v>
      </c>
      <c r="AX203" s="14" t="s">
        <v>76</v>
      </c>
      <c r="AY203" s="173" t="s">
        <v>160</v>
      </c>
    </row>
    <row r="204" spans="2:65" s="1" customFormat="1" ht="24.15" customHeight="1">
      <c r="B204" s="143"/>
      <c r="C204" s="144" t="s">
        <v>216</v>
      </c>
      <c r="D204" s="144" t="s">
        <v>162</v>
      </c>
      <c r="E204" s="145" t="s">
        <v>955</v>
      </c>
      <c r="F204" s="146" t="s">
        <v>956</v>
      </c>
      <c r="G204" s="147" t="s">
        <v>289</v>
      </c>
      <c r="H204" s="148">
        <v>438</v>
      </c>
      <c r="I204" s="149"/>
      <c r="J204" s="150">
        <f>ROUND(I204*H204,2)</f>
        <v>0</v>
      </c>
      <c r="K204" s="151"/>
      <c r="L204" s="32"/>
      <c r="M204" s="152" t="s">
        <v>1</v>
      </c>
      <c r="N204" s="153" t="s">
        <v>38</v>
      </c>
      <c r="P204" s="154">
        <f>O204*H204</f>
        <v>0</v>
      </c>
      <c r="Q204" s="154">
        <v>0</v>
      </c>
      <c r="R204" s="154">
        <f>Q204*H204</f>
        <v>0</v>
      </c>
      <c r="S204" s="154">
        <v>0</v>
      </c>
      <c r="T204" s="155">
        <f>S204*H204</f>
        <v>0</v>
      </c>
      <c r="AR204" s="156" t="s">
        <v>166</v>
      </c>
      <c r="AT204" s="156" t="s">
        <v>162</v>
      </c>
      <c r="AU204" s="156" t="s">
        <v>76</v>
      </c>
      <c r="AY204" s="17" t="s">
        <v>160</v>
      </c>
      <c r="BE204" s="157">
        <f>IF(N204="základná",J204,0)</f>
        <v>0</v>
      </c>
      <c r="BF204" s="157">
        <f>IF(N204="znížená",J204,0)</f>
        <v>0</v>
      </c>
      <c r="BG204" s="157">
        <f>IF(N204="zákl. prenesená",J204,0)</f>
        <v>0</v>
      </c>
      <c r="BH204" s="157">
        <f>IF(N204="zníž. prenesená",J204,0)</f>
        <v>0</v>
      </c>
      <c r="BI204" s="157">
        <f>IF(N204="nulová",J204,0)</f>
        <v>0</v>
      </c>
      <c r="BJ204" s="17" t="s">
        <v>83</v>
      </c>
      <c r="BK204" s="157">
        <f>ROUND(I204*H204,2)</f>
        <v>0</v>
      </c>
      <c r="BL204" s="17" t="s">
        <v>166</v>
      </c>
      <c r="BM204" s="156" t="s">
        <v>269</v>
      </c>
    </row>
    <row r="205" spans="2:65" s="12" customFormat="1" ht="20.399999999999999">
      <c r="B205" s="158"/>
      <c r="D205" s="159" t="s">
        <v>167</v>
      </c>
      <c r="E205" s="160" t="s">
        <v>1</v>
      </c>
      <c r="F205" s="161" t="s">
        <v>956</v>
      </c>
      <c r="H205" s="160" t="s">
        <v>1</v>
      </c>
      <c r="I205" s="162"/>
      <c r="L205" s="158"/>
      <c r="M205" s="163"/>
      <c r="T205" s="164"/>
      <c r="AT205" s="160" t="s">
        <v>167</v>
      </c>
      <c r="AU205" s="160" t="s">
        <v>76</v>
      </c>
      <c r="AV205" s="12" t="s">
        <v>76</v>
      </c>
      <c r="AW205" s="12" t="s">
        <v>29</v>
      </c>
      <c r="AX205" s="12" t="s">
        <v>72</v>
      </c>
      <c r="AY205" s="160" t="s">
        <v>160</v>
      </c>
    </row>
    <row r="206" spans="2:65" s="12" customFormat="1" ht="10.199999999999999">
      <c r="B206" s="158"/>
      <c r="D206" s="159" t="s">
        <v>167</v>
      </c>
      <c r="E206" s="160" t="s">
        <v>1</v>
      </c>
      <c r="F206" s="161" t="s">
        <v>1576</v>
      </c>
      <c r="H206" s="160" t="s">
        <v>1</v>
      </c>
      <c r="I206" s="162"/>
      <c r="L206" s="158"/>
      <c r="M206" s="163"/>
      <c r="T206" s="164"/>
      <c r="AT206" s="160" t="s">
        <v>167</v>
      </c>
      <c r="AU206" s="160" t="s">
        <v>76</v>
      </c>
      <c r="AV206" s="12" t="s">
        <v>76</v>
      </c>
      <c r="AW206" s="12" t="s">
        <v>29</v>
      </c>
      <c r="AX206" s="12" t="s">
        <v>72</v>
      </c>
      <c r="AY206" s="160" t="s">
        <v>160</v>
      </c>
    </row>
    <row r="207" spans="2:65" s="13" customFormat="1" ht="10.199999999999999">
      <c r="B207" s="165"/>
      <c r="D207" s="159" t="s">
        <v>167</v>
      </c>
      <c r="E207" s="166" t="s">
        <v>1</v>
      </c>
      <c r="F207" s="167" t="s">
        <v>1577</v>
      </c>
      <c r="H207" s="168">
        <v>438</v>
      </c>
      <c r="I207" s="169"/>
      <c r="L207" s="165"/>
      <c r="M207" s="170"/>
      <c r="T207" s="171"/>
      <c r="AT207" s="166" t="s">
        <v>167</v>
      </c>
      <c r="AU207" s="166" t="s">
        <v>76</v>
      </c>
      <c r="AV207" s="13" t="s">
        <v>83</v>
      </c>
      <c r="AW207" s="13" t="s">
        <v>29</v>
      </c>
      <c r="AX207" s="13" t="s">
        <v>72</v>
      </c>
      <c r="AY207" s="166" t="s">
        <v>160</v>
      </c>
    </row>
    <row r="208" spans="2:65" s="14" customFormat="1" ht="10.199999999999999">
      <c r="B208" s="172"/>
      <c r="D208" s="159" t="s">
        <v>167</v>
      </c>
      <c r="E208" s="173" t="s">
        <v>1</v>
      </c>
      <c r="F208" s="174" t="s">
        <v>174</v>
      </c>
      <c r="H208" s="175">
        <v>438</v>
      </c>
      <c r="I208" s="176"/>
      <c r="L208" s="172"/>
      <c r="M208" s="177"/>
      <c r="T208" s="178"/>
      <c r="AT208" s="173" t="s">
        <v>167</v>
      </c>
      <c r="AU208" s="173" t="s">
        <v>76</v>
      </c>
      <c r="AV208" s="14" t="s">
        <v>166</v>
      </c>
      <c r="AW208" s="14" t="s">
        <v>29</v>
      </c>
      <c r="AX208" s="14" t="s">
        <v>76</v>
      </c>
      <c r="AY208" s="173" t="s">
        <v>160</v>
      </c>
    </row>
    <row r="209" spans="2:65" s="1" customFormat="1" ht="24.15" customHeight="1">
      <c r="B209" s="143"/>
      <c r="C209" s="144" t="s">
        <v>272</v>
      </c>
      <c r="D209" s="144" t="s">
        <v>162</v>
      </c>
      <c r="E209" s="145" t="s">
        <v>962</v>
      </c>
      <c r="F209" s="146" t="s">
        <v>963</v>
      </c>
      <c r="G209" s="147" t="s">
        <v>289</v>
      </c>
      <c r="H209" s="148">
        <v>5</v>
      </c>
      <c r="I209" s="149"/>
      <c r="J209" s="150">
        <f>ROUND(I209*H209,2)</f>
        <v>0</v>
      </c>
      <c r="K209" s="151"/>
      <c r="L209" s="32"/>
      <c r="M209" s="152" t="s">
        <v>1</v>
      </c>
      <c r="N209" s="153" t="s">
        <v>38</v>
      </c>
      <c r="P209" s="154">
        <f>O209*H209</f>
        <v>0</v>
      </c>
      <c r="Q209" s="154">
        <v>0</v>
      </c>
      <c r="R209" s="154">
        <f>Q209*H209</f>
        <v>0</v>
      </c>
      <c r="S209" s="154">
        <v>0</v>
      </c>
      <c r="T209" s="155">
        <f>S209*H209</f>
        <v>0</v>
      </c>
      <c r="AR209" s="156" t="s">
        <v>166</v>
      </c>
      <c r="AT209" s="156" t="s">
        <v>162</v>
      </c>
      <c r="AU209" s="156" t="s">
        <v>76</v>
      </c>
      <c r="AY209" s="17" t="s">
        <v>160</v>
      </c>
      <c r="BE209" s="157">
        <f>IF(N209="základná",J209,0)</f>
        <v>0</v>
      </c>
      <c r="BF209" s="157">
        <f>IF(N209="znížená",J209,0)</f>
        <v>0</v>
      </c>
      <c r="BG209" s="157">
        <f>IF(N209="zákl. prenesená",J209,0)</f>
        <v>0</v>
      </c>
      <c r="BH209" s="157">
        <f>IF(N209="zníž. prenesená",J209,0)</f>
        <v>0</v>
      </c>
      <c r="BI209" s="157">
        <f>IF(N209="nulová",J209,0)</f>
        <v>0</v>
      </c>
      <c r="BJ209" s="17" t="s">
        <v>83</v>
      </c>
      <c r="BK209" s="157">
        <f>ROUND(I209*H209,2)</f>
        <v>0</v>
      </c>
      <c r="BL209" s="17" t="s">
        <v>166</v>
      </c>
      <c r="BM209" s="156" t="s">
        <v>275</v>
      </c>
    </row>
    <row r="210" spans="2:65" s="12" customFormat="1" ht="20.399999999999999">
      <c r="B210" s="158"/>
      <c r="D210" s="159" t="s">
        <v>167</v>
      </c>
      <c r="E210" s="160" t="s">
        <v>1</v>
      </c>
      <c r="F210" s="161" t="s">
        <v>963</v>
      </c>
      <c r="H210" s="160" t="s">
        <v>1</v>
      </c>
      <c r="I210" s="162"/>
      <c r="L210" s="158"/>
      <c r="M210" s="163"/>
      <c r="T210" s="164"/>
      <c r="AT210" s="160" t="s">
        <v>167</v>
      </c>
      <c r="AU210" s="160" t="s">
        <v>76</v>
      </c>
      <c r="AV210" s="12" t="s">
        <v>76</v>
      </c>
      <c r="AW210" s="12" t="s">
        <v>29</v>
      </c>
      <c r="AX210" s="12" t="s">
        <v>72</v>
      </c>
      <c r="AY210" s="160" t="s">
        <v>160</v>
      </c>
    </row>
    <row r="211" spans="2:65" s="12" customFormat="1" ht="10.199999999999999">
      <c r="B211" s="158"/>
      <c r="D211" s="159" t="s">
        <v>167</v>
      </c>
      <c r="E211" s="160" t="s">
        <v>1</v>
      </c>
      <c r="F211" s="161" t="s">
        <v>964</v>
      </c>
      <c r="H211" s="160" t="s">
        <v>1</v>
      </c>
      <c r="I211" s="162"/>
      <c r="L211" s="158"/>
      <c r="M211" s="163"/>
      <c r="T211" s="164"/>
      <c r="AT211" s="160" t="s">
        <v>167</v>
      </c>
      <c r="AU211" s="160" t="s">
        <v>76</v>
      </c>
      <c r="AV211" s="12" t="s">
        <v>76</v>
      </c>
      <c r="AW211" s="12" t="s">
        <v>29</v>
      </c>
      <c r="AX211" s="12" t="s">
        <v>72</v>
      </c>
      <c r="AY211" s="160" t="s">
        <v>160</v>
      </c>
    </row>
    <row r="212" spans="2:65" s="13" customFormat="1" ht="10.199999999999999">
      <c r="B212" s="165"/>
      <c r="D212" s="159" t="s">
        <v>167</v>
      </c>
      <c r="E212" s="166" t="s">
        <v>1</v>
      </c>
      <c r="F212" s="167" t="s">
        <v>190</v>
      </c>
      <c r="H212" s="168">
        <v>5</v>
      </c>
      <c r="I212" s="169"/>
      <c r="L212" s="165"/>
      <c r="M212" s="170"/>
      <c r="T212" s="171"/>
      <c r="AT212" s="166" t="s">
        <v>167</v>
      </c>
      <c r="AU212" s="166" t="s">
        <v>76</v>
      </c>
      <c r="AV212" s="13" t="s">
        <v>83</v>
      </c>
      <c r="AW212" s="13" t="s">
        <v>29</v>
      </c>
      <c r="AX212" s="13" t="s">
        <v>72</v>
      </c>
      <c r="AY212" s="166" t="s">
        <v>160</v>
      </c>
    </row>
    <row r="213" spans="2:65" s="14" customFormat="1" ht="10.199999999999999">
      <c r="B213" s="172"/>
      <c r="D213" s="159" t="s">
        <v>167</v>
      </c>
      <c r="E213" s="173" t="s">
        <v>1</v>
      </c>
      <c r="F213" s="174" t="s">
        <v>174</v>
      </c>
      <c r="H213" s="175">
        <v>5</v>
      </c>
      <c r="I213" s="176"/>
      <c r="L213" s="172"/>
      <c r="M213" s="177"/>
      <c r="T213" s="178"/>
      <c r="AT213" s="173" t="s">
        <v>167</v>
      </c>
      <c r="AU213" s="173" t="s">
        <v>76</v>
      </c>
      <c r="AV213" s="14" t="s">
        <v>166</v>
      </c>
      <c r="AW213" s="14" t="s">
        <v>29</v>
      </c>
      <c r="AX213" s="14" t="s">
        <v>76</v>
      </c>
      <c r="AY213" s="173" t="s">
        <v>160</v>
      </c>
    </row>
    <row r="214" spans="2:65" s="1" customFormat="1" ht="24.15" customHeight="1">
      <c r="B214" s="143"/>
      <c r="C214" s="144" t="s">
        <v>221</v>
      </c>
      <c r="D214" s="144" t="s">
        <v>162</v>
      </c>
      <c r="E214" s="145" t="s">
        <v>965</v>
      </c>
      <c r="F214" s="146" t="s">
        <v>966</v>
      </c>
      <c r="G214" s="147" t="s">
        <v>289</v>
      </c>
      <c r="H214" s="148">
        <v>1100</v>
      </c>
      <c r="I214" s="149"/>
      <c r="J214" s="150">
        <f>ROUND(I214*H214,2)</f>
        <v>0</v>
      </c>
      <c r="K214" s="151"/>
      <c r="L214" s="32"/>
      <c r="M214" s="152" t="s">
        <v>1</v>
      </c>
      <c r="N214" s="153" t="s">
        <v>38</v>
      </c>
      <c r="P214" s="154">
        <f>O214*H214</f>
        <v>0</v>
      </c>
      <c r="Q214" s="154">
        <v>0</v>
      </c>
      <c r="R214" s="154">
        <f>Q214*H214</f>
        <v>0</v>
      </c>
      <c r="S214" s="154">
        <v>0</v>
      </c>
      <c r="T214" s="155">
        <f>S214*H214</f>
        <v>0</v>
      </c>
      <c r="AR214" s="156" t="s">
        <v>166</v>
      </c>
      <c r="AT214" s="156" t="s">
        <v>162</v>
      </c>
      <c r="AU214" s="156" t="s">
        <v>76</v>
      </c>
      <c r="AY214" s="17" t="s">
        <v>160</v>
      </c>
      <c r="BE214" s="157">
        <f>IF(N214="základná",J214,0)</f>
        <v>0</v>
      </c>
      <c r="BF214" s="157">
        <f>IF(N214="znížená",J214,0)</f>
        <v>0</v>
      </c>
      <c r="BG214" s="157">
        <f>IF(N214="zákl. prenesená",J214,0)</f>
        <v>0</v>
      </c>
      <c r="BH214" s="157">
        <f>IF(N214="zníž. prenesená",J214,0)</f>
        <v>0</v>
      </c>
      <c r="BI214" s="157">
        <f>IF(N214="nulová",J214,0)</f>
        <v>0</v>
      </c>
      <c r="BJ214" s="17" t="s">
        <v>83</v>
      </c>
      <c r="BK214" s="157">
        <f>ROUND(I214*H214,2)</f>
        <v>0</v>
      </c>
      <c r="BL214" s="17" t="s">
        <v>166</v>
      </c>
      <c r="BM214" s="156" t="s">
        <v>280</v>
      </c>
    </row>
    <row r="215" spans="2:65" s="12" customFormat="1" ht="20.399999999999999">
      <c r="B215" s="158"/>
      <c r="D215" s="159" t="s">
        <v>167</v>
      </c>
      <c r="E215" s="160" t="s">
        <v>1</v>
      </c>
      <c r="F215" s="161" t="s">
        <v>966</v>
      </c>
      <c r="H215" s="160" t="s">
        <v>1</v>
      </c>
      <c r="I215" s="162"/>
      <c r="L215" s="158"/>
      <c r="M215" s="163"/>
      <c r="T215" s="164"/>
      <c r="AT215" s="160" t="s">
        <v>167</v>
      </c>
      <c r="AU215" s="160" t="s">
        <v>76</v>
      </c>
      <c r="AV215" s="12" t="s">
        <v>76</v>
      </c>
      <c r="AW215" s="12" t="s">
        <v>29</v>
      </c>
      <c r="AX215" s="12" t="s">
        <v>72</v>
      </c>
      <c r="AY215" s="160" t="s">
        <v>160</v>
      </c>
    </row>
    <row r="216" spans="2:65" s="13" customFormat="1" ht="10.199999999999999">
      <c r="B216" s="165"/>
      <c r="D216" s="159" t="s">
        <v>167</v>
      </c>
      <c r="E216" s="166" t="s">
        <v>1</v>
      </c>
      <c r="F216" s="167" t="s">
        <v>1578</v>
      </c>
      <c r="H216" s="168">
        <v>1100</v>
      </c>
      <c r="I216" s="169"/>
      <c r="L216" s="165"/>
      <c r="M216" s="170"/>
      <c r="T216" s="171"/>
      <c r="AT216" s="166" t="s">
        <v>167</v>
      </c>
      <c r="AU216" s="166" t="s">
        <v>76</v>
      </c>
      <c r="AV216" s="13" t="s">
        <v>83</v>
      </c>
      <c r="AW216" s="13" t="s">
        <v>29</v>
      </c>
      <c r="AX216" s="13" t="s">
        <v>72</v>
      </c>
      <c r="AY216" s="166" t="s">
        <v>160</v>
      </c>
    </row>
    <row r="217" spans="2:65" s="14" customFormat="1" ht="10.199999999999999">
      <c r="B217" s="172"/>
      <c r="D217" s="159" t="s">
        <v>167</v>
      </c>
      <c r="E217" s="173" t="s">
        <v>1</v>
      </c>
      <c r="F217" s="174" t="s">
        <v>174</v>
      </c>
      <c r="H217" s="175">
        <v>1100</v>
      </c>
      <c r="I217" s="176"/>
      <c r="L217" s="172"/>
      <c r="M217" s="177"/>
      <c r="T217" s="178"/>
      <c r="AT217" s="173" t="s">
        <v>167</v>
      </c>
      <c r="AU217" s="173" t="s">
        <v>76</v>
      </c>
      <c r="AV217" s="14" t="s">
        <v>166</v>
      </c>
      <c r="AW217" s="14" t="s">
        <v>29</v>
      </c>
      <c r="AX217" s="14" t="s">
        <v>76</v>
      </c>
      <c r="AY217" s="173" t="s">
        <v>160</v>
      </c>
    </row>
    <row r="218" spans="2:65" s="1" customFormat="1" ht="16.5" customHeight="1">
      <c r="B218" s="143"/>
      <c r="C218" s="144" t="s">
        <v>282</v>
      </c>
      <c r="D218" s="144" t="s">
        <v>162</v>
      </c>
      <c r="E218" s="145" t="s">
        <v>968</v>
      </c>
      <c r="F218" s="146" t="s">
        <v>969</v>
      </c>
      <c r="G218" s="147" t="s">
        <v>289</v>
      </c>
      <c r="H218" s="148">
        <v>1</v>
      </c>
      <c r="I218" s="149"/>
      <c r="J218" s="150">
        <f>ROUND(I218*H218,2)</f>
        <v>0</v>
      </c>
      <c r="K218" s="151"/>
      <c r="L218" s="32"/>
      <c r="M218" s="152" t="s">
        <v>1</v>
      </c>
      <c r="N218" s="153" t="s">
        <v>38</v>
      </c>
      <c r="P218" s="154">
        <f>O218*H218</f>
        <v>0</v>
      </c>
      <c r="Q218" s="154">
        <v>0</v>
      </c>
      <c r="R218" s="154">
        <f>Q218*H218</f>
        <v>0</v>
      </c>
      <c r="S218" s="154">
        <v>0</v>
      </c>
      <c r="T218" s="155">
        <f>S218*H218</f>
        <v>0</v>
      </c>
      <c r="AR218" s="156" t="s">
        <v>166</v>
      </c>
      <c r="AT218" s="156" t="s">
        <v>162</v>
      </c>
      <c r="AU218" s="156" t="s">
        <v>76</v>
      </c>
      <c r="AY218" s="17" t="s">
        <v>160</v>
      </c>
      <c r="BE218" s="157">
        <f>IF(N218="základná",J218,0)</f>
        <v>0</v>
      </c>
      <c r="BF218" s="157">
        <f>IF(N218="znížená",J218,0)</f>
        <v>0</v>
      </c>
      <c r="BG218" s="157">
        <f>IF(N218="zákl. prenesená",J218,0)</f>
        <v>0</v>
      </c>
      <c r="BH218" s="157">
        <f>IF(N218="zníž. prenesená",J218,0)</f>
        <v>0</v>
      </c>
      <c r="BI218" s="157">
        <f>IF(N218="nulová",J218,0)</f>
        <v>0</v>
      </c>
      <c r="BJ218" s="17" t="s">
        <v>83</v>
      </c>
      <c r="BK218" s="157">
        <f>ROUND(I218*H218,2)</f>
        <v>0</v>
      </c>
      <c r="BL218" s="17" t="s">
        <v>166</v>
      </c>
      <c r="BM218" s="156" t="s">
        <v>285</v>
      </c>
    </row>
    <row r="219" spans="2:65" s="13" customFormat="1" ht="10.199999999999999">
      <c r="B219" s="165"/>
      <c r="D219" s="159" t="s">
        <v>167</v>
      </c>
      <c r="E219" s="166" t="s">
        <v>1</v>
      </c>
      <c r="F219" s="167" t="s">
        <v>76</v>
      </c>
      <c r="H219" s="168">
        <v>1</v>
      </c>
      <c r="I219" s="169"/>
      <c r="L219" s="165"/>
      <c r="M219" s="170"/>
      <c r="T219" s="171"/>
      <c r="AT219" s="166" t="s">
        <v>167</v>
      </c>
      <c r="AU219" s="166" t="s">
        <v>76</v>
      </c>
      <c r="AV219" s="13" t="s">
        <v>83</v>
      </c>
      <c r="AW219" s="13" t="s">
        <v>29</v>
      </c>
      <c r="AX219" s="13" t="s">
        <v>72</v>
      </c>
      <c r="AY219" s="166" t="s">
        <v>160</v>
      </c>
    </row>
    <row r="220" spans="2:65" s="14" customFormat="1" ht="10.199999999999999">
      <c r="B220" s="172"/>
      <c r="D220" s="159" t="s">
        <v>167</v>
      </c>
      <c r="E220" s="173" t="s">
        <v>1</v>
      </c>
      <c r="F220" s="174" t="s">
        <v>174</v>
      </c>
      <c r="H220" s="175">
        <v>1</v>
      </c>
      <c r="I220" s="176"/>
      <c r="L220" s="172"/>
      <c r="M220" s="177"/>
      <c r="T220" s="178"/>
      <c r="AT220" s="173" t="s">
        <v>167</v>
      </c>
      <c r="AU220" s="173" t="s">
        <v>76</v>
      </c>
      <c r="AV220" s="14" t="s">
        <v>166</v>
      </c>
      <c r="AW220" s="14" t="s">
        <v>29</v>
      </c>
      <c r="AX220" s="14" t="s">
        <v>76</v>
      </c>
      <c r="AY220" s="173" t="s">
        <v>160</v>
      </c>
    </row>
    <row r="221" spans="2:65" s="1" customFormat="1" ht="33" customHeight="1">
      <c r="B221" s="143"/>
      <c r="C221" s="144" t="s">
        <v>230</v>
      </c>
      <c r="D221" s="144" t="s">
        <v>162</v>
      </c>
      <c r="E221" s="145" t="s">
        <v>970</v>
      </c>
      <c r="F221" s="146" t="s">
        <v>971</v>
      </c>
      <c r="G221" s="147" t="s">
        <v>165</v>
      </c>
      <c r="H221" s="148">
        <v>112.7</v>
      </c>
      <c r="I221" s="149"/>
      <c r="J221" s="150">
        <f>ROUND(I221*H221,2)</f>
        <v>0</v>
      </c>
      <c r="K221" s="151"/>
      <c r="L221" s="32"/>
      <c r="M221" s="152" t="s">
        <v>1</v>
      </c>
      <c r="N221" s="153" t="s">
        <v>38</v>
      </c>
      <c r="P221" s="154">
        <f>O221*H221</f>
        <v>0</v>
      </c>
      <c r="Q221" s="154">
        <v>0</v>
      </c>
      <c r="R221" s="154">
        <f>Q221*H221</f>
        <v>0</v>
      </c>
      <c r="S221" s="154">
        <v>0</v>
      </c>
      <c r="T221" s="155">
        <f>S221*H221</f>
        <v>0</v>
      </c>
      <c r="AR221" s="156" t="s">
        <v>166</v>
      </c>
      <c r="AT221" s="156" t="s">
        <v>162</v>
      </c>
      <c r="AU221" s="156" t="s">
        <v>76</v>
      </c>
      <c r="AY221" s="17" t="s">
        <v>160</v>
      </c>
      <c r="BE221" s="157">
        <f>IF(N221="základná",J221,0)</f>
        <v>0</v>
      </c>
      <c r="BF221" s="157">
        <f>IF(N221="znížená",J221,0)</f>
        <v>0</v>
      </c>
      <c r="BG221" s="157">
        <f>IF(N221="zákl. prenesená",J221,0)</f>
        <v>0</v>
      </c>
      <c r="BH221" s="157">
        <f>IF(N221="zníž. prenesená",J221,0)</f>
        <v>0</v>
      </c>
      <c r="BI221" s="157">
        <f>IF(N221="nulová",J221,0)</f>
        <v>0</v>
      </c>
      <c r="BJ221" s="17" t="s">
        <v>83</v>
      </c>
      <c r="BK221" s="157">
        <f>ROUND(I221*H221,2)</f>
        <v>0</v>
      </c>
      <c r="BL221" s="17" t="s">
        <v>166</v>
      </c>
      <c r="BM221" s="156" t="s">
        <v>290</v>
      </c>
    </row>
    <row r="222" spans="2:65" s="12" customFormat="1" ht="10.199999999999999">
      <c r="B222" s="158"/>
      <c r="D222" s="159" t="s">
        <v>167</v>
      </c>
      <c r="E222" s="160" t="s">
        <v>1</v>
      </c>
      <c r="F222" s="161" t="s">
        <v>972</v>
      </c>
      <c r="H222" s="160" t="s">
        <v>1</v>
      </c>
      <c r="I222" s="162"/>
      <c r="L222" s="158"/>
      <c r="M222" s="163"/>
      <c r="T222" s="164"/>
      <c r="AT222" s="160" t="s">
        <v>167</v>
      </c>
      <c r="AU222" s="160" t="s">
        <v>76</v>
      </c>
      <c r="AV222" s="12" t="s">
        <v>76</v>
      </c>
      <c r="AW222" s="12" t="s">
        <v>29</v>
      </c>
      <c r="AX222" s="12" t="s">
        <v>72</v>
      </c>
      <c r="AY222" s="160" t="s">
        <v>160</v>
      </c>
    </row>
    <row r="223" spans="2:65" s="12" customFormat="1" ht="10.199999999999999">
      <c r="B223" s="158"/>
      <c r="D223" s="159" t="s">
        <v>167</v>
      </c>
      <c r="E223" s="160" t="s">
        <v>1</v>
      </c>
      <c r="F223" s="161" t="s">
        <v>1579</v>
      </c>
      <c r="H223" s="160" t="s">
        <v>1</v>
      </c>
      <c r="I223" s="162"/>
      <c r="L223" s="158"/>
      <c r="M223" s="163"/>
      <c r="T223" s="164"/>
      <c r="AT223" s="160" t="s">
        <v>167</v>
      </c>
      <c r="AU223" s="160" t="s">
        <v>76</v>
      </c>
      <c r="AV223" s="12" t="s">
        <v>76</v>
      </c>
      <c r="AW223" s="12" t="s">
        <v>29</v>
      </c>
      <c r="AX223" s="12" t="s">
        <v>72</v>
      </c>
      <c r="AY223" s="160" t="s">
        <v>160</v>
      </c>
    </row>
    <row r="224" spans="2:65" s="13" customFormat="1" ht="10.199999999999999">
      <c r="B224" s="165"/>
      <c r="D224" s="159" t="s">
        <v>167</v>
      </c>
      <c r="E224" s="166" t="s">
        <v>1</v>
      </c>
      <c r="F224" s="167" t="s">
        <v>1549</v>
      </c>
      <c r="H224" s="168">
        <v>112.7</v>
      </c>
      <c r="I224" s="169"/>
      <c r="L224" s="165"/>
      <c r="M224" s="170"/>
      <c r="T224" s="171"/>
      <c r="AT224" s="166" t="s">
        <v>167</v>
      </c>
      <c r="AU224" s="166" t="s">
        <v>76</v>
      </c>
      <c r="AV224" s="13" t="s">
        <v>83</v>
      </c>
      <c r="AW224" s="13" t="s">
        <v>29</v>
      </c>
      <c r="AX224" s="13" t="s">
        <v>72</v>
      </c>
      <c r="AY224" s="166" t="s">
        <v>160</v>
      </c>
    </row>
    <row r="225" spans="2:65" s="14" customFormat="1" ht="10.199999999999999">
      <c r="B225" s="172"/>
      <c r="D225" s="159" t="s">
        <v>167</v>
      </c>
      <c r="E225" s="173" t="s">
        <v>1</v>
      </c>
      <c r="F225" s="174" t="s">
        <v>174</v>
      </c>
      <c r="H225" s="175">
        <v>112.7</v>
      </c>
      <c r="I225" s="176"/>
      <c r="L225" s="172"/>
      <c r="M225" s="177"/>
      <c r="T225" s="178"/>
      <c r="AT225" s="173" t="s">
        <v>167</v>
      </c>
      <c r="AU225" s="173" t="s">
        <v>76</v>
      </c>
      <c r="AV225" s="14" t="s">
        <v>166</v>
      </c>
      <c r="AW225" s="14" t="s">
        <v>29</v>
      </c>
      <c r="AX225" s="14" t="s">
        <v>76</v>
      </c>
      <c r="AY225" s="173" t="s">
        <v>160</v>
      </c>
    </row>
    <row r="226" spans="2:65" s="1" customFormat="1" ht="24.15" customHeight="1">
      <c r="B226" s="143"/>
      <c r="C226" s="144" t="s">
        <v>7</v>
      </c>
      <c r="D226" s="144" t="s">
        <v>162</v>
      </c>
      <c r="E226" s="145" t="s">
        <v>975</v>
      </c>
      <c r="F226" s="146" t="s">
        <v>976</v>
      </c>
      <c r="G226" s="147" t="s">
        <v>165</v>
      </c>
      <c r="H226" s="148">
        <v>113.4</v>
      </c>
      <c r="I226" s="149"/>
      <c r="J226" s="150">
        <f>ROUND(I226*H226,2)</f>
        <v>0</v>
      </c>
      <c r="K226" s="151"/>
      <c r="L226" s="32"/>
      <c r="M226" s="152" t="s">
        <v>1</v>
      </c>
      <c r="N226" s="153" t="s">
        <v>38</v>
      </c>
      <c r="P226" s="154">
        <f>O226*H226</f>
        <v>0</v>
      </c>
      <c r="Q226" s="154">
        <v>0</v>
      </c>
      <c r="R226" s="154">
        <f>Q226*H226</f>
        <v>0</v>
      </c>
      <c r="S226" s="154">
        <v>0</v>
      </c>
      <c r="T226" s="155">
        <f>S226*H226</f>
        <v>0</v>
      </c>
      <c r="AR226" s="156" t="s">
        <v>166</v>
      </c>
      <c r="AT226" s="156" t="s">
        <v>162</v>
      </c>
      <c r="AU226" s="156" t="s">
        <v>76</v>
      </c>
      <c r="AY226" s="17" t="s">
        <v>160</v>
      </c>
      <c r="BE226" s="157">
        <f>IF(N226="základná",J226,0)</f>
        <v>0</v>
      </c>
      <c r="BF226" s="157">
        <f>IF(N226="znížená",J226,0)</f>
        <v>0</v>
      </c>
      <c r="BG226" s="157">
        <f>IF(N226="zákl. prenesená",J226,0)</f>
        <v>0</v>
      </c>
      <c r="BH226" s="157">
        <f>IF(N226="zníž. prenesená",J226,0)</f>
        <v>0</v>
      </c>
      <c r="BI226" s="157">
        <f>IF(N226="nulová",J226,0)</f>
        <v>0</v>
      </c>
      <c r="BJ226" s="17" t="s">
        <v>83</v>
      </c>
      <c r="BK226" s="157">
        <f>ROUND(I226*H226,2)</f>
        <v>0</v>
      </c>
      <c r="BL226" s="17" t="s">
        <v>166</v>
      </c>
      <c r="BM226" s="156" t="s">
        <v>297</v>
      </c>
    </row>
    <row r="227" spans="2:65" s="12" customFormat="1" ht="20.399999999999999">
      <c r="B227" s="158"/>
      <c r="D227" s="159" t="s">
        <v>167</v>
      </c>
      <c r="E227" s="160" t="s">
        <v>1</v>
      </c>
      <c r="F227" s="161" t="s">
        <v>977</v>
      </c>
      <c r="H227" s="160" t="s">
        <v>1</v>
      </c>
      <c r="I227" s="162"/>
      <c r="L227" s="158"/>
      <c r="M227" s="163"/>
      <c r="T227" s="164"/>
      <c r="AT227" s="160" t="s">
        <v>167</v>
      </c>
      <c r="AU227" s="160" t="s">
        <v>76</v>
      </c>
      <c r="AV227" s="12" t="s">
        <v>76</v>
      </c>
      <c r="AW227" s="12" t="s">
        <v>29</v>
      </c>
      <c r="AX227" s="12" t="s">
        <v>72</v>
      </c>
      <c r="AY227" s="160" t="s">
        <v>160</v>
      </c>
    </row>
    <row r="228" spans="2:65" s="12" customFormat="1" ht="20.399999999999999">
      <c r="B228" s="158"/>
      <c r="D228" s="159" t="s">
        <v>167</v>
      </c>
      <c r="E228" s="160" t="s">
        <v>1</v>
      </c>
      <c r="F228" s="161" t="s">
        <v>978</v>
      </c>
      <c r="H228" s="160" t="s">
        <v>1</v>
      </c>
      <c r="I228" s="162"/>
      <c r="L228" s="158"/>
      <c r="M228" s="163"/>
      <c r="T228" s="164"/>
      <c r="AT228" s="160" t="s">
        <v>167</v>
      </c>
      <c r="AU228" s="160" t="s">
        <v>76</v>
      </c>
      <c r="AV228" s="12" t="s">
        <v>76</v>
      </c>
      <c r="AW228" s="12" t="s">
        <v>29</v>
      </c>
      <c r="AX228" s="12" t="s">
        <v>72</v>
      </c>
      <c r="AY228" s="160" t="s">
        <v>160</v>
      </c>
    </row>
    <row r="229" spans="2:65" s="13" customFormat="1" ht="10.199999999999999">
      <c r="B229" s="165"/>
      <c r="D229" s="159" t="s">
        <v>167</v>
      </c>
      <c r="E229" s="166" t="s">
        <v>1</v>
      </c>
      <c r="F229" s="167" t="s">
        <v>1580</v>
      </c>
      <c r="H229" s="168">
        <v>113.4</v>
      </c>
      <c r="I229" s="169"/>
      <c r="L229" s="165"/>
      <c r="M229" s="170"/>
      <c r="T229" s="171"/>
      <c r="AT229" s="166" t="s">
        <v>167</v>
      </c>
      <c r="AU229" s="166" t="s">
        <v>76</v>
      </c>
      <c r="AV229" s="13" t="s">
        <v>83</v>
      </c>
      <c r="AW229" s="13" t="s">
        <v>29</v>
      </c>
      <c r="AX229" s="13" t="s">
        <v>72</v>
      </c>
      <c r="AY229" s="166" t="s">
        <v>160</v>
      </c>
    </row>
    <row r="230" spans="2:65" s="14" customFormat="1" ht="10.199999999999999">
      <c r="B230" s="172"/>
      <c r="D230" s="159" t="s">
        <v>167</v>
      </c>
      <c r="E230" s="173" t="s">
        <v>1</v>
      </c>
      <c r="F230" s="174" t="s">
        <v>174</v>
      </c>
      <c r="H230" s="175">
        <v>113.4</v>
      </c>
      <c r="I230" s="176"/>
      <c r="L230" s="172"/>
      <c r="M230" s="177"/>
      <c r="T230" s="178"/>
      <c r="AT230" s="173" t="s">
        <v>167</v>
      </c>
      <c r="AU230" s="173" t="s">
        <v>76</v>
      </c>
      <c r="AV230" s="14" t="s">
        <v>166</v>
      </c>
      <c r="AW230" s="14" t="s">
        <v>29</v>
      </c>
      <c r="AX230" s="14" t="s">
        <v>76</v>
      </c>
      <c r="AY230" s="173" t="s">
        <v>160</v>
      </c>
    </row>
    <row r="231" spans="2:65" s="1" customFormat="1" ht="24.15" customHeight="1">
      <c r="B231" s="143"/>
      <c r="C231" s="144" t="s">
        <v>236</v>
      </c>
      <c r="D231" s="144" t="s">
        <v>162</v>
      </c>
      <c r="E231" s="145" t="s">
        <v>980</v>
      </c>
      <c r="F231" s="146" t="s">
        <v>981</v>
      </c>
      <c r="G231" s="147" t="s">
        <v>165</v>
      </c>
      <c r="H231" s="148">
        <v>1168</v>
      </c>
      <c r="I231" s="149"/>
      <c r="J231" s="150">
        <f>ROUND(I231*H231,2)</f>
        <v>0</v>
      </c>
      <c r="K231" s="151"/>
      <c r="L231" s="32"/>
      <c r="M231" s="152" t="s">
        <v>1</v>
      </c>
      <c r="N231" s="153" t="s">
        <v>38</v>
      </c>
      <c r="P231" s="154">
        <f>O231*H231</f>
        <v>0</v>
      </c>
      <c r="Q231" s="154">
        <v>0</v>
      </c>
      <c r="R231" s="154">
        <f>Q231*H231</f>
        <v>0</v>
      </c>
      <c r="S231" s="154">
        <v>0</v>
      </c>
      <c r="T231" s="155">
        <f>S231*H231</f>
        <v>0</v>
      </c>
      <c r="AR231" s="156" t="s">
        <v>166</v>
      </c>
      <c r="AT231" s="156" t="s">
        <v>162</v>
      </c>
      <c r="AU231" s="156" t="s">
        <v>76</v>
      </c>
      <c r="AY231" s="17" t="s">
        <v>160</v>
      </c>
      <c r="BE231" s="157">
        <f>IF(N231="základná",J231,0)</f>
        <v>0</v>
      </c>
      <c r="BF231" s="157">
        <f>IF(N231="znížená",J231,0)</f>
        <v>0</v>
      </c>
      <c r="BG231" s="157">
        <f>IF(N231="zákl. prenesená",J231,0)</f>
        <v>0</v>
      </c>
      <c r="BH231" s="157">
        <f>IF(N231="zníž. prenesená",J231,0)</f>
        <v>0</v>
      </c>
      <c r="BI231" s="157">
        <f>IF(N231="nulová",J231,0)</f>
        <v>0</v>
      </c>
      <c r="BJ231" s="17" t="s">
        <v>83</v>
      </c>
      <c r="BK231" s="157">
        <f>ROUND(I231*H231,2)</f>
        <v>0</v>
      </c>
      <c r="BL231" s="17" t="s">
        <v>166</v>
      </c>
      <c r="BM231" s="156" t="s">
        <v>303</v>
      </c>
    </row>
    <row r="232" spans="2:65" s="12" customFormat="1" ht="10.199999999999999">
      <c r="B232" s="158"/>
      <c r="D232" s="159" t="s">
        <v>167</v>
      </c>
      <c r="E232" s="160" t="s">
        <v>1</v>
      </c>
      <c r="F232" s="161" t="s">
        <v>982</v>
      </c>
      <c r="H232" s="160" t="s">
        <v>1</v>
      </c>
      <c r="I232" s="162"/>
      <c r="L232" s="158"/>
      <c r="M232" s="163"/>
      <c r="T232" s="164"/>
      <c r="AT232" s="160" t="s">
        <v>167</v>
      </c>
      <c r="AU232" s="160" t="s">
        <v>76</v>
      </c>
      <c r="AV232" s="12" t="s">
        <v>76</v>
      </c>
      <c r="AW232" s="12" t="s">
        <v>29</v>
      </c>
      <c r="AX232" s="12" t="s">
        <v>72</v>
      </c>
      <c r="AY232" s="160" t="s">
        <v>160</v>
      </c>
    </row>
    <row r="233" spans="2:65" s="13" customFormat="1" ht="10.199999999999999">
      <c r="B233" s="165"/>
      <c r="D233" s="159" t="s">
        <v>167</v>
      </c>
      <c r="E233" s="166" t="s">
        <v>1</v>
      </c>
      <c r="F233" s="167" t="s">
        <v>1581</v>
      </c>
      <c r="H233" s="168">
        <v>1168</v>
      </c>
      <c r="I233" s="169"/>
      <c r="L233" s="165"/>
      <c r="M233" s="170"/>
      <c r="T233" s="171"/>
      <c r="AT233" s="166" t="s">
        <v>167</v>
      </c>
      <c r="AU233" s="166" t="s">
        <v>76</v>
      </c>
      <c r="AV233" s="13" t="s">
        <v>83</v>
      </c>
      <c r="AW233" s="13" t="s">
        <v>29</v>
      </c>
      <c r="AX233" s="13" t="s">
        <v>72</v>
      </c>
      <c r="AY233" s="166" t="s">
        <v>160</v>
      </c>
    </row>
    <row r="234" spans="2:65" s="14" customFormat="1" ht="10.199999999999999">
      <c r="B234" s="172"/>
      <c r="D234" s="159" t="s">
        <v>167</v>
      </c>
      <c r="E234" s="173" t="s">
        <v>1</v>
      </c>
      <c r="F234" s="174" t="s">
        <v>174</v>
      </c>
      <c r="H234" s="175">
        <v>1168</v>
      </c>
      <c r="I234" s="176"/>
      <c r="L234" s="172"/>
      <c r="M234" s="177"/>
      <c r="T234" s="178"/>
      <c r="AT234" s="173" t="s">
        <v>167</v>
      </c>
      <c r="AU234" s="173" t="s">
        <v>76</v>
      </c>
      <c r="AV234" s="14" t="s">
        <v>166</v>
      </c>
      <c r="AW234" s="14" t="s">
        <v>29</v>
      </c>
      <c r="AX234" s="14" t="s">
        <v>76</v>
      </c>
      <c r="AY234" s="173" t="s">
        <v>160</v>
      </c>
    </row>
    <row r="235" spans="2:65" s="1" customFormat="1" ht="24.15" customHeight="1">
      <c r="B235" s="143"/>
      <c r="C235" s="144" t="s">
        <v>189</v>
      </c>
      <c r="D235" s="144" t="s">
        <v>162</v>
      </c>
      <c r="E235" s="145" t="s">
        <v>984</v>
      </c>
      <c r="F235" s="146" t="s">
        <v>985</v>
      </c>
      <c r="G235" s="147" t="s">
        <v>165</v>
      </c>
      <c r="H235" s="148">
        <v>30</v>
      </c>
      <c r="I235" s="149"/>
      <c r="J235" s="150">
        <f>ROUND(I235*H235,2)</f>
        <v>0</v>
      </c>
      <c r="K235" s="151"/>
      <c r="L235" s="32"/>
      <c r="M235" s="152" t="s">
        <v>1</v>
      </c>
      <c r="N235" s="153" t="s">
        <v>38</v>
      </c>
      <c r="P235" s="154">
        <f>O235*H235</f>
        <v>0</v>
      </c>
      <c r="Q235" s="154">
        <v>0</v>
      </c>
      <c r="R235" s="154">
        <f>Q235*H235</f>
        <v>0</v>
      </c>
      <c r="S235" s="154">
        <v>0</v>
      </c>
      <c r="T235" s="155">
        <f>S235*H235</f>
        <v>0</v>
      </c>
      <c r="AR235" s="156" t="s">
        <v>166</v>
      </c>
      <c r="AT235" s="156" t="s">
        <v>162</v>
      </c>
      <c r="AU235" s="156" t="s">
        <v>76</v>
      </c>
      <c r="AY235" s="17" t="s">
        <v>160</v>
      </c>
      <c r="BE235" s="157">
        <f>IF(N235="základná",J235,0)</f>
        <v>0</v>
      </c>
      <c r="BF235" s="157">
        <f>IF(N235="znížená",J235,0)</f>
        <v>0</v>
      </c>
      <c r="BG235" s="157">
        <f>IF(N235="zákl. prenesená",J235,0)</f>
        <v>0</v>
      </c>
      <c r="BH235" s="157">
        <f>IF(N235="zníž. prenesená",J235,0)</f>
        <v>0</v>
      </c>
      <c r="BI235" s="157">
        <f>IF(N235="nulová",J235,0)</f>
        <v>0</v>
      </c>
      <c r="BJ235" s="17" t="s">
        <v>83</v>
      </c>
      <c r="BK235" s="157">
        <f>ROUND(I235*H235,2)</f>
        <v>0</v>
      </c>
      <c r="BL235" s="17" t="s">
        <v>166</v>
      </c>
      <c r="BM235" s="156" t="s">
        <v>318</v>
      </c>
    </row>
    <row r="236" spans="2:65" s="12" customFormat="1" ht="10.199999999999999">
      <c r="B236" s="158"/>
      <c r="D236" s="159" t="s">
        <v>167</v>
      </c>
      <c r="E236" s="160" t="s">
        <v>1</v>
      </c>
      <c r="F236" s="161" t="s">
        <v>986</v>
      </c>
      <c r="H236" s="160" t="s">
        <v>1</v>
      </c>
      <c r="I236" s="162"/>
      <c r="L236" s="158"/>
      <c r="M236" s="163"/>
      <c r="T236" s="164"/>
      <c r="AT236" s="160" t="s">
        <v>167</v>
      </c>
      <c r="AU236" s="160" t="s">
        <v>76</v>
      </c>
      <c r="AV236" s="12" t="s">
        <v>76</v>
      </c>
      <c r="AW236" s="12" t="s">
        <v>29</v>
      </c>
      <c r="AX236" s="12" t="s">
        <v>72</v>
      </c>
      <c r="AY236" s="160" t="s">
        <v>160</v>
      </c>
    </row>
    <row r="237" spans="2:65" s="12" customFormat="1" ht="10.199999999999999">
      <c r="B237" s="158"/>
      <c r="D237" s="159" t="s">
        <v>167</v>
      </c>
      <c r="E237" s="160" t="s">
        <v>1</v>
      </c>
      <c r="F237" s="161" t="s">
        <v>987</v>
      </c>
      <c r="H237" s="160" t="s">
        <v>1</v>
      </c>
      <c r="I237" s="162"/>
      <c r="L237" s="158"/>
      <c r="M237" s="163"/>
      <c r="T237" s="164"/>
      <c r="AT237" s="160" t="s">
        <v>167</v>
      </c>
      <c r="AU237" s="160" t="s">
        <v>76</v>
      </c>
      <c r="AV237" s="12" t="s">
        <v>76</v>
      </c>
      <c r="AW237" s="12" t="s">
        <v>29</v>
      </c>
      <c r="AX237" s="12" t="s">
        <v>72</v>
      </c>
      <c r="AY237" s="160" t="s">
        <v>160</v>
      </c>
    </row>
    <row r="238" spans="2:65" s="13" customFormat="1" ht="10.199999999999999">
      <c r="B238" s="165"/>
      <c r="D238" s="159" t="s">
        <v>167</v>
      </c>
      <c r="E238" s="166" t="s">
        <v>1</v>
      </c>
      <c r="F238" s="167" t="s">
        <v>254</v>
      </c>
      <c r="H238" s="168">
        <v>30</v>
      </c>
      <c r="I238" s="169"/>
      <c r="L238" s="165"/>
      <c r="M238" s="170"/>
      <c r="T238" s="171"/>
      <c r="AT238" s="166" t="s">
        <v>167</v>
      </c>
      <c r="AU238" s="166" t="s">
        <v>76</v>
      </c>
      <c r="AV238" s="13" t="s">
        <v>83</v>
      </c>
      <c r="AW238" s="13" t="s">
        <v>29</v>
      </c>
      <c r="AX238" s="13" t="s">
        <v>72</v>
      </c>
      <c r="AY238" s="166" t="s">
        <v>160</v>
      </c>
    </row>
    <row r="239" spans="2:65" s="14" customFormat="1" ht="10.199999999999999">
      <c r="B239" s="172"/>
      <c r="D239" s="159" t="s">
        <v>167</v>
      </c>
      <c r="E239" s="173" t="s">
        <v>1</v>
      </c>
      <c r="F239" s="174" t="s">
        <v>174</v>
      </c>
      <c r="H239" s="175">
        <v>30</v>
      </c>
      <c r="I239" s="176"/>
      <c r="L239" s="172"/>
      <c r="M239" s="177"/>
      <c r="T239" s="178"/>
      <c r="AT239" s="173" t="s">
        <v>167</v>
      </c>
      <c r="AU239" s="173" t="s">
        <v>76</v>
      </c>
      <c r="AV239" s="14" t="s">
        <v>166</v>
      </c>
      <c r="AW239" s="14" t="s">
        <v>29</v>
      </c>
      <c r="AX239" s="14" t="s">
        <v>76</v>
      </c>
      <c r="AY239" s="173" t="s">
        <v>160</v>
      </c>
    </row>
    <row r="240" spans="2:65" s="1" customFormat="1" ht="24.15" customHeight="1">
      <c r="B240" s="143"/>
      <c r="C240" s="144" t="s">
        <v>241</v>
      </c>
      <c r="D240" s="144" t="s">
        <v>162</v>
      </c>
      <c r="E240" s="145" t="s">
        <v>988</v>
      </c>
      <c r="F240" s="146" t="s">
        <v>989</v>
      </c>
      <c r="G240" s="147" t="s">
        <v>165</v>
      </c>
      <c r="H240" s="148">
        <v>2396</v>
      </c>
      <c r="I240" s="149"/>
      <c r="J240" s="150">
        <f>ROUND(I240*H240,2)</f>
        <v>0</v>
      </c>
      <c r="K240" s="151"/>
      <c r="L240" s="32"/>
      <c r="M240" s="152" t="s">
        <v>1</v>
      </c>
      <c r="N240" s="153" t="s">
        <v>38</v>
      </c>
      <c r="P240" s="154">
        <f>O240*H240</f>
        <v>0</v>
      </c>
      <c r="Q240" s="154">
        <v>0</v>
      </c>
      <c r="R240" s="154">
        <f>Q240*H240</f>
        <v>0</v>
      </c>
      <c r="S240" s="154">
        <v>0</v>
      </c>
      <c r="T240" s="155">
        <f>S240*H240</f>
        <v>0</v>
      </c>
      <c r="AR240" s="156" t="s">
        <v>166</v>
      </c>
      <c r="AT240" s="156" t="s">
        <v>162</v>
      </c>
      <c r="AU240" s="156" t="s">
        <v>76</v>
      </c>
      <c r="AY240" s="17" t="s">
        <v>160</v>
      </c>
      <c r="BE240" s="157">
        <f>IF(N240="základná",J240,0)</f>
        <v>0</v>
      </c>
      <c r="BF240" s="157">
        <f>IF(N240="znížená",J240,0)</f>
        <v>0</v>
      </c>
      <c r="BG240" s="157">
        <f>IF(N240="zákl. prenesená",J240,0)</f>
        <v>0</v>
      </c>
      <c r="BH240" s="157">
        <f>IF(N240="zníž. prenesená",J240,0)</f>
        <v>0</v>
      </c>
      <c r="BI240" s="157">
        <f>IF(N240="nulová",J240,0)</f>
        <v>0</v>
      </c>
      <c r="BJ240" s="17" t="s">
        <v>83</v>
      </c>
      <c r="BK240" s="157">
        <f>ROUND(I240*H240,2)</f>
        <v>0</v>
      </c>
      <c r="BL240" s="17" t="s">
        <v>166</v>
      </c>
      <c r="BM240" s="156" t="s">
        <v>328</v>
      </c>
    </row>
    <row r="241" spans="2:65" s="12" customFormat="1" ht="10.199999999999999">
      <c r="B241" s="158"/>
      <c r="D241" s="159" t="s">
        <v>167</v>
      </c>
      <c r="E241" s="160" t="s">
        <v>1</v>
      </c>
      <c r="F241" s="161" t="s">
        <v>990</v>
      </c>
      <c r="H241" s="160" t="s">
        <v>1</v>
      </c>
      <c r="I241" s="162"/>
      <c r="L241" s="158"/>
      <c r="M241" s="163"/>
      <c r="T241" s="164"/>
      <c r="AT241" s="160" t="s">
        <v>167</v>
      </c>
      <c r="AU241" s="160" t="s">
        <v>76</v>
      </c>
      <c r="AV241" s="12" t="s">
        <v>76</v>
      </c>
      <c r="AW241" s="12" t="s">
        <v>29</v>
      </c>
      <c r="AX241" s="12" t="s">
        <v>72</v>
      </c>
      <c r="AY241" s="160" t="s">
        <v>160</v>
      </c>
    </row>
    <row r="242" spans="2:65" s="13" customFormat="1" ht="10.199999999999999">
      <c r="B242" s="165"/>
      <c r="D242" s="159" t="s">
        <v>167</v>
      </c>
      <c r="E242" s="166" t="s">
        <v>1</v>
      </c>
      <c r="F242" s="167" t="s">
        <v>1575</v>
      </c>
      <c r="H242" s="168">
        <v>1198</v>
      </c>
      <c r="I242" s="169"/>
      <c r="L242" s="165"/>
      <c r="M242" s="170"/>
      <c r="T242" s="171"/>
      <c r="AT242" s="166" t="s">
        <v>167</v>
      </c>
      <c r="AU242" s="166" t="s">
        <v>76</v>
      </c>
      <c r="AV242" s="13" t="s">
        <v>83</v>
      </c>
      <c r="AW242" s="13" t="s">
        <v>29</v>
      </c>
      <c r="AX242" s="13" t="s">
        <v>72</v>
      </c>
      <c r="AY242" s="166" t="s">
        <v>160</v>
      </c>
    </row>
    <row r="243" spans="2:65" s="12" customFormat="1" ht="10.199999999999999">
      <c r="B243" s="158"/>
      <c r="D243" s="159" t="s">
        <v>167</v>
      </c>
      <c r="E243" s="160" t="s">
        <v>1</v>
      </c>
      <c r="F243" s="161" t="s">
        <v>991</v>
      </c>
      <c r="H243" s="160" t="s">
        <v>1</v>
      </c>
      <c r="I243" s="162"/>
      <c r="L243" s="158"/>
      <c r="M243" s="163"/>
      <c r="T243" s="164"/>
      <c r="AT243" s="160" t="s">
        <v>167</v>
      </c>
      <c r="AU243" s="160" t="s">
        <v>76</v>
      </c>
      <c r="AV243" s="12" t="s">
        <v>76</v>
      </c>
      <c r="AW243" s="12" t="s">
        <v>29</v>
      </c>
      <c r="AX243" s="12" t="s">
        <v>72</v>
      </c>
      <c r="AY243" s="160" t="s">
        <v>160</v>
      </c>
    </row>
    <row r="244" spans="2:65" s="13" customFormat="1" ht="10.199999999999999">
      <c r="B244" s="165"/>
      <c r="D244" s="159" t="s">
        <v>167</v>
      </c>
      <c r="E244" s="166" t="s">
        <v>1</v>
      </c>
      <c r="F244" s="167" t="s">
        <v>1575</v>
      </c>
      <c r="H244" s="168">
        <v>1198</v>
      </c>
      <c r="I244" s="169"/>
      <c r="L244" s="165"/>
      <c r="M244" s="170"/>
      <c r="T244" s="171"/>
      <c r="AT244" s="166" t="s">
        <v>167</v>
      </c>
      <c r="AU244" s="166" t="s">
        <v>76</v>
      </c>
      <c r="AV244" s="13" t="s">
        <v>83</v>
      </c>
      <c r="AW244" s="13" t="s">
        <v>29</v>
      </c>
      <c r="AX244" s="13" t="s">
        <v>72</v>
      </c>
      <c r="AY244" s="166" t="s">
        <v>160</v>
      </c>
    </row>
    <row r="245" spans="2:65" s="14" customFormat="1" ht="10.199999999999999">
      <c r="B245" s="172"/>
      <c r="D245" s="159" t="s">
        <v>167</v>
      </c>
      <c r="E245" s="173" t="s">
        <v>1</v>
      </c>
      <c r="F245" s="174" t="s">
        <v>174</v>
      </c>
      <c r="H245" s="175">
        <v>2396</v>
      </c>
      <c r="I245" s="176"/>
      <c r="L245" s="172"/>
      <c r="M245" s="177"/>
      <c r="T245" s="178"/>
      <c r="AT245" s="173" t="s">
        <v>167</v>
      </c>
      <c r="AU245" s="173" t="s">
        <v>76</v>
      </c>
      <c r="AV245" s="14" t="s">
        <v>166</v>
      </c>
      <c r="AW245" s="14" t="s">
        <v>29</v>
      </c>
      <c r="AX245" s="14" t="s">
        <v>76</v>
      </c>
      <c r="AY245" s="173" t="s">
        <v>160</v>
      </c>
    </row>
    <row r="246" spans="2:65" s="1" customFormat="1" ht="24.15" customHeight="1">
      <c r="B246" s="143"/>
      <c r="C246" s="144" t="s">
        <v>336</v>
      </c>
      <c r="D246" s="144" t="s">
        <v>162</v>
      </c>
      <c r="E246" s="145" t="s">
        <v>992</v>
      </c>
      <c r="F246" s="146" t="s">
        <v>993</v>
      </c>
      <c r="G246" s="147" t="s">
        <v>165</v>
      </c>
      <c r="H246" s="148">
        <v>972.6</v>
      </c>
      <c r="I246" s="149"/>
      <c r="J246" s="150">
        <f>ROUND(I246*H246,2)</f>
        <v>0</v>
      </c>
      <c r="K246" s="151"/>
      <c r="L246" s="32"/>
      <c r="M246" s="152" t="s">
        <v>1</v>
      </c>
      <c r="N246" s="153" t="s">
        <v>38</v>
      </c>
      <c r="P246" s="154">
        <f>O246*H246</f>
        <v>0</v>
      </c>
      <c r="Q246" s="154">
        <v>0</v>
      </c>
      <c r="R246" s="154">
        <f>Q246*H246</f>
        <v>0</v>
      </c>
      <c r="S246" s="154">
        <v>0</v>
      </c>
      <c r="T246" s="155">
        <f>S246*H246</f>
        <v>0</v>
      </c>
      <c r="AR246" s="156" t="s">
        <v>166</v>
      </c>
      <c r="AT246" s="156" t="s">
        <v>162</v>
      </c>
      <c r="AU246" s="156" t="s">
        <v>76</v>
      </c>
      <c r="AY246" s="17" t="s">
        <v>160</v>
      </c>
      <c r="BE246" s="157">
        <f>IF(N246="základná",J246,0)</f>
        <v>0</v>
      </c>
      <c r="BF246" s="157">
        <f>IF(N246="znížená",J246,0)</f>
        <v>0</v>
      </c>
      <c r="BG246" s="157">
        <f>IF(N246="zákl. prenesená",J246,0)</f>
        <v>0</v>
      </c>
      <c r="BH246" s="157">
        <f>IF(N246="zníž. prenesená",J246,0)</f>
        <v>0</v>
      </c>
      <c r="BI246" s="157">
        <f>IF(N246="nulová",J246,0)</f>
        <v>0</v>
      </c>
      <c r="BJ246" s="17" t="s">
        <v>83</v>
      </c>
      <c r="BK246" s="157">
        <f>ROUND(I246*H246,2)</f>
        <v>0</v>
      </c>
      <c r="BL246" s="17" t="s">
        <v>166</v>
      </c>
      <c r="BM246" s="156" t="s">
        <v>339</v>
      </c>
    </row>
    <row r="247" spans="2:65" s="12" customFormat="1" ht="20.399999999999999">
      <c r="B247" s="158"/>
      <c r="D247" s="159" t="s">
        <v>167</v>
      </c>
      <c r="E247" s="160" t="s">
        <v>1</v>
      </c>
      <c r="F247" s="161" t="s">
        <v>994</v>
      </c>
      <c r="H247" s="160" t="s">
        <v>1</v>
      </c>
      <c r="I247" s="162"/>
      <c r="L247" s="158"/>
      <c r="M247" s="163"/>
      <c r="T247" s="164"/>
      <c r="AT247" s="160" t="s">
        <v>167</v>
      </c>
      <c r="AU247" s="160" t="s">
        <v>76</v>
      </c>
      <c r="AV247" s="12" t="s">
        <v>76</v>
      </c>
      <c r="AW247" s="12" t="s">
        <v>29</v>
      </c>
      <c r="AX247" s="12" t="s">
        <v>72</v>
      </c>
      <c r="AY247" s="160" t="s">
        <v>160</v>
      </c>
    </row>
    <row r="248" spans="2:65" s="13" customFormat="1" ht="10.199999999999999">
      <c r="B248" s="165"/>
      <c r="D248" s="159" t="s">
        <v>167</v>
      </c>
      <c r="E248" s="166" t="s">
        <v>1</v>
      </c>
      <c r="F248" s="167" t="s">
        <v>1582</v>
      </c>
      <c r="H248" s="168">
        <v>972.6</v>
      </c>
      <c r="I248" s="169"/>
      <c r="L248" s="165"/>
      <c r="M248" s="170"/>
      <c r="T248" s="171"/>
      <c r="AT248" s="166" t="s">
        <v>167</v>
      </c>
      <c r="AU248" s="166" t="s">
        <v>76</v>
      </c>
      <c r="AV248" s="13" t="s">
        <v>83</v>
      </c>
      <c r="AW248" s="13" t="s">
        <v>29</v>
      </c>
      <c r="AX248" s="13" t="s">
        <v>72</v>
      </c>
      <c r="AY248" s="166" t="s">
        <v>160</v>
      </c>
    </row>
    <row r="249" spans="2:65" s="14" customFormat="1" ht="10.199999999999999">
      <c r="B249" s="172"/>
      <c r="D249" s="159" t="s">
        <v>167</v>
      </c>
      <c r="E249" s="173" t="s">
        <v>1</v>
      </c>
      <c r="F249" s="174" t="s">
        <v>174</v>
      </c>
      <c r="H249" s="175">
        <v>972.6</v>
      </c>
      <c r="I249" s="176"/>
      <c r="L249" s="172"/>
      <c r="M249" s="177"/>
      <c r="T249" s="178"/>
      <c r="AT249" s="173" t="s">
        <v>167</v>
      </c>
      <c r="AU249" s="173" t="s">
        <v>76</v>
      </c>
      <c r="AV249" s="14" t="s">
        <v>166</v>
      </c>
      <c r="AW249" s="14" t="s">
        <v>29</v>
      </c>
      <c r="AX249" s="14" t="s">
        <v>76</v>
      </c>
      <c r="AY249" s="173" t="s">
        <v>160</v>
      </c>
    </row>
    <row r="250" spans="2:65" s="1" customFormat="1" ht="16.5" customHeight="1">
      <c r="B250" s="143"/>
      <c r="C250" s="144" t="s">
        <v>247</v>
      </c>
      <c r="D250" s="144" t="s">
        <v>162</v>
      </c>
      <c r="E250" s="145" t="s">
        <v>996</v>
      </c>
      <c r="F250" s="146" t="s">
        <v>997</v>
      </c>
      <c r="G250" s="147" t="s">
        <v>209</v>
      </c>
      <c r="H250" s="148">
        <v>51.05</v>
      </c>
      <c r="I250" s="149"/>
      <c r="J250" s="150">
        <f>ROUND(I250*H250,2)</f>
        <v>0</v>
      </c>
      <c r="K250" s="151"/>
      <c r="L250" s="32"/>
      <c r="M250" s="152" t="s">
        <v>1</v>
      </c>
      <c r="N250" s="153" t="s">
        <v>38</v>
      </c>
      <c r="P250" s="154">
        <f>O250*H250</f>
        <v>0</v>
      </c>
      <c r="Q250" s="154">
        <v>0</v>
      </c>
      <c r="R250" s="154">
        <f>Q250*H250</f>
        <v>0</v>
      </c>
      <c r="S250" s="154">
        <v>0</v>
      </c>
      <c r="T250" s="155">
        <f>S250*H250</f>
        <v>0</v>
      </c>
      <c r="AR250" s="156" t="s">
        <v>166</v>
      </c>
      <c r="AT250" s="156" t="s">
        <v>162</v>
      </c>
      <c r="AU250" s="156" t="s">
        <v>76</v>
      </c>
      <c r="AY250" s="17" t="s">
        <v>160</v>
      </c>
      <c r="BE250" s="157">
        <f>IF(N250="základná",J250,0)</f>
        <v>0</v>
      </c>
      <c r="BF250" s="157">
        <f>IF(N250="znížená",J250,0)</f>
        <v>0</v>
      </c>
      <c r="BG250" s="157">
        <f>IF(N250="zákl. prenesená",J250,0)</f>
        <v>0</v>
      </c>
      <c r="BH250" s="157">
        <f>IF(N250="zníž. prenesená",J250,0)</f>
        <v>0</v>
      </c>
      <c r="BI250" s="157">
        <f>IF(N250="nulová",J250,0)</f>
        <v>0</v>
      </c>
      <c r="BJ250" s="17" t="s">
        <v>83</v>
      </c>
      <c r="BK250" s="157">
        <f>ROUND(I250*H250,2)</f>
        <v>0</v>
      </c>
      <c r="BL250" s="17" t="s">
        <v>166</v>
      </c>
      <c r="BM250" s="156" t="s">
        <v>344</v>
      </c>
    </row>
    <row r="251" spans="2:65" s="12" customFormat="1" ht="20.399999999999999">
      <c r="B251" s="158"/>
      <c r="D251" s="159" t="s">
        <v>167</v>
      </c>
      <c r="E251" s="160" t="s">
        <v>1</v>
      </c>
      <c r="F251" s="161" t="s">
        <v>998</v>
      </c>
      <c r="H251" s="160" t="s">
        <v>1</v>
      </c>
      <c r="I251" s="162"/>
      <c r="L251" s="158"/>
      <c r="M251" s="163"/>
      <c r="T251" s="164"/>
      <c r="AT251" s="160" t="s">
        <v>167</v>
      </c>
      <c r="AU251" s="160" t="s">
        <v>76</v>
      </c>
      <c r="AV251" s="12" t="s">
        <v>76</v>
      </c>
      <c r="AW251" s="12" t="s">
        <v>29</v>
      </c>
      <c r="AX251" s="12" t="s">
        <v>72</v>
      </c>
      <c r="AY251" s="160" t="s">
        <v>160</v>
      </c>
    </row>
    <row r="252" spans="2:65" s="13" customFormat="1" ht="20.399999999999999">
      <c r="B252" s="165"/>
      <c r="D252" s="159" t="s">
        <v>167</v>
      </c>
      <c r="E252" s="166" t="s">
        <v>1</v>
      </c>
      <c r="F252" s="167" t="s">
        <v>1583</v>
      </c>
      <c r="H252" s="168">
        <v>1.45</v>
      </c>
      <c r="I252" s="169"/>
      <c r="L252" s="165"/>
      <c r="M252" s="170"/>
      <c r="T252" s="171"/>
      <c r="AT252" s="166" t="s">
        <v>167</v>
      </c>
      <c r="AU252" s="166" t="s">
        <v>76</v>
      </c>
      <c r="AV252" s="13" t="s">
        <v>83</v>
      </c>
      <c r="AW252" s="13" t="s">
        <v>29</v>
      </c>
      <c r="AX252" s="13" t="s">
        <v>72</v>
      </c>
      <c r="AY252" s="166" t="s">
        <v>160</v>
      </c>
    </row>
    <row r="253" spans="2:65" s="12" customFormat="1" ht="20.399999999999999">
      <c r="B253" s="158"/>
      <c r="D253" s="159" t="s">
        <v>167</v>
      </c>
      <c r="E253" s="160" t="s">
        <v>1</v>
      </c>
      <c r="F253" s="161" t="s">
        <v>1000</v>
      </c>
      <c r="H253" s="160" t="s">
        <v>1</v>
      </c>
      <c r="I253" s="162"/>
      <c r="L253" s="158"/>
      <c r="M253" s="163"/>
      <c r="T253" s="164"/>
      <c r="AT253" s="160" t="s">
        <v>167</v>
      </c>
      <c r="AU253" s="160" t="s">
        <v>76</v>
      </c>
      <c r="AV253" s="12" t="s">
        <v>76</v>
      </c>
      <c r="AW253" s="12" t="s">
        <v>29</v>
      </c>
      <c r="AX253" s="12" t="s">
        <v>72</v>
      </c>
      <c r="AY253" s="160" t="s">
        <v>160</v>
      </c>
    </row>
    <row r="254" spans="2:65" s="13" customFormat="1" ht="20.399999999999999">
      <c r="B254" s="165"/>
      <c r="D254" s="159" t="s">
        <v>167</v>
      </c>
      <c r="E254" s="166" t="s">
        <v>1</v>
      </c>
      <c r="F254" s="167" t="s">
        <v>1584</v>
      </c>
      <c r="H254" s="168">
        <v>49.6</v>
      </c>
      <c r="I254" s="169"/>
      <c r="L254" s="165"/>
      <c r="M254" s="170"/>
      <c r="T254" s="171"/>
      <c r="AT254" s="166" t="s">
        <v>167</v>
      </c>
      <c r="AU254" s="166" t="s">
        <v>76</v>
      </c>
      <c r="AV254" s="13" t="s">
        <v>83</v>
      </c>
      <c r="AW254" s="13" t="s">
        <v>29</v>
      </c>
      <c r="AX254" s="13" t="s">
        <v>72</v>
      </c>
      <c r="AY254" s="166" t="s">
        <v>160</v>
      </c>
    </row>
    <row r="255" spans="2:65" s="12" customFormat="1" ht="20.399999999999999">
      <c r="B255" s="158"/>
      <c r="D255" s="159" t="s">
        <v>167</v>
      </c>
      <c r="E255" s="160" t="s">
        <v>1</v>
      </c>
      <c r="F255" s="161" t="s">
        <v>1002</v>
      </c>
      <c r="H255" s="160" t="s">
        <v>1</v>
      </c>
      <c r="I255" s="162"/>
      <c r="L255" s="158"/>
      <c r="M255" s="163"/>
      <c r="T255" s="164"/>
      <c r="AT255" s="160" t="s">
        <v>167</v>
      </c>
      <c r="AU255" s="160" t="s">
        <v>76</v>
      </c>
      <c r="AV255" s="12" t="s">
        <v>76</v>
      </c>
      <c r="AW255" s="12" t="s">
        <v>29</v>
      </c>
      <c r="AX255" s="12" t="s">
        <v>72</v>
      </c>
      <c r="AY255" s="160" t="s">
        <v>160</v>
      </c>
    </row>
    <row r="256" spans="2:65" s="12" customFormat="1" ht="20.399999999999999">
      <c r="B256" s="158"/>
      <c r="D256" s="159" t="s">
        <v>167</v>
      </c>
      <c r="E256" s="160" t="s">
        <v>1</v>
      </c>
      <c r="F256" s="161" t="s">
        <v>1585</v>
      </c>
      <c r="H256" s="160" t="s">
        <v>1</v>
      </c>
      <c r="I256" s="162"/>
      <c r="L256" s="158"/>
      <c r="M256" s="163"/>
      <c r="T256" s="164"/>
      <c r="AT256" s="160" t="s">
        <v>167</v>
      </c>
      <c r="AU256" s="160" t="s">
        <v>76</v>
      </c>
      <c r="AV256" s="12" t="s">
        <v>76</v>
      </c>
      <c r="AW256" s="12" t="s">
        <v>29</v>
      </c>
      <c r="AX256" s="12" t="s">
        <v>72</v>
      </c>
      <c r="AY256" s="160" t="s">
        <v>160</v>
      </c>
    </row>
    <row r="257" spans="2:65" s="14" customFormat="1" ht="10.199999999999999">
      <c r="B257" s="172"/>
      <c r="D257" s="159" t="s">
        <v>167</v>
      </c>
      <c r="E257" s="173" t="s">
        <v>1</v>
      </c>
      <c r="F257" s="174" t="s">
        <v>174</v>
      </c>
      <c r="H257" s="175">
        <v>51.050000000000004</v>
      </c>
      <c r="I257" s="176"/>
      <c r="L257" s="172"/>
      <c r="M257" s="177"/>
      <c r="T257" s="178"/>
      <c r="AT257" s="173" t="s">
        <v>167</v>
      </c>
      <c r="AU257" s="173" t="s">
        <v>76</v>
      </c>
      <c r="AV257" s="14" t="s">
        <v>166</v>
      </c>
      <c r="AW257" s="14" t="s">
        <v>29</v>
      </c>
      <c r="AX257" s="14" t="s">
        <v>76</v>
      </c>
      <c r="AY257" s="173" t="s">
        <v>160</v>
      </c>
    </row>
    <row r="258" spans="2:65" s="1" customFormat="1" ht="24.15" customHeight="1">
      <c r="B258" s="143"/>
      <c r="C258" s="144" t="s">
        <v>348</v>
      </c>
      <c r="D258" s="144" t="s">
        <v>162</v>
      </c>
      <c r="E258" s="145" t="s">
        <v>1004</v>
      </c>
      <c r="F258" s="146" t="s">
        <v>1005</v>
      </c>
      <c r="G258" s="147" t="s">
        <v>289</v>
      </c>
      <c r="H258" s="148">
        <v>438</v>
      </c>
      <c r="I258" s="149"/>
      <c r="J258" s="150">
        <f>ROUND(I258*H258,2)</f>
        <v>0</v>
      </c>
      <c r="K258" s="151"/>
      <c r="L258" s="32"/>
      <c r="M258" s="152" t="s">
        <v>1</v>
      </c>
      <c r="N258" s="153" t="s">
        <v>38</v>
      </c>
      <c r="P258" s="154">
        <f>O258*H258</f>
        <v>0</v>
      </c>
      <c r="Q258" s="154">
        <v>0</v>
      </c>
      <c r="R258" s="154">
        <f>Q258*H258</f>
        <v>0</v>
      </c>
      <c r="S258" s="154">
        <v>0</v>
      </c>
      <c r="T258" s="155">
        <f>S258*H258</f>
        <v>0</v>
      </c>
      <c r="AR258" s="156" t="s">
        <v>166</v>
      </c>
      <c r="AT258" s="156" t="s">
        <v>162</v>
      </c>
      <c r="AU258" s="156" t="s">
        <v>76</v>
      </c>
      <c r="AY258" s="17" t="s">
        <v>160</v>
      </c>
      <c r="BE258" s="157">
        <f>IF(N258="základná",J258,0)</f>
        <v>0</v>
      </c>
      <c r="BF258" s="157">
        <f>IF(N258="znížená",J258,0)</f>
        <v>0</v>
      </c>
      <c r="BG258" s="157">
        <f>IF(N258="zákl. prenesená",J258,0)</f>
        <v>0</v>
      </c>
      <c r="BH258" s="157">
        <f>IF(N258="zníž. prenesená",J258,0)</f>
        <v>0</v>
      </c>
      <c r="BI258" s="157">
        <f>IF(N258="nulová",J258,0)</f>
        <v>0</v>
      </c>
      <c r="BJ258" s="17" t="s">
        <v>83</v>
      </c>
      <c r="BK258" s="157">
        <f>ROUND(I258*H258,2)</f>
        <v>0</v>
      </c>
      <c r="BL258" s="17" t="s">
        <v>166</v>
      </c>
      <c r="BM258" s="156" t="s">
        <v>351</v>
      </c>
    </row>
    <row r="259" spans="2:65" s="12" customFormat="1" ht="20.399999999999999">
      <c r="B259" s="158"/>
      <c r="D259" s="159" t="s">
        <v>167</v>
      </c>
      <c r="E259" s="160" t="s">
        <v>1</v>
      </c>
      <c r="F259" s="161" t="s">
        <v>1005</v>
      </c>
      <c r="H259" s="160" t="s">
        <v>1</v>
      </c>
      <c r="I259" s="162"/>
      <c r="L259" s="158"/>
      <c r="M259" s="163"/>
      <c r="T259" s="164"/>
      <c r="AT259" s="160" t="s">
        <v>167</v>
      </c>
      <c r="AU259" s="160" t="s">
        <v>76</v>
      </c>
      <c r="AV259" s="12" t="s">
        <v>76</v>
      </c>
      <c r="AW259" s="12" t="s">
        <v>29</v>
      </c>
      <c r="AX259" s="12" t="s">
        <v>72</v>
      </c>
      <c r="AY259" s="160" t="s">
        <v>160</v>
      </c>
    </row>
    <row r="260" spans="2:65" s="12" customFormat="1" ht="10.199999999999999">
      <c r="B260" s="158"/>
      <c r="D260" s="159" t="s">
        <v>167</v>
      </c>
      <c r="E260" s="160" t="s">
        <v>1</v>
      </c>
      <c r="F260" s="161" t="s">
        <v>1586</v>
      </c>
      <c r="H260" s="160" t="s">
        <v>1</v>
      </c>
      <c r="I260" s="162"/>
      <c r="L260" s="158"/>
      <c r="M260" s="163"/>
      <c r="T260" s="164"/>
      <c r="AT260" s="160" t="s">
        <v>167</v>
      </c>
      <c r="AU260" s="160" t="s">
        <v>76</v>
      </c>
      <c r="AV260" s="12" t="s">
        <v>76</v>
      </c>
      <c r="AW260" s="12" t="s">
        <v>29</v>
      </c>
      <c r="AX260" s="12" t="s">
        <v>72</v>
      </c>
      <c r="AY260" s="160" t="s">
        <v>160</v>
      </c>
    </row>
    <row r="261" spans="2:65" s="13" customFormat="1" ht="10.199999999999999">
      <c r="B261" s="165"/>
      <c r="D261" s="159" t="s">
        <v>167</v>
      </c>
      <c r="E261" s="166" t="s">
        <v>1</v>
      </c>
      <c r="F261" s="167" t="s">
        <v>1587</v>
      </c>
      <c r="H261" s="168">
        <v>438</v>
      </c>
      <c r="I261" s="169"/>
      <c r="L261" s="165"/>
      <c r="M261" s="170"/>
      <c r="T261" s="171"/>
      <c r="AT261" s="166" t="s">
        <v>167</v>
      </c>
      <c r="AU261" s="166" t="s">
        <v>76</v>
      </c>
      <c r="AV261" s="13" t="s">
        <v>83</v>
      </c>
      <c r="AW261" s="13" t="s">
        <v>29</v>
      </c>
      <c r="AX261" s="13" t="s">
        <v>72</v>
      </c>
      <c r="AY261" s="166" t="s">
        <v>160</v>
      </c>
    </row>
    <row r="262" spans="2:65" s="14" customFormat="1" ht="10.199999999999999">
      <c r="B262" s="172"/>
      <c r="D262" s="159" t="s">
        <v>167</v>
      </c>
      <c r="E262" s="173" t="s">
        <v>1</v>
      </c>
      <c r="F262" s="174" t="s">
        <v>174</v>
      </c>
      <c r="H262" s="175">
        <v>438</v>
      </c>
      <c r="I262" s="176"/>
      <c r="L262" s="172"/>
      <c r="M262" s="177"/>
      <c r="T262" s="178"/>
      <c r="AT262" s="173" t="s">
        <v>167</v>
      </c>
      <c r="AU262" s="173" t="s">
        <v>76</v>
      </c>
      <c r="AV262" s="14" t="s">
        <v>166</v>
      </c>
      <c r="AW262" s="14" t="s">
        <v>29</v>
      </c>
      <c r="AX262" s="14" t="s">
        <v>76</v>
      </c>
      <c r="AY262" s="173" t="s">
        <v>160</v>
      </c>
    </row>
    <row r="263" spans="2:65" s="1" customFormat="1" ht="33" customHeight="1">
      <c r="B263" s="143"/>
      <c r="C263" s="144" t="s">
        <v>254</v>
      </c>
      <c r="D263" s="144" t="s">
        <v>162</v>
      </c>
      <c r="E263" s="145" t="s">
        <v>1018</v>
      </c>
      <c r="F263" s="146" t="s">
        <v>1019</v>
      </c>
      <c r="G263" s="147" t="s">
        <v>289</v>
      </c>
      <c r="H263" s="148">
        <v>5</v>
      </c>
      <c r="I263" s="149"/>
      <c r="J263" s="150">
        <f>ROUND(I263*H263,2)</f>
        <v>0</v>
      </c>
      <c r="K263" s="151"/>
      <c r="L263" s="32"/>
      <c r="M263" s="152" t="s">
        <v>1</v>
      </c>
      <c r="N263" s="153" t="s">
        <v>38</v>
      </c>
      <c r="P263" s="154">
        <f>O263*H263</f>
        <v>0</v>
      </c>
      <c r="Q263" s="154">
        <v>0</v>
      </c>
      <c r="R263" s="154">
        <f>Q263*H263</f>
        <v>0</v>
      </c>
      <c r="S263" s="154">
        <v>0</v>
      </c>
      <c r="T263" s="155">
        <f>S263*H263</f>
        <v>0</v>
      </c>
      <c r="AR263" s="156" t="s">
        <v>166</v>
      </c>
      <c r="AT263" s="156" t="s">
        <v>162</v>
      </c>
      <c r="AU263" s="156" t="s">
        <v>76</v>
      </c>
      <c r="AY263" s="17" t="s">
        <v>160</v>
      </c>
      <c r="BE263" s="157">
        <f>IF(N263="základná",J263,0)</f>
        <v>0</v>
      </c>
      <c r="BF263" s="157">
        <f>IF(N263="znížená",J263,0)</f>
        <v>0</v>
      </c>
      <c r="BG263" s="157">
        <f>IF(N263="zákl. prenesená",J263,0)</f>
        <v>0</v>
      </c>
      <c r="BH263" s="157">
        <f>IF(N263="zníž. prenesená",J263,0)</f>
        <v>0</v>
      </c>
      <c r="BI263" s="157">
        <f>IF(N263="nulová",J263,0)</f>
        <v>0</v>
      </c>
      <c r="BJ263" s="17" t="s">
        <v>83</v>
      </c>
      <c r="BK263" s="157">
        <f>ROUND(I263*H263,2)</f>
        <v>0</v>
      </c>
      <c r="BL263" s="17" t="s">
        <v>166</v>
      </c>
      <c r="BM263" s="156" t="s">
        <v>368</v>
      </c>
    </row>
    <row r="264" spans="2:65" s="12" customFormat="1" ht="20.399999999999999">
      <c r="B264" s="158"/>
      <c r="D264" s="159" t="s">
        <v>167</v>
      </c>
      <c r="E264" s="160" t="s">
        <v>1</v>
      </c>
      <c r="F264" s="161" t="s">
        <v>1020</v>
      </c>
      <c r="H264" s="160" t="s">
        <v>1</v>
      </c>
      <c r="I264" s="162"/>
      <c r="L264" s="158"/>
      <c r="M264" s="163"/>
      <c r="T264" s="164"/>
      <c r="AT264" s="160" t="s">
        <v>167</v>
      </c>
      <c r="AU264" s="160" t="s">
        <v>76</v>
      </c>
      <c r="AV264" s="12" t="s">
        <v>76</v>
      </c>
      <c r="AW264" s="12" t="s">
        <v>29</v>
      </c>
      <c r="AX264" s="12" t="s">
        <v>72</v>
      </c>
      <c r="AY264" s="160" t="s">
        <v>160</v>
      </c>
    </row>
    <row r="265" spans="2:65" s="13" customFormat="1" ht="10.199999999999999">
      <c r="B265" s="165"/>
      <c r="D265" s="159" t="s">
        <v>167</v>
      </c>
      <c r="E265" s="166" t="s">
        <v>1</v>
      </c>
      <c r="F265" s="167" t="s">
        <v>190</v>
      </c>
      <c r="H265" s="168">
        <v>5</v>
      </c>
      <c r="I265" s="169"/>
      <c r="L265" s="165"/>
      <c r="M265" s="170"/>
      <c r="T265" s="171"/>
      <c r="AT265" s="166" t="s">
        <v>167</v>
      </c>
      <c r="AU265" s="166" t="s">
        <v>76</v>
      </c>
      <c r="AV265" s="13" t="s">
        <v>83</v>
      </c>
      <c r="AW265" s="13" t="s">
        <v>29</v>
      </c>
      <c r="AX265" s="13" t="s">
        <v>72</v>
      </c>
      <c r="AY265" s="166" t="s">
        <v>160</v>
      </c>
    </row>
    <row r="266" spans="2:65" s="14" customFormat="1" ht="10.199999999999999">
      <c r="B266" s="172"/>
      <c r="D266" s="159" t="s">
        <v>167</v>
      </c>
      <c r="E266" s="173" t="s">
        <v>1</v>
      </c>
      <c r="F266" s="174" t="s">
        <v>174</v>
      </c>
      <c r="H266" s="175">
        <v>5</v>
      </c>
      <c r="I266" s="176"/>
      <c r="L266" s="172"/>
      <c r="M266" s="177"/>
      <c r="T266" s="178"/>
      <c r="AT266" s="173" t="s">
        <v>167</v>
      </c>
      <c r="AU266" s="173" t="s">
        <v>76</v>
      </c>
      <c r="AV266" s="14" t="s">
        <v>166</v>
      </c>
      <c r="AW266" s="14" t="s">
        <v>29</v>
      </c>
      <c r="AX266" s="14" t="s">
        <v>76</v>
      </c>
      <c r="AY266" s="173" t="s">
        <v>160</v>
      </c>
    </row>
    <row r="267" spans="2:65" s="1" customFormat="1" ht="16.5" customHeight="1">
      <c r="B267" s="143"/>
      <c r="C267" s="186" t="s">
        <v>373</v>
      </c>
      <c r="D267" s="186" t="s">
        <v>260</v>
      </c>
      <c r="E267" s="187" t="s">
        <v>1588</v>
      </c>
      <c r="F267" s="188" t="s">
        <v>1589</v>
      </c>
      <c r="G267" s="189" t="s">
        <v>289</v>
      </c>
      <c r="H267" s="190">
        <v>1</v>
      </c>
      <c r="I267" s="191"/>
      <c r="J267" s="192">
        <f>ROUND(I267*H267,2)</f>
        <v>0</v>
      </c>
      <c r="K267" s="193"/>
      <c r="L267" s="194"/>
      <c r="M267" s="195" t="s">
        <v>1</v>
      </c>
      <c r="N267" s="196" t="s">
        <v>38</v>
      </c>
      <c r="P267" s="154">
        <f>O267*H267</f>
        <v>0</v>
      </c>
      <c r="Q267" s="154">
        <v>0</v>
      </c>
      <c r="R267" s="154">
        <f>Q267*H267</f>
        <v>0</v>
      </c>
      <c r="S267" s="154">
        <v>0</v>
      </c>
      <c r="T267" s="155">
        <f>S267*H267</f>
        <v>0</v>
      </c>
      <c r="AR267" s="156" t="s">
        <v>187</v>
      </c>
      <c r="AT267" s="156" t="s">
        <v>260</v>
      </c>
      <c r="AU267" s="156" t="s">
        <v>76</v>
      </c>
      <c r="AY267" s="17" t="s">
        <v>160</v>
      </c>
      <c r="BE267" s="157">
        <f>IF(N267="základná",J267,0)</f>
        <v>0</v>
      </c>
      <c r="BF267" s="157">
        <f>IF(N267="znížená",J267,0)</f>
        <v>0</v>
      </c>
      <c r="BG267" s="157">
        <f>IF(N267="zákl. prenesená",J267,0)</f>
        <v>0</v>
      </c>
      <c r="BH267" s="157">
        <f>IF(N267="zníž. prenesená",J267,0)</f>
        <v>0</v>
      </c>
      <c r="BI267" s="157">
        <f>IF(N267="nulová",J267,0)</f>
        <v>0</v>
      </c>
      <c r="BJ267" s="17" t="s">
        <v>83</v>
      </c>
      <c r="BK267" s="157">
        <f>ROUND(I267*H267,2)</f>
        <v>0</v>
      </c>
      <c r="BL267" s="17" t="s">
        <v>166</v>
      </c>
      <c r="BM267" s="156" t="s">
        <v>376</v>
      </c>
    </row>
    <row r="268" spans="2:65" s="13" customFormat="1" ht="10.199999999999999">
      <c r="B268" s="165"/>
      <c r="D268" s="159" t="s">
        <v>167</v>
      </c>
      <c r="E268" s="166" t="s">
        <v>1</v>
      </c>
      <c r="F268" s="167" t="s">
        <v>76</v>
      </c>
      <c r="H268" s="168">
        <v>1</v>
      </c>
      <c r="I268" s="169"/>
      <c r="L268" s="165"/>
      <c r="M268" s="170"/>
      <c r="T268" s="171"/>
      <c r="AT268" s="166" t="s">
        <v>167</v>
      </c>
      <c r="AU268" s="166" t="s">
        <v>76</v>
      </c>
      <c r="AV268" s="13" t="s">
        <v>83</v>
      </c>
      <c r="AW268" s="13" t="s">
        <v>29</v>
      </c>
      <c r="AX268" s="13" t="s">
        <v>72</v>
      </c>
      <c r="AY268" s="166" t="s">
        <v>160</v>
      </c>
    </row>
    <row r="269" spans="2:65" s="14" customFormat="1" ht="10.199999999999999">
      <c r="B269" s="172"/>
      <c r="D269" s="159" t="s">
        <v>167</v>
      </c>
      <c r="E269" s="173" t="s">
        <v>1</v>
      </c>
      <c r="F269" s="174" t="s">
        <v>174</v>
      </c>
      <c r="H269" s="175">
        <v>1</v>
      </c>
      <c r="I269" s="176"/>
      <c r="L269" s="172"/>
      <c r="M269" s="177"/>
      <c r="T269" s="178"/>
      <c r="AT269" s="173" t="s">
        <v>167</v>
      </c>
      <c r="AU269" s="173" t="s">
        <v>76</v>
      </c>
      <c r="AV269" s="14" t="s">
        <v>166</v>
      </c>
      <c r="AW269" s="14" t="s">
        <v>29</v>
      </c>
      <c r="AX269" s="14" t="s">
        <v>76</v>
      </c>
      <c r="AY269" s="173" t="s">
        <v>160</v>
      </c>
    </row>
    <row r="270" spans="2:65" s="1" customFormat="1" ht="16.5" customHeight="1">
      <c r="B270" s="143"/>
      <c r="C270" s="186" t="s">
        <v>258</v>
      </c>
      <c r="D270" s="186" t="s">
        <v>260</v>
      </c>
      <c r="E270" s="187" t="s">
        <v>1023</v>
      </c>
      <c r="F270" s="188" t="s">
        <v>1024</v>
      </c>
      <c r="G270" s="189" t="s">
        <v>289</v>
      </c>
      <c r="H270" s="190">
        <v>3</v>
      </c>
      <c r="I270" s="191"/>
      <c r="J270" s="192">
        <f>ROUND(I270*H270,2)</f>
        <v>0</v>
      </c>
      <c r="K270" s="193"/>
      <c r="L270" s="194"/>
      <c r="M270" s="195" t="s">
        <v>1</v>
      </c>
      <c r="N270" s="196" t="s">
        <v>38</v>
      </c>
      <c r="P270" s="154">
        <f>O270*H270</f>
        <v>0</v>
      </c>
      <c r="Q270" s="154">
        <v>0</v>
      </c>
      <c r="R270" s="154">
        <f>Q270*H270</f>
        <v>0</v>
      </c>
      <c r="S270" s="154">
        <v>0</v>
      </c>
      <c r="T270" s="155">
        <f>S270*H270</f>
        <v>0</v>
      </c>
      <c r="AR270" s="156" t="s">
        <v>187</v>
      </c>
      <c r="AT270" s="156" t="s">
        <v>260</v>
      </c>
      <c r="AU270" s="156" t="s">
        <v>76</v>
      </c>
      <c r="AY270" s="17" t="s">
        <v>160</v>
      </c>
      <c r="BE270" s="157">
        <f>IF(N270="základná",J270,0)</f>
        <v>0</v>
      </c>
      <c r="BF270" s="157">
        <f>IF(N270="znížená",J270,0)</f>
        <v>0</v>
      </c>
      <c r="BG270" s="157">
        <f>IF(N270="zákl. prenesená",J270,0)</f>
        <v>0</v>
      </c>
      <c r="BH270" s="157">
        <f>IF(N270="zníž. prenesená",J270,0)</f>
        <v>0</v>
      </c>
      <c r="BI270" s="157">
        <f>IF(N270="nulová",J270,0)</f>
        <v>0</v>
      </c>
      <c r="BJ270" s="17" t="s">
        <v>83</v>
      </c>
      <c r="BK270" s="157">
        <f>ROUND(I270*H270,2)</f>
        <v>0</v>
      </c>
      <c r="BL270" s="17" t="s">
        <v>166</v>
      </c>
      <c r="BM270" s="156" t="s">
        <v>382</v>
      </c>
    </row>
    <row r="271" spans="2:65" s="1" customFormat="1" ht="16.5" customHeight="1">
      <c r="B271" s="143"/>
      <c r="C271" s="186" t="s">
        <v>386</v>
      </c>
      <c r="D271" s="186" t="s">
        <v>260</v>
      </c>
      <c r="E271" s="187" t="s">
        <v>1033</v>
      </c>
      <c r="F271" s="188" t="s">
        <v>1034</v>
      </c>
      <c r="G271" s="189" t="s">
        <v>289</v>
      </c>
      <c r="H271" s="190">
        <v>1</v>
      </c>
      <c r="I271" s="191"/>
      <c r="J271" s="192">
        <f>ROUND(I271*H271,2)</f>
        <v>0</v>
      </c>
      <c r="K271" s="193"/>
      <c r="L271" s="194"/>
      <c r="M271" s="195" t="s">
        <v>1</v>
      </c>
      <c r="N271" s="196" t="s">
        <v>38</v>
      </c>
      <c r="P271" s="154">
        <f>O271*H271</f>
        <v>0</v>
      </c>
      <c r="Q271" s="154">
        <v>0</v>
      </c>
      <c r="R271" s="154">
        <f>Q271*H271</f>
        <v>0</v>
      </c>
      <c r="S271" s="154">
        <v>0</v>
      </c>
      <c r="T271" s="155">
        <f>S271*H271</f>
        <v>0</v>
      </c>
      <c r="AR271" s="156" t="s">
        <v>187</v>
      </c>
      <c r="AT271" s="156" t="s">
        <v>260</v>
      </c>
      <c r="AU271" s="156" t="s">
        <v>76</v>
      </c>
      <c r="AY271" s="17" t="s">
        <v>160</v>
      </c>
      <c r="BE271" s="157">
        <f>IF(N271="základná",J271,0)</f>
        <v>0</v>
      </c>
      <c r="BF271" s="157">
        <f>IF(N271="znížená",J271,0)</f>
        <v>0</v>
      </c>
      <c r="BG271" s="157">
        <f>IF(N271="zákl. prenesená",J271,0)</f>
        <v>0</v>
      </c>
      <c r="BH271" s="157">
        <f>IF(N271="zníž. prenesená",J271,0)</f>
        <v>0</v>
      </c>
      <c r="BI271" s="157">
        <f>IF(N271="nulová",J271,0)</f>
        <v>0</v>
      </c>
      <c r="BJ271" s="17" t="s">
        <v>83</v>
      </c>
      <c r="BK271" s="157">
        <f>ROUND(I271*H271,2)</f>
        <v>0</v>
      </c>
      <c r="BL271" s="17" t="s">
        <v>166</v>
      </c>
      <c r="BM271" s="156" t="s">
        <v>389</v>
      </c>
    </row>
    <row r="272" spans="2:65" s="1" customFormat="1" ht="24.15" customHeight="1">
      <c r="B272" s="143"/>
      <c r="C272" s="144" t="s">
        <v>264</v>
      </c>
      <c r="D272" s="144" t="s">
        <v>162</v>
      </c>
      <c r="E272" s="145" t="s">
        <v>1035</v>
      </c>
      <c r="F272" s="146" t="s">
        <v>1036</v>
      </c>
      <c r="G272" s="147" t="s">
        <v>289</v>
      </c>
      <c r="H272" s="148">
        <v>5</v>
      </c>
      <c r="I272" s="149"/>
      <c r="J272" s="150">
        <f>ROUND(I272*H272,2)</f>
        <v>0</v>
      </c>
      <c r="K272" s="151"/>
      <c r="L272" s="32"/>
      <c r="M272" s="152" t="s">
        <v>1</v>
      </c>
      <c r="N272" s="153" t="s">
        <v>38</v>
      </c>
      <c r="P272" s="154">
        <f>O272*H272</f>
        <v>0</v>
      </c>
      <c r="Q272" s="154">
        <v>0</v>
      </c>
      <c r="R272" s="154">
        <f>Q272*H272</f>
        <v>0</v>
      </c>
      <c r="S272" s="154">
        <v>0</v>
      </c>
      <c r="T272" s="155">
        <f>S272*H272</f>
        <v>0</v>
      </c>
      <c r="AR272" s="156" t="s">
        <v>166</v>
      </c>
      <c r="AT272" s="156" t="s">
        <v>162</v>
      </c>
      <c r="AU272" s="156" t="s">
        <v>76</v>
      </c>
      <c r="AY272" s="17" t="s">
        <v>160</v>
      </c>
      <c r="BE272" s="157">
        <f>IF(N272="základná",J272,0)</f>
        <v>0</v>
      </c>
      <c r="BF272" s="157">
        <f>IF(N272="znížená",J272,0)</f>
        <v>0</v>
      </c>
      <c r="BG272" s="157">
        <f>IF(N272="zákl. prenesená",J272,0)</f>
        <v>0</v>
      </c>
      <c r="BH272" s="157">
        <f>IF(N272="zníž. prenesená",J272,0)</f>
        <v>0</v>
      </c>
      <c r="BI272" s="157">
        <f>IF(N272="nulová",J272,0)</f>
        <v>0</v>
      </c>
      <c r="BJ272" s="17" t="s">
        <v>83</v>
      </c>
      <c r="BK272" s="157">
        <f>ROUND(I272*H272,2)</f>
        <v>0</v>
      </c>
      <c r="BL272" s="17" t="s">
        <v>166</v>
      </c>
      <c r="BM272" s="156" t="s">
        <v>394</v>
      </c>
    </row>
    <row r="273" spans="2:65" s="12" customFormat="1" ht="20.399999999999999">
      <c r="B273" s="158"/>
      <c r="D273" s="159" t="s">
        <v>167</v>
      </c>
      <c r="E273" s="160" t="s">
        <v>1</v>
      </c>
      <c r="F273" s="161" t="s">
        <v>1037</v>
      </c>
      <c r="H273" s="160" t="s">
        <v>1</v>
      </c>
      <c r="I273" s="162"/>
      <c r="L273" s="158"/>
      <c r="M273" s="163"/>
      <c r="T273" s="164"/>
      <c r="AT273" s="160" t="s">
        <v>167</v>
      </c>
      <c r="AU273" s="160" t="s">
        <v>76</v>
      </c>
      <c r="AV273" s="12" t="s">
        <v>76</v>
      </c>
      <c r="AW273" s="12" t="s">
        <v>29</v>
      </c>
      <c r="AX273" s="12" t="s">
        <v>72</v>
      </c>
      <c r="AY273" s="160" t="s">
        <v>160</v>
      </c>
    </row>
    <row r="274" spans="2:65" s="13" customFormat="1" ht="10.199999999999999">
      <c r="B274" s="165"/>
      <c r="D274" s="159" t="s">
        <v>167</v>
      </c>
      <c r="E274" s="166" t="s">
        <v>1</v>
      </c>
      <c r="F274" s="167" t="s">
        <v>190</v>
      </c>
      <c r="H274" s="168">
        <v>5</v>
      </c>
      <c r="I274" s="169"/>
      <c r="L274" s="165"/>
      <c r="M274" s="170"/>
      <c r="T274" s="171"/>
      <c r="AT274" s="166" t="s">
        <v>167</v>
      </c>
      <c r="AU274" s="166" t="s">
        <v>76</v>
      </c>
      <c r="AV274" s="13" t="s">
        <v>83</v>
      </c>
      <c r="AW274" s="13" t="s">
        <v>29</v>
      </c>
      <c r="AX274" s="13" t="s">
        <v>72</v>
      </c>
      <c r="AY274" s="166" t="s">
        <v>160</v>
      </c>
    </row>
    <row r="275" spans="2:65" s="14" customFormat="1" ht="10.199999999999999">
      <c r="B275" s="172"/>
      <c r="D275" s="159" t="s">
        <v>167</v>
      </c>
      <c r="E275" s="173" t="s">
        <v>1</v>
      </c>
      <c r="F275" s="174" t="s">
        <v>174</v>
      </c>
      <c r="H275" s="175">
        <v>5</v>
      </c>
      <c r="I275" s="176"/>
      <c r="L275" s="172"/>
      <c r="M275" s="177"/>
      <c r="T275" s="178"/>
      <c r="AT275" s="173" t="s">
        <v>167</v>
      </c>
      <c r="AU275" s="173" t="s">
        <v>76</v>
      </c>
      <c r="AV275" s="14" t="s">
        <v>166</v>
      </c>
      <c r="AW275" s="14" t="s">
        <v>29</v>
      </c>
      <c r="AX275" s="14" t="s">
        <v>76</v>
      </c>
      <c r="AY275" s="173" t="s">
        <v>160</v>
      </c>
    </row>
    <row r="276" spans="2:65" s="1" customFormat="1" ht="33" customHeight="1">
      <c r="B276" s="143"/>
      <c r="C276" s="144" t="s">
        <v>397</v>
      </c>
      <c r="D276" s="144" t="s">
        <v>162</v>
      </c>
      <c r="E276" s="145" t="s">
        <v>1038</v>
      </c>
      <c r="F276" s="146" t="s">
        <v>1039</v>
      </c>
      <c r="G276" s="147" t="s">
        <v>601</v>
      </c>
      <c r="H276" s="148">
        <v>5</v>
      </c>
      <c r="I276" s="149"/>
      <c r="J276" s="150">
        <f>ROUND(I276*H276,2)</f>
        <v>0</v>
      </c>
      <c r="K276" s="151"/>
      <c r="L276" s="32"/>
      <c r="M276" s="152" t="s">
        <v>1</v>
      </c>
      <c r="N276" s="153" t="s">
        <v>38</v>
      </c>
      <c r="P276" s="154">
        <f>O276*H276</f>
        <v>0</v>
      </c>
      <c r="Q276" s="154">
        <v>0</v>
      </c>
      <c r="R276" s="154">
        <f>Q276*H276</f>
        <v>0</v>
      </c>
      <c r="S276" s="154">
        <v>0</v>
      </c>
      <c r="T276" s="155">
        <f>S276*H276</f>
        <v>0</v>
      </c>
      <c r="AR276" s="156" t="s">
        <v>166</v>
      </c>
      <c r="AT276" s="156" t="s">
        <v>162</v>
      </c>
      <c r="AU276" s="156" t="s">
        <v>76</v>
      </c>
      <c r="AY276" s="17" t="s">
        <v>160</v>
      </c>
      <c r="BE276" s="157">
        <f>IF(N276="základná",J276,0)</f>
        <v>0</v>
      </c>
      <c r="BF276" s="157">
        <f>IF(N276="znížená",J276,0)</f>
        <v>0</v>
      </c>
      <c r="BG276" s="157">
        <f>IF(N276="zákl. prenesená",J276,0)</f>
        <v>0</v>
      </c>
      <c r="BH276" s="157">
        <f>IF(N276="zníž. prenesená",J276,0)</f>
        <v>0</v>
      </c>
      <c r="BI276" s="157">
        <f>IF(N276="nulová",J276,0)</f>
        <v>0</v>
      </c>
      <c r="BJ276" s="17" t="s">
        <v>83</v>
      </c>
      <c r="BK276" s="157">
        <f>ROUND(I276*H276,2)</f>
        <v>0</v>
      </c>
      <c r="BL276" s="17" t="s">
        <v>166</v>
      </c>
      <c r="BM276" s="156" t="s">
        <v>400</v>
      </c>
    </row>
    <row r="277" spans="2:65" s="12" customFormat="1" ht="20.399999999999999">
      <c r="B277" s="158"/>
      <c r="D277" s="159" t="s">
        <v>167</v>
      </c>
      <c r="E277" s="160" t="s">
        <v>1</v>
      </c>
      <c r="F277" s="161" t="s">
        <v>1040</v>
      </c>
      <c r="H277" s="160" t="s">
        <v>1</v>
      </c>
      <c r="I277" s="162"/>
      <c r="L277" s="158"/>
      <c r="M277" s="163"/>
      <c r="T277" s="164"/>
      <c r="AT277" s="160" t="s">
        <v>167</v>
      </c>
      <c r="AU277" s="160" t="s">
        <v>76</v>
      </c>
      <c r="AV277" s="12" t="s">
        <v>76</v>
      </c>
      <c r="AW277" s="12" t="s">
        <v>29</v>
      </c>
      <c r="AX277" s="12" t="s">
        <v>72</v>
      </c>
      <c r="AY277" s="160" t="s">
        <v>160</v>
      </c>
    </row>
    <row r="278" spans="2:65" s="13" customFormat="1" ht="10.199999999999999">
      <c r="B278" s="165"/>
      <c r="D278" s="159" t="s">
        <v>167</v>
      </c>
      <c r="E278" s="166" t="s">
        <v>1</v>
      </c>
      <c r="F278" s="167" t="s">
        <v>190</v>
      </c>
      <c r="H278" s="168">
        <v>5</v>
      </c>
      <c r="I278" s="169"/>
      <c r="L278" s="165"/>
      <c r="M278" s="170"/>
      <c r="T278" s="171"/>
      <c r="AT278" s="166" t="s">
        <v>167</v>
      </c>
      <c r="AU278" s="166" t="s">
        <v>76</v>
      </c>
      <c r="AV278" s="13" t="s">
        <v>83</v>
      </c>
      <c r="AW278" s="13" t="s">
        <v>29</v>
      </c>
      <c r="AX278" s="13" t="s">
        <v>72</v>
      </c>
      <c r="AY278" s="166" t="s">
        <v>160</v>
      </c>
    </row>
    <row r="279" spans="2:65" s="14" customFormat="1" ht="10.199999999999999">
      <c r="B279" s="172"/>
      <c r="D279" s="159" t="s">
        <v>167</v>
      </c>
      <c r="E279" s="173" t="s">
        <v>1</v>
      </c>
      <c r="F279" s="174" t="s">
        <v>174</v>
      </c>
      <c r="H279" s="175">
        <v>5</v>
      </c>
      <c r="I279" s="176"/>
      <c r="L279" s="172"/>
      <c r="M279" s="177"/>
      <c r="T279" s="178"/>
      <c r="AT279" s="173" t="s">
        <v>167</v>
      </c>
      <c r="AU279" s="173" t="s">
        <v>76</v>
      </c>
      <c r="AV279" s="14" t="s">
        <v>166</v>
      </c>
      <c r="AW279" s="14" t="s">
        <v>29</v>
      </c>
      <c r="AX279" s="14" t="s">
        <v>76</v>
      </c>
      <c r="AY279" s="173" t="s">
        <v>160</v>
      </c>
    </row>
    <row r="280" spans="2:65" s="1" customFormat="1" ht="16.5" customHeight="1">
      <c r="B280" s="143"/>
      <c r="C280" s="186" t="s">
        <v>269</v>
      </c>
      <c r="D280" s="186" t="s">
        <v>260</v>
      </c>
      <c r="E280" s="187" t="s">
        <v>1041</v>
      </c>
      <c r="F280" s="188" t="s">
        <v>1042</v>
      </c>
      <c r="G280" s="189" t="s">
        <v>289</v>
      </c>
      <c r="H280" s="190">
        <v>5</v>
      </c>
      <c r="I280" s="191"/>
      <c r="J280" s="192">
        <f>ROUND(I280*H280,2)</f>
        <v>0</v>
      </c>
      <c r="K280" s="193"/>
      <c r="L280" s="194"/>
      <c r="M280" s="195" t="s">
        <v>1</v>
      </c>
      <c r="N280" s="196" t="s">
        <v>38</v>
      </c>
      <c r="P280" s="154">
        <f>O280*H280</f>
        <v>0</v>
      </c>
      <c r="Q280" s="154">
        <v>0</v>
      </c>
      <c r="R280" s="154">
        <f>Q280*H280</f>
        <v>0</v>
      </c>
      <c r="S280" s="154">
        <v>0</v>
      </c>
      <c r="T280" s="155">
        <f>S280*H280</f>
        <v>0</v>
      </c>
      <c r="AR280" s="156" t="s">
        <v>187</v>
      </c>
      <c r="AT280" s="156" t="s">
        <v>260</v>
      </c>
      <c r="AU280" s="156" t="s">
        <v>76</v>
      </c>
      <c r="AY280" s="17" t="s">
        <v>160</v>
      </c>
      <c r="BE280" s="157">
        <f>IF(N280="základná",J280,0)</f>
        <v>0</v>
      </c>
      <c r="BF280" s="157">
        <f>IF(N280="znížená",J280,0)</f>
        <v>0</v>
      </c>
      <c r="BG280" s="157">
        <f>IF(N280="zákl. prenesená",J280,0)</f>
        <v>0</v>
      </c>
      <c r="BH280" s="157">
        <f>IF(N280="zníž. prenesená",J280,0)</f>
        <v>0</v>
      </c>
      <c r="BI280" s="157">
        <f>IF(N280="nulová",J280,0)</f>
        <v>0</v>
      </c>
      <c r="BJ280" s="17" t="s">
        <v>83</v>
      </c>
      <c r="BK280" s="157">
        <f>ROUND(I280*H280,2)</f>
        <v>0</v>
      </c>
      <c r="BL280" s="17" t="s">
        <v>166</v>
      </c>
      <c r="BM280" s="156" t="s">
        <v>404</v>
      </c>
    </row>
    <row r="281" spans="2:65" s="1" customFormat="1" ht="33" customHeight="1">
      <c r="B281" s="143"/>
      <c r="C281" s="144" t="s">
        <v>409</v>
      </c>
      <c r="D281" s="144" t="s">
        <v>162</v>
      </c>
      <c r="E281" s="145" t="s">
        <v>1045</v>
      </c>
      <c r="F281" s="146" t="s">
        <v>1046</v>
      </c>
      <c r="G281" s="147" t="s">
        <v>289</v>
      </c>
      <c r="H281" s="148">
        <v>4</v>
      </c>
      <c r="I281" s="149"/>
      <c r="J281" s="150">
        <f>ROUND(I281*H281,2)</f>
        <v>0</v>
      </c>
      <c r="K281" s="151"/>
      <c r="L281" s="32"/>
      <c r="M281" s="152" t="s">
        <v>1</v>
      </c>
      <c r="N281" s="153" t="s">
        <v>38</v>
      </c>
      <c r="P281" s="154">
        <f>O281*H281</f>
        <v>0</v>
      </c>
      <c r="Q281" s="154">
        <v>0</v>
      </c>
      <c r="R281" s="154">
        <f>Q281*H281</f>
        <v>0</v>
      </c>
      <c r="S281" s="154">
        <v>0</v>
      </c>
      <c r="T281" s="155">
        <f>S281*H281</f>
        <v>0</v>
      </c>
      <c r="AR281" s="156" t="s">
        <v>166</v>
      </c>
      <c r="AT281" s="156" t="s">
        <v>162</v>
      </c>
      <c r="AU281" s="156" t="s">
        <v>76</v>
      </c>
      <c r="AY281" s="17" t="s">
        <v>160</v>
      </c>
      <c r="BE281" s="157">
        <f>IF(N281="základná",J281,0)</f>
        <v>0</v>
      </c>
      <c r="BF281" s="157">
        <f>IF(N281="znížená",J281,0)</f>
        <v>0</v>
      </c>
      <c r="BG281" s="157">
        <f>IF(N281="zákl. prenesená",J281,0)</f>
        <v>0</v>
      </c>
      <c r="BH281" s="157">
        <f>IF(N281="zníž. prenesená",J281,0)</f>
        <v>0</v>
      </c>
      <c r="BI281" s="157">
        <f>IF(N281="nulová",J281,0)</f>
        <v>0</v>
      </c>
      <c r="BJ281" s="17" t="s">
        <v>83</v>
      </c>
      <c r="BK281" s="157">
        <f>ROUND(I281*H281,2)</f>
        <v>0</v>
      </c>
      <c r="BL281" s="17" t="s">
        <v>166</v>
      </c>
      <c r="BM281" s="156" t="s">
        <v>412</v>
      </c>
    </row>
    <row r="282" spans="2:65" s="12" customFormat="1" ht="20.399999999999999">
      <c r="B282" s="158"/>
      <c r="D282" s="159" t="s">
        <v>167</v>
      </c>
      <c r="E282" s="160" t="s">
        <v>1</v>
      </c>
      <c r="F282" s="161" t="s">
        <v>1047</v>
      </c>
      <c r="H282" s="160" t="s">
        <v>1</v>
      </c>
      <c r="I282" s="162"/>
      <c r="L282" s="158"/>
      <c r="M282" s="163"/>
      <c r="T282" s="164"/>
      <c r="AT282" s="160" t="s">
        <v>167</v>
      </c>
      <c r="AU282" s="160" t="s">
        <v>76</v>
      </c>
      <c r="AV282" s="12" t="s">
        <v>76</v>
      </c>
      <c r="AW282" s="12" t="s">
        <v>29</v>
      </c>
      <c r="AX282" s="12" t="s">
        <v>72</v>
      </c>
      <c r="AY282" s="160" t="s">
        <v>160</v>
      </c>
    </row>
    <row r="283" spans="2:65" s="13" customFormat="1" ht="10.199999999999999">
      <c r="B283" s="165"/>
      <c r="D283" s="159" t="s">
        <v>167</v>
      </c>
      <c r="E283" s="166" t="s">
        <v>1</v>
      </c>
      <c r="F283" s="167" t="s">
        <v>166</v>
      </c>
      <c r="H283" s="168">
        <v>4</v>
      </c>
      <c r="I283" s="169"/>
      <c r="L283" s="165"/>
      <c r="M283" s="170"/>
      <c r="T283" s="171"/>
      <c r="AT283" s="166" t="s">
        <v>167</v>
      </c>
      <c r="AU283" s="166" t="s">
        <v>76</v>
      </c>
      <c r="AV283" s="13" t="s">
        <v>83</v>
      </c>
      <c r="AW283" s="13" t="s">
        <v>29</v>
      </c>
      <c r="AX283" s="13" t="s">
        <v>72</v>
      </c>
      <c r="AY283" s="166" t="s">
        <v>160</v>
      </c>
    </row>
    <row r="284" spans="2:65" s="14" customFormat="1" ht="10.199999999999999">
      <c r="B284" s="172"/>
      <c r="D284" s="159" t="s">
        <v>167</v>
      </c>
      <c r="E284" s="173" t="s">
        <v>1</v>
      </c>
      <c r="F284" s="174" t="s">
        <v>174</v>
      </c>
      <c r="H284" s="175">
        <v>4</v>
      </c>
      <c r="I284" s="176"/>
      <c r="L284" s="172"/>
      <c r="M284" s="177"/>
      <c r="T284" s="178"/>
      <c r="AT284" s="173" t="s">
        <v>167</v>
      </c>
      <c r="AU284" s="173" t="s">
        <v>76</v>
      </c>
      <c r="AV284" s="14" t="s">
        <v>166</v>
      </c>
      <c r="AW284" s="14" t="s">
        <v>29</v>
      </c>
      <c r="AX284" s="14" t="s">
        <v>76</v>
      </c>
      <c r="AY284" s="173" t="s">
        <v>160</v>
      </c>
    </row>
    <row r="285" spans="2:65" s="1" customFormat="1" ht="16.5" customHeight="1">
      <c r="B285" s="143"/>
      <c r="C285" s="144" t="s">
        <v>275</v>
      </c>
      <c r="D285" s="144" t="s">
        <v>162</v>
      </c>
      <c r="E285" s="145" t="s">
        <v>1048</v>
      </c>
      <c r="F285" s="146" t="s">
        <v>1049</v>
      </c>
      <c r="G285" s="147" t="s">
        <v>289</v>
      </c>
      <c r="H285" s="148">
        <v>5</v>
      </c>
      <c r="I285" s="149"/>
      <c r="J285" s="150">
        <f>ROUND(I285*H285,2)</f>
        <v>0</v>
      </c>
      <c r="K285" s="151"/>
      <c r="L285" s="32"/>
      <c r="M285" s="152" t="s">
        <v>1</v>
      </c>
      <c r="N285" s="153" t="s">
        <v>38</v>
      </c>
      <c r="P285" s="154">
        <f>O285*H285</f>
        <v>0</v>
      </c>
      <c r="Q285" s="154">
        <v>0</v>
      </c>
      <c r="R285" s="154">
        <f>Q285*H285</f>
        <v>0</v>
      </c>
      <c r="S285" s="154">
        <v>0</v>
      </c>
      <c r="T285" s="155">
        <f>S285*H285</f>
        <v>0</v>
      </c>
      <c r="AR285" s="156" t="s">
        <v>166</v>
      </c>
      <c r="AT285" s="156" t="s">
        <v>162</v>
      </c>
      <c r="AU285" s="156" t="s">
        <v>76</v>
      </c>
      <c r="AY285" s="17" t="s">
        <v>160</v>
      </c>
      <c r="BE285" s="157">
        <f>IF(N285="základná",J285,0)</f>
        <v>0</v>
      </c>
      <c r="BF285" s="157">
        <f>IF(N285="znížená",J285,0)</f>
        <v>0</v>
      </c>
      <c r="BG285" s="157">
        <f>IF(N285="zákl. prenesená",J285,0)</f>
        <v>0</v>
      </c>
      <c r="BH285" s="157">
        <f>IF(N285="zníž. prenesená",J285,0)</f>
        <v>0</v>
      </c>
      <c r="BI285" s="157">
        <f>IF(N285="nulová",J285,0)</f>
        <v>0</v>
      </c>
      <c r="BJ285" s="17" t="s">
        <v>83</v>
      </c>
      <c r="BK285" s="157">
        <f>ROUND(I285*H285,2)</f>
        <v>0</v>
      </c>
      <c r="BL285" s="17" t="s">
        <v>166</v>
      </c>
      <c r="BM285" s="156" t="s">
        <v>416</v>
      </c>
    </row>
    <row r="286" spans="2:65" s="13" customFormat="1" ht="10.199999999999999">
      <c r="B286" s="165"/>
      <c r="D286" s="159" t="s">
        <v>167</v>
      </c>
      <c r="E286" s="166" t="s">
        <v>1</v>
      </c>
      <c r="F286" s="167" t="s">
        <v>190</v>
      </c>
      <c r="H286" s="168">
        <v>5</v>
      </c>
      <c r="I286" s="169"/>
      <c r="L286" s="165"/>
      <c r="M286" s="170"/>
      <c r="T286" s="171"/>
      <c r="AT286" s="166" t="s">
        <v>167</v>
      </c>
      <c r="AU286" s="166" t="s">
        <v>76</v>
      </c>
      <c r="AV286" s="13" t="s">
        <v>83</v>
      </c>
      <c r="AW286" s="13" t="s">
        <v>29</v>
      </c>
      <c r="AX286" s="13" t="s">
        <v>72</v>
      </c>
      <c r="AY286" s="166" t="s">
        <v>160</v>
      </c>
    </row>
    <row r="287" spans="2:65" s="14" customFormat="1" ht="10.199999999999999">
      <c r="B287" s="172"/>
      <c r="D287" s="159" t="s">
        <v>167</v>
      </c>
      <c r="E287" s="173" t="s">
        <v>1</v>
      </c>
      <c r="F287" s="174" t="s">
        <v>174</v>
      </c>
      <c r="H287" s="175">
        <v>5</v>
      </c>
      <c r="I287" s="176"/>
      <c r="L287" s="172"/>
      <c r="M287" s="177"/>
      <c r="T287" s="178"/>
      <c r="AT287" s="173" t="s">
        <v>167</v>
      </c>
      <c r="AU287" s="173" t="s">
        <v>76</v>
      </c>
      <c r="AV287" s="14" t="s">
        <v>166</v>
      </c>
      <c r="AW287" s="14" t="s">
        <v>29</v>
      </c>
      <c r="AX287" s="14" t="s">
        <v>76</v>
      </c>
      <c r="AY287" s="173" t="s">
        <v>160</v>
      </c>
    </row>
    <row r="288" spans="2:65" s="1" customFormat="1" ht="21.75" customHeight="1">
      <c r="B288" s="143"/>
      <c r="C288" s="186" t="s">
        <v>419</v>
      </c>
      <c r="D288" s="186" t="s">
        <v>260</v>
      </c>
      <c r="E288" s="187" t="s">
        <v>1050</v>
      </c>
      <c r="F288" s="188" t="s">
        <v>1051</v>
      </c>
      <c r="G288" s="189" t="s">
        <v>601</v>
      </c>
      <c r="H288" s="190">
        <v>5</v>
      </c>
      <c r="I288" s="191"/>
      <c r="J288" s="192">
        <f>ROUND(I288*H288,2)</f>
        <v>0</v>
      </c>
      <c r="K288" s="193"/>
      <c r="L288" s="194"/>
      <c r="M288" s="195" t="s">
        <v>1</v>
      </c>
      <c r="N288" s="196" t="s">
        <v>38</v>
      </c>
      <c r="P288" s="154">
        <f>O288*H288</f>
        <v>0</v>
      </c>
      <c r="Q288" s="154">
        <v>0</v>
      </c>
      <c r="R288" s="154">
        <f>Q288*H288</f>
        <v>0</v>
      </c>
      <c r="S288" s="154">
        <v>0</v>
      </c>
      <c r="T288" s="155">
        <f>S288*H288</f>
        <v>0</v>
      </c>
      <c r="AR288" s="156" t="s">
        <v>187</v>
      </c>
      <c r="AT288" s="156" t="s">
        <v>260</v>
      </c>
      <c r="AU288" s="156" t="s">
        <v>76</v>
      </c>
      <c r="AY288" s="17" t="s">
        <v>160</v>
      </c>
      <c r="BE288" s="157">
        <f>IF(N288="základná",J288,0)</f>
        <v>0</v>
      </c>
      <c r="BF288" s="157">
        <f>IF(N288="znížená",J288,0)</f>
        <v>0</v>
      </c>
      <c r="BG288" s="157">
        <f>IF(N288="zákl. prenesená",J288,0)</f>
        <v>0</v>
      </c>
      <c r="BH288" s="157">
        <f>IF(N288="zníž. prenesená",J288,0)</f>
        <v>0</v>
      </c>
      <c r="BI288" s="157">
        <f>IF(N288="nulová",J288,0)</f>
        <v>0</v>
      </c>
      <c r="BJ288" s="17" t="s">
        <v>83</v>
      </c>
      <c r="BK288" s="157">
        <f>ROUND(I288*H288,2)</f>
        <v>0</v>
      </c>
      <c r="BL288" s="17" t="s">
        <v>166</v>
      </c>
      <c r="BM288" s="156" t="s">
        <v>422</v>
      </c>
    </row>
    <row r="289" spans="2:65" s="1" customFormat="1" ht="24.15" customHeight="1">
      <c r="B289" s="143"/>
      <c r="C289" s="144" t="s">
        <v>280</v>
      </c>
      <c r="D289" s="144" t="s">
        <v>162</v>
      </c>
      <c r="E289" s="145" t="s">
        <v>1053</v>
      </c>
      <c r="F289" s="146" t="s">
        <v>1054</v>
      </c>
      <c r="G289" s="147" t="s">
        <v>165</v>
      </c>
      <c r="H289" s="148">
        <v>1198</v>
      </c>
      <c r="I289" s="149"/>
      <c r="J289" s="150">
        <f>ROUND(I289*H289,2)</f>
        <v>0</v>
      </c>
      <c r="K289" s="151"/>
      <c r="L289" s="32"/>
      <c r="M289" s="152" t="s">
        <v>1</v>
      </c>
      <c r="N289" s="153" t="s">
        <v>38</v>
      </c>
      <c r="P289" s="154">
        <f>O289*H289</f>
        <v>0</v>
      </c>
      <c r="Q289" s="154">
        <v>0</v>
      </c>
      <c r="R289" s="154">
        <f>Q289*H289</f>
        <v>0</v>
      </c>
      <c r="S289" s="154">
        <v>0</v>
      </c>
      <c r="T289" s="155">
        <f>S289*H289</f>
        <v>0</v>
      </c>
      <c r="AR289" s="156" t="s">
        <v>166</v>
      </c>
      <c r="AT289" s="156" t="s">
        <v>162</v>
      </c>
      <c r="AU289" s="156" t="s">
        <v>76</v>
      </c>
      <c r="AY289" s="17" t="s">
        <v>160</v>
      </c>
      <c r="BE289" s="157">
        <f>IF(N289="základná",J289,0)</f>
        <v>0</v>
      </c>
      <c r="BF289" s="157">
        <f>IF(N289="znížená",J289,0)</f>
        <v>0</v>
      </c>
      <c r="BG289" s="157">
        <f>IF(N289="zákl. prenesená",J289,0)</f>
        <v>0</v>
      </c>
      <c r="BH289" s="157">
        <f>IF(N289="zníž. prenesená",J289,0)</f>
        <v>0</v>
      </c>
      <c r="BI289" s="157">
        <f>IF(N289="nulová",J289,0)</f>
        <v>0</v>
      </c>
      <c r="BJ289" s="17" t="s">
        <v>83</v>
      </c>
      <c r="BK289" s="157">
        <f>ROUND(I289*H289,2)</f>
        <v>0</v>
      </c>
      <c r="BL289" s="17" t="s">
        <v>166</v>
      </c>
      <c r="BM289" s="156" t="s">
        <v>427</v>
      </c>
    </row>
    <row r="290" spans="2:65" s="12" customFormat="1" ht="20.399999999999999">
      <c r="B290" s="158"/>
      <c r="D290" s="159" t="s">
        <v>167</v>
      </c>
      <c r="E290" s="160" t="s">
        <v>1</v>
      </c>
      <c r="F290" s="161" t="s">
        <v>1055</v>
      </c>
      <c r="H290" s="160" t="s">
        <v>1</v>
      </c>
      <c r="I290" s="162"/>
      <c r="L290" s="158"/>
      <c r="M290" s="163"/>
      <c r="T290" s="164"/>
      <c r="AT290" s="160" t="s">
        <v>167</v>
      </c>
      <c r="AU290" s="160" t="s">
        <v>76</v>
      </c>
      <c r="AV290" s="12" t="s">
        <v>76</v>
      </c>
      <c r="AW290" s="12" t="s">
        <v>29</v>
      </c>
      <c r="AX290" s="12" t="s">
        <v>72</v>
      </c>
      <c r="AY290" s="160" t="s">
        <v>160</v>
      </c>
    </row>
    <row r="291" spans="2:65" s="13" customFormat="1" ht="10.199999999999999">
      <c r="B291" s="165"/>
      <c r="D291" s="159" t="s">
        <v>167</v>
      </c>
      <c r="E291" s="166" t="s">
        <v>1</v>
      </c>
      <c r="F291" s="167" t="s">
        <v>1575</v>
      </c>
      <c r="H291" s="168">
        <v>1198</v>
      </c>
      <c r="I291" s="169"/>
      <c r="L291" s="165"/>
      <c r="M291" s="170"/>
      <c r="T291" s="171"/>
      <c r="AT291" s="166" t="s">
        <v>167</v>
      </c>
      <c r="AU291" s="166" t="s">
        <v>76</v>
      </c>
      <c r="AV291" s="13" t="s">
        <v>83</v>
      </c>
      <c r="AW291" s="13" t="s">
        <v>29</v>
      </c>
      <c r="AX291" s="13" t="s">
        <v>72</v>
      </c>
      <c r="AY291" s="166" t="s">
        <v>160</v>
      </c>
    </row>
    <row r="292" spans="2:65" s="14" customFormat="1" ht="10.199999999999999">
      <c r="B292" s="172"/>
      <c r="D292" s="159" t="s">
        <v>167</v>
      </c>
      <c r="E292" s="173" t="s">
        <v>1</v>
      </c>
      <c r="F292" s="174" t="s">
        <v>174</v>
      </c>
      <c r="H292" s="175">
        <v>1198</v>
      </c>
      <c r="I292" s="176"/>
      <c r="L292" s="172"/>
      <c r="M292" s="177"/>
      <c r="T292" s="178"/>
      <c r="AT292" s="173" t="s">
        <v>167</v>
      </c>
      <c r="AU292" s="173" t="s">
        <v>76</v>
      </c>
      <c r="AV292" s="14" t="s">
        <v>166</v>
      </c>
      <c r="AW292" s="14" t="s">
        <v>29</v>
      </c>
      <c r="AX292" s="14" t="s">
        <v>76</v>
      </c>
      <c r="AY292" s="173" t="s">
        <v>160</v>
      </c>
    </row>
    <row r="293" spans="2:65" s="1" customFormat="1" ht="16.5" customHeight="1">
      <c r="B293" s="143"/>
      <c r="C293" s="186" t="s">
        <v>433</v>
      </c>
      <c r="D293" s="186" t="s">
        <v>260</v>
      </c>
      <c r="E293" s="187" t="s">
        <v>1057</v>
      </c>
      <c r="F293" s="188" t="s">
        <v>1058</v>
      </c>
      <c r="G293" s="189" t="s">
        <v>1059</v>
      </c>
      <c r="H293" s="190">
        <v>0.47899999999999998</v>
      </c>
      <c r="I293" s="191"/>
      <c r="J293" s="192">
        <f>ROUND(I293*H293,2)</f>
        <v>0</v>
      </c>
      <c r="K293" s="193"/>
      <c r="L293" s="194"/>
      <c r="M293" s="195" t="s">
        <v>1</v>
      </c>
      <c r="N293" s="196" t="s">
        <v>38</v>
      </c>
      <c r="P293" s="154">
        <f>O293*H293</f>
        <v>0</v>
      </c>
      <c r="Q293" s="154">
        <v>0</v>
      </c>
      <c r="R293" s="154">
        <f>Q293*H293</f>
        <v>0</v>
      </c>
      <c r="S293" s="154">
        <v>0</v>
      </c>
      <c r="T293" s="155">
        <f>S293*H293</f>
        <v>0</v>
      </c>
      <c r="AR293" s="156" t="s">
        <v>187</v>
      </c>
      <c r="AT293" s="156" t="s">
        <v>260</v>
      </c>
      <c r="AU293" s="156" t="s">
        <v>76</v>
      </c>
      <c r="AY293" s="17" t="s">
        <v>160</v>
      </c>
      <c r="BE293" s="157">
        <f>IF(N293="základná",J293,0)</f>
        <v>0</v>
      </c>
      <c r="BF293" s="157">
        <f>IF(N293="znížená",J293,0)</f>
        <v>0</v>
      </c>
      <c r="BG293" s="157">
        <f>IF(N293="zákl. prenesená",J293,0)</f>
        <v>0</v>
      </c>
      <c r="BH293" s="157">
        <f>IF(N293="zníž. prenesená",J293,0)</f>
        <v>0</v>
      </c>
      <c r="BI293" s="157">
        <f>IF(N293="nulová",J293,0)</f>
        <v>0</v>
      </c>
      <c r="BJ293" s="17" t="s">
        <v>83</v>
      </c>
      <c r="BK293" s="157">
        <f>ROUND(I293*H293,2)</f>
        <v>0</v>
      </c>
      <c r="BL293" s="17" t="s">
        <v>166</v>
      </c>
      <c r="BM293" s="156" t="s">
        <v>436</v>
      </c>
    </row>
    <row r="294" spans="2:65" s="13" customFormat="1" ht="10.199999999999999">
      <c r="B294" s="165"/>
      <c r="D294" s="159" t="s">
        <v>167</v>
      </c>
      <c r="E294" s="166" t="s">
        <v>1</v>
      </c>
      <c r="F294" s="167" t="s">
        <v>1590</v>
      </c>
      <c r="H294" s="168">
        <v>0.47899999999999998</v>
      </c>
      <c r="I294" s="169"/>
      <c r="L294" s="165"/>
      <c r="M294" s="170"/>
      <c r="T294" s="171"/>
      <c r="AT294" s="166" t="s">
        <v>167</v>
      </c>
      <c r="AU294" s="166" t="s">
        <v>76</v>
      </c>
      <c r="AV294" s="13" t="s">
        <v>83</v>
      </c>
      <c r="AW294" s="13" t="s">
        <v>29</v>
      </c>
      <c r="AX294" s="13" t="s">
        <v>72</v>
      </c>
      <c r="AY294" s="166" t="s">
        <v>160</v>
      </c>
    </row>
    <row r="295" spans="2:65" s="14" customFormat="1" ht="10.199999999999999">
      <c r="B295" s="172"/>
      <c r="D295" s="159" t="s">
        <v>167</v>
      </c>
      <c r="E295" s="173" t="s">
        <v>1</v>
      </c>
      <c r="F295" s="174" t="s">
        <v>174</v>
      </c>
      <c r="H295" s="175">
        <v>0.47899999999999998</v>
      </c>
      <c r="I295" s="176"/>
      <c r="L295" s="172"/>
      <c r="M295" s="177"/>
      <c r="T295" s="178"/>
      <c r="AT295" s="173" t="s">
        <v>167</v>
      </c>
      <c r="AU295" s="173" t="s">
        <v>76</v>
      </c>
      <c r="AV295" s="14" t="s">
        <v>166</v>
      </c>
      <c r="AW295" s="14" t="s">
        <v>29</v>
      </c>
      <c r="AX295" s="14" t="s">
        <v>76</v>
      </c>
      <c r="AY295" s="173" t="s">
        <v>160</v>
      </c>
    </row>
    <row r="296" spans="2:65" s="1" customFormat="1" ht="24.15" customHeight="1">
      <c r="B296" s="143"/>
      <c r="C296" s="144" t="s">
        <v>285</v>
      </c>
      <c r="D296" s="144" t="s">
        <v>162</v>
      </c>
      <c r="E296" s="145" t="s">
        <v>1061</v>
      </c>
      <c r="F296" s="146" t="s">
        <v>1062</v>
      </c>
      <c r="G296" s="147" t="s">
        <v>289</v>
      </c>
      <c r="H296" s="148">
        <v>438</v>
      </c>
      <c r="I296" s="149"/>
      <c r="J296" s="150">
        <f>ROUND(I296*H296,2)</f>
        <v>0</v>
      </c>
      <c r="K296" s="151"/>
      <c r="L296" s="32"/>
      <c r="M296" s="152" t="s">
        <v>1</v>
      </c>
      <c r="N296" s="153" t="s">
        <v>38</v>
      </c>
      <c r="P296" s="154">
        <f>O296*H296</f>
        <v>0</v>
      </c>
      <c r="Q296" s="154">
        <v>0</v>
      </c>
      <c r="R296" s="154">
        <f>Q296*H296</f>
        <v>0</v>
      </c>
      <c r="S296" s="154">
        <v>0</v>
      </c>
      <c r="T296" s="155">
        <f>S296*H296</f>
        <v>0</v>
      </c>
      <c r="AR296" s="156" t="s">
        <v>166</v>
      </c>
      <c r="AT296" s="156" t="s">
        <v>162</v>
      </c>
      <c r="AU296" s="156" t="s">
        <v>76</v>
      </c>
      <c r="AY296" s="17" t="s">
        <v>160</v>
      </c>
      <c r="BE296" s="157">
        <f>IF(N296="základná",J296,0)</f>
        <v>0</v>
      </c>
      <c r="BF296" s="157">
        <f>IF(N296="znížená",J296,0)</f>
        <v>0</v>
      </c>
      <c r="BG296" s="157">
        <f>IF(N296="zákl. prenesená",J296,0)</f>
        <v>0</v>
      </c>
      <c r="BH296" s="157">
        <f>IF(N296="zníž. prenesená",J296,0)</f>
        <v>0</v>
      </c>
      <c r="BI296" s="157">
        <f>IF(N296="nulová",J296,0)</f>
        <v>0</v>
      </c>
      <c r="BJ296" s="17" t="s">
        <v>83</v>
      </c>
      <c r="BK296" s="157">
        <f>ROUND(I296*H296,2)</f>
        <v>0</v>
      </c>
      <c r="BL296" s="17" t="s">
        <v>166</v>
      </c>
      <c r="BM296" s="156" t="s">
        <v>440</v>
      </c>
    </row>
    <row r="297" spans="2:65" s="13" customFormat="1" ht="10.199999999999999">
      <c r="B297" s="165"/>
      <c r="D297" s="159" t="s">
        <v>167</v>
      </c>
      <c r="E297" s="166" t="s">
        <v>1</v>
      </c>
      <c r="F297" s="167" t="s">
        <v>1577</v>
      </c>
      <c r="H297" s="168">
        <v>438</v>
      </c>
      <c r="I297" s="169"/>
      <c r="L297" s="165"/>
      <c r="M297" s="170"/>
      <c r="T297" s="171"/>
      <c r="AT297" s="166" t="s">
        <v>167</v>
      </c>
      <c r="AU297" s="166" t="s">
        <v>76</v>
      </c>
      <c r="AV297" s="13" t="s">
        <v>83</v>
      </c>
      <c r="AW297" s="13" t="s">
        <v>29</v>
      </c>
      <c r="AX297" s="13" t="s">
        <v>72</v>
      </c>
      <c r="AY297" s="166" t="s">
        <v>160</v>
      </c>
    </row>
    <row r="298" spans="2:65" s="14" customFormat="1" ht="10.199999999999999">
      <c r="B298" s="172"/>
      <c r="D298" s="159" t="s">
        <v>167</v>
      </c>
      <c r="E298" s="173" t="s">
        <v>1</v>
      </c>
      <c r="F298" s="174" t="s">
        <v>174</v>
      </c>
      <c r="H298" s="175">
        <v>438</v>
      </c>
      <c r="I298" s="176"/>
      <c r="L298" s="172"/>
      <c r="M298" s="177"/>
      <c r="T298" s="178"/>
      <c r="AT298" s="173" t="s">
        <v>167</v>
      </c>
      <c r="AU298" s="173" t="s">
        <v>76</v>
      </c>
      <c r="AV298" s="14" t="s">
        <v>166</v>
      </c>
      <c r="AW298" s="14" t="s">
        <v>29</v>
      </c>
      <c r="AX298" s="14" t="s">
        <v>76</v>
      </c>
      <c r="AY298" s="173" t="s">
        <v>160</v>
      </c>
    </row>
    <row r="299" spans="2:65" s="1" customFormat="1" ht="24.15" customHeight="1">
      <c r="B299" s="143"/>
      <c r="C299" s="186" t="s">
        <v>445</v>
      </c>
      <c r="D299" s="186" t="s">
        <v>260</v>
      </c>
      <c r="E299" s="187" t="s">
        <v>1063</v>
      </c>
      <c r="F299" s="188" t="s">
        <v>1064</v>
      </c>
      <c r="G299" s="189" t="s">
        <v>289</v>
      </c>
      <c r="H299" s="190">
        <v>438</v>
      </c>
      <c r="I299" s="191"/>
      <c r="J299" s="192">
        <f>ROUND(I299*H299,2)</f>
        <v>0</v>
      </c>
      <c r="K299" s="193"/>
      <c r="L299" s="194"/>
      <c r="M299" s="195" t="s">
        <v>1</v>
      </c>
      <c r="N299" s="196" t="s">
        <v>38</v>
      </c>
      <c r="P299" s="154">
        <f>O299*H299</f>
        <v>0</v>
      </c>
      <c r="Q299" s="154">
        <v>0</v>
      </c>
      <c r="R299" s="154">
        <f>Q299*H299</f>
        <v>0</v>
      </c>
      <c r="S299" s="154">
        <v>0</v>
      </c>
      <c r="T299" s="155">
        <f>S299*H299</f>
        <v>0</v>
      </c>
      <c r="AR299" s="156" t="s">
        <v>187</v>
      </c>
      <c r="AT299" s="156" t="s">
        <v>260</v>
      </c>
      <c r="AU299" s="156" t="s">
        <v>76</v>
      </c>
      <c r="AY299" s="17" t="s">
        <v>160</v>
      </c>
      <c r="BE299" s="157">
        <f>IF(N299="základná",J299,0)</f>
        <v>0</v>
      </c>
      <c r="BF299" s="157">
        <f>IF(N299="znížená",J299,0)</f>
        <v>0</v>
      </c>
      <c r="BG299" s="157">
        <f>IF(N299="zákl. prenesená",J299,0)</f>
        <v>0</v>
      </c>
      <c r="BH299" s="157">
        <f>IF(N299="zníž. prenesená",J299,0)</f>
        <v>0</v>
      </c>
      <c r="BI299" s="157">
        <f>IF(N299="nulová",J299,0)</f>
        <v>0</v>
      </c>
      <c r="BJ299" s="17" t="s">
        <v>83</v>
      </c>
      <c r="BK299" s="157">
        <f>ROUND(I299*H299,2)</f>
        <v>0</v>
      </c>
      <c r="BL299" s="17" t="s">
        <v>166</v>
      </c>
      <c r="BM299" s="156" t="s">
        <v>448</v>
      </c>
    </row>
    <row r="300" spans="2:65" s="1" customFormat="1" ht="16.5" customHeight="1">
      <c r="B300" s="143"/>
      <c r="C300" s="144" t="s">
        <v>290</v>
      </c>
      <c r="D300" s="144" t="s">
        <v>162</v>
      </c>
      <c r="E300" s="145" t="s">
        <v>1065</v>
      </c>
      <c r="F300" s="146" t="s">
        <v>1066</v>
      </c>
      <c r="G300" s="147" t="s">
        <v>289</v>
      </c>
      <c r="H300" s="148">
        <v>5</v>
      </c>
      <c r="I300" s="149"/>
      <c r="J300" s="150">
        <f>ROUND(I300*H300,2)</f>
        <v>0</v>
      </c>
      <c r="K300" s="151"/>
      <c r="L300" s="32"/>
      <c r="M300" s="152" t="s">
        <v>1</v>
      </c>
      <c r="N300" s="153" t="s">
        <v>38</v>
      </c>
      <c r="P300" s="154">
        <f>O300*H300</f>
        <v>0</v>
      </c>
      <c r="Q300" s="154">
        <v>0</v>
      </c>
      <c r="R300" s="154">
        <f>Q300*H300</f>
        <v>0</v>
      </c>
      <c r="S300" s="154">
        <v>0</v>
      </c>
      <c r="T300" s="155">
        <f>S300*H300</f>
        <v>0</v>
      </c>
      <c r="AR300" s="156" t="s">
        <v>166</v>
      </c>
      <c r="AT300" s="156" t="s">
        <v>162</v>
      </c>
      <c r="AU300" s="156" t="s">
        <v>76</v>
      </c>
      <c r="AY300" s="17" t="s">
        <v>160</v>
      </c>
      <c r="BE300" s="157">
        <f>IF(N300="základná",J300,0)</f>
        <v>0</v>
      </c>
      <c r="BF300" s="157">
        <f>IF(N300="znížená",J300,0)</f>
        <v>0</v>
      </c>
      <c r="BG300" s="157">
        <f>IF(N300="zákl. prenesená",J300,0)</f>
        <v>0</v>
      </c>
      <c r="BH300" s="157">
        <f>IF(N300="zníž. prenesená",J300,0)</f>
        <v>0</v>
      </c>
      <c r="BI300" s="157">
        <f>IF(N300="nulová",J300,0)</f>
        <v>0</v>
      </c>
      <c r="BJ300" s="17" t="s">
        <v>83</v>
      </c>
      <c r="BK300" s="157">
        <f>ROUND(I300*H300,2)</f>
        <v>0</v>
      </c>
      <c r="BL300" s="17" t="s">
        <v>166</v>
      </c>
      <c r="BM300" s="156" t="s">
        <v>457</v>
      </c>
    </row>
    <row r="301" spans="2:65" s="12" customFormat="1" ht="10.199999999999999">
      <c r="B301" s="158"/>
      <c r="D301" s="159" t="s">
        <v>167</v>
      </c>
      <c r="E301" s="160" t="s">
        <v>1</v>
      </c>
      <c r="F301" s="161" t="s">
        <v>1067</v>
      </c>
      <c r="H301" s="160" t="s">
        <v>1</v>
      </c>
      <c r="I301" s="162"/>
      <c r="L301" s="158"/>
      <c r="M301" s="163"/>
      <c r="T301" s="164"/>
      <c r="AT301" s="160" t="s">
        <v>167</v>
      </c>
      <c r="AU301" s="160" t="s">
        <v>76</v>
      </c>
      <c r="AV301" s="12" t="s">
        <v>76</v>
      </c>
      <c r="AW301" s="12" t="s">
        <v>29</v>
      </c>
      <c r="AX301" s="12" t="s">
        <v>72</v>
      </c>
      <c r="AY301" s="160" t="s">
        <v>160</v>
      </c>
    </row>
    <row r="302" spans="2:65" s="12" customFormat="1" ht="10.199999999999999">
      <c r="B302" s="158"/>
      <c r="D302" s="159" t="s">
        <v>167</v>
      </c>
      <c r="E302" s="160" t="s">
        <v>1</v>
      </c>
      <c r="F302" s="161" t="s">
        <v>1068</v>
      </c>
      <c r="H302" s="160" t="s">
        <v>1</v>
      </c>
      <c r="I302" s="162"/>
      <c r="L302" s="158"/>
      <c r="M302" s="163"/>
      <c r="T302" s="164"/>
      <c r="AT302" s="160" t="s">
        <v>167</v>
      </c>
      <c r="AU302" s="160" t="s">
        <v>76</v>
      </c>
      <c r="AV302" s="12" t="s">
        <v>76</v>
      </c>
      <c r="AW302" s="12" t="s">
        <v>29</v>
      </c>
      <c r="AX302" s="12" t="s">
        <v>72</v>
      </c>
      <c r="AY302" s="160" t="s">
        <v>160</v>
      </c>
    </row>
    <row r="303" spans="2:65" s="12" customFormat="1" ht="10.199999999999999">
      <c r="B303" s="158"/>
      <c r="D303" s="159" t="s">
        <v>167</v>
      </c>
      <c r="E303" s="160" t="s">
        <v>1</v>
      </c>
      <c r="F303" s="161" t="s">
        <v>1069</v>
      </c>
      <c r="H303" s="160" t="s">
        <v>1</v>
      </c>
      <c r="I303" s="162"/>
      <c r="L303" s="158"/>
      <c r="M303" s="163"/>
      <c r="T303" s="164"/>
      <c r="AT303" s="160" t="s">
        <v>167</v>
      </c>
      <c r="AU303" s="160" t="s">
        <v>76</v>
      </c>
      <c r="AV303" s="12" t="s">
        <v>76</v>
      </c>
      <c r="AW303" s="12" t="s">
        <v>29</v>
      </c>
      <c r="AX303" s="12" t="s">
        <v>72</v>
      </c>
      <c r="AY303" s="160" t="s">
        <v>160</v>
      </c>
    </row>
    <row r="304" spans="2:65" s="13" customFormat="1" ht="10.199999999999999">
      <c r="B304" s="165"/>
      <c r="D304" s="159" t="s">
        <v>167</v>
      </c>
      <c r="E304" s="166" t="s">
        <v>1</v>
      </c>
      <c r="F304" s="167" t="s">
        <v>190</v>
      </c>
      <c r="H304" s="168">
        <v>5</v>
      </c>
      <c r="I304" s="169"/>
      <c r="L304" s="165"/>
      <c r="M304" s="170"/>
      <c r="T304" s="171"/>
      <c r="AT304" s="166" t="s">
        <v>167</v>
      </c>
      <c r="AU304" s="166" t="s">
        <v>76</v>
      </c>
      <c r="AV304" s="13" t="s">
        <v>83</v>
      </c>
      <c r="AW304" s="13" t="s">
        <v>29</v>
      </c>
      <c r="AX304" s="13" t="s">
        <v>72</v>
      </c>
      <c r="AY304" s="166" t="s">
        <v>160</v>
      </c>
    </row>
    <row r="305" spans="2:65" s="14" customFormat="1" ht="10.199999999999999">
      <c r="B305" s="172"/>
      <c r="D305" s="159" t="s">
        <v>167</v>
      </c>
      <c r="E305" s="173" t="s">
        <v>1</v>
      </c>
      <c r="F305" s="174" t="s">
        <v>174</v>
      </c>
      <c r="H305" s="175">
        <v>5</v>
      </c>
      <c r="I305" s="176"/>
      <c r="L305" s="172"/>
      <c r="M305" s="177"/>
      <c r="T305" s="178"/>
      <c r="AT305" s="173" t="s">
        <v>167</v>
      </c>
      <c r="AU305" s="173" t="s">
        <v>76</v>
      </c>
      <c r="AV305" s="14" t="s">
        <v>166</v>
      </c>
      <c r="AW305" s="14" t="s">
        <v>29</v>
      </c>
      <c r="AX305" s="14" t="s">
        <v>76</v>
      </c>
      <c r="AY305" s="173" t="s">
        <v>160</v>
      </c>
    </row>
    <row r="306" spans="2:65" s="1" customFormat="1" ht="24.15" customHeight="1">
      <c r="B306" s="143"/>
      <c r="C306" s="144" t="s">
        <v>460</v>
      </c>
      <c r="D306" s="144" t="s">
        <v>162</v>
      </c>
      <c r="E306" s="145" t="s">
        <v>1070</v>
      </c>
      <c r="F306" s="146" t="s">
        <v>1071</v>
      </c>
      <c r="G306" s="147" t="s">
        <v>165</v>
      </c>
      <c r="H306" s="148">
        <v>486.3</v>
      </c>
      <c r="I306" s="149"/>
      <c r="J306" s="150">
        <f>ROUND(I306*H306,2)</f>
        <v>0</v>
      </c>
      <c r="K306" s="151"/>
      <c r="L306" s="32"/>
      <c r="M306" s="152" t="s">
        <v>1</v>
      </c>
      <c r="N306" s="153" t="s">
        <v>38</v>
      </c>
      <c r="P306" s="154">
        <f>O306*H306</f>
        <v>0</v>
      </c>
      <c r="Q306" s="154">
        <v>0</v>
      </c>
      <c r="R306" s="154">
        <f>Q306*H306</f>
        <v>0</v>
      </c>
      <c r="S306" s="154">
        <v>0</v>
      </c>
      <c r="T306" s="155">
        <f>S306*H306</f>
        <v>0</v>
      </c>
      <c r="AR306" s="156" t="s">
        <v>166</v>
      </c>
      <c r="AT306" s="156" t="s">
        <v>162</v>
      </c>
      <c r="AU306" s="156" t="s">
        <v>76</v>
      </c>
      <c r="AY306" s="17" t="s">
        <v>160</v>
      </c>
      <c r="BE306" s="157">
        <f>IF(N306="základná",J306,0)</f>
        <v>0</v>
      </c>
      <c r="BF306" s="157">
        <f>IF(N306="znížená",J306,0)</f>
        <v>0</v>
      </c>
      <c r="BG306" s="157">
        <f>IF(N306="zákl. prenesená",J306,0)</f>
        <v>0</v>
      </c>
      <c r="BH306" s="157">
        <f>IF(N306="zníž. prenesená",J306,0)</f>
        <v>0</v>
      </c>
      <c r="BI306" s="157">
        <f>IF(N306="nulová",J306,0)</f>
        <v>0</v>
      </c>
      <c r="BJ306" s="17" t="s">
        <v>83</v>
      </c>
      <c r="BK306" s="157">
        <f>ROUND(I306*H306,2)</f>
        <v>0</v>
      </c>
      <c r="BL306" s="17" t="s">
        <v>166</v>
      </c>
      <c r="BM306" s="156" t="s">
        <v>312</v>
      </c>
    </row>
    <row r="307" spans="2:65" s="12" customFormat="1" ht="20.399999999999999">
      <c r="B307" s="158"/>
      <c r="D307" s="159" t="s">
        <v>167</v>
      </c>
      <c r="E307" s="160" t="s">
        <v>1</v>
      </c>
      <c r="F307" s="161" t="s">
        <v>1071</v>
      </c>
      <c r="H307" s="160" t="s">
        <v>1</v>
      </c>
      <c r="I307" s="162"/>
      <c r="L307" s="158"/>
      <c r="M307" s="163"/>
      <c r="T307" s="164"/>
      <c r="AT307" s="160" t="s">
        <v>167</v>
      </c>
      <c r="AU307" s="160" t="s">
        <v>76</v>
      </c>
      <c r="AV307" s="12" t="s">
        <v>76</v>
      </c>
      <c r="AW307" s="12" t="s">
        <v>29</v>
      </c>
      <c r="AX307" s="12" t="s">
        <v>72</v>
      </c>
      <c r="AY307" s="160" t="s">
        <v>160</v>
      </c>
    </row>
    <row r="308" spans="2:65" s="13" customFormat="1" ht="10.199999999999999">
      <c r="B308" s="165"/>
      <c r="D308" s="159" t="s">
        <v>167</v>
      </c>
      <c r="E308" s="166" t="s">
        <v>1</v>
      </c>
      <c r="F308" s="167" t="s">
        <v>1553</v>
      </c>
      <c r="H308" s="168">
        <v>486.3</v>
      </c>
      <c r="I308" s="169"/>
      <c r="L308" s="165"/>
      <c r="M308" s="170"/>
      <c r="T308" s="171"/>
      <c r="AT308" s="166" t="s">
        <v>167</v>
      </c>
      <c r="AU308" s="166" t="s">
        <v>76</v>
      </c>
      <c r="AV308" s="13" t="s">
        <v>83</v>
      </c>
      <c r="AW308" s="13" t="s">
        <v>29</v>
      </c>
      <c r="AX308" s="13" t="s">
        <v>72</v>
      </c>
      <c r="AY308" s="166" t="s">
        <v>160</v>
      </c>
    </row>
    <row r="309" spans="2:65" s="14" customFormat="1" ht="10.199999999999999">
      <c r="B309" s="172"/>
      <c r="D309" s="159" t="s">
        <v>167</v>
      </c>
      <c r="E309" s="173" t="s">
        <v>1</v>
      </c>
      <c r="F309" s="174" t="s">
        <v>174</v>
      </c>
      <c r="H309" s="175">
        <v>486.3</v>
      </c>
      <c r="I309" s="176"/>
      <c r="L309" s="172"/>
      <c r="M309" s="177"/>
      <c r="T309" s="178"/>
      <c r="AT309" s="173" t="s">
        <v>167</v>
      </c>
      <c r="AU309" s="173" t="s">
        <v>76</v>
      </c>
      <c r="AV309" s="14" t="s">
        <v>166</v>
      </c>
      <c r="AW309" s="14" t="s">
        <v>29</v>
      </c>
      <c r="AX309" s="14" t="s">
        <v>76</v>
      </c>
      <c r="AY309" s="173" t="s">
        <v>160</v>
      </c>
    </row>
    <row r="310" spans="2:65" s="1" customFormat="1" ht="24.15" customHeight="1">
      <c r="B310" s="143"/>
      <c r="C310" s="186" t="s">
        <v>297</v>
      </c>
      <c r="D310" s="186" t="s">
        <v>260</v>
      </c>
      <c r="E310" s="187" t="s">
        <v>1072</v>
      </c>
      <c r="F310" s="188" t="s">
        <v>1073</v>
      </c>
      <c r="G310" s="189" t="s">
        <v>263</v>
      </c>
      <c r="H310" s="190">
        <v>14.59</v>
      </c>
      <c r="I310" s="191"/>
      <c r="J310" s="192">
        <f>ROUND(I310*H310,2)</f>
        <v>0</v>
      </c>
      <c r="K310" s="193"/>
      <c r="L310" s="194"/>
      <c r="M310" s="195" t="s">
        <v>1</v>
      </c>
      <c r="N310" s="196" t="s">
        <v>38</v>
      </c>
      <c r="P310" s="154">
        <f>O310*H310</f>
        <v>0</v>
      </c>
      <c r="Q310" s="154">
        <v>0</v>
      </c>
      <c r="R310" s="154">
        <f>Q310*H310</f>
        <v>0</v>
      </c>
      <c r="S310" s="154">
        <v>0</v>
      </c>
      <c r="T310" s="155">
        <f>S310*H310</f>
        <v>0</v>
      </c>
      <c r="AR310" s="156" t="s">
        <v>187</v>
      </c>
      <c r="AT310" s="156" t="s">
        <v>260</v>
      </c>
      <c r="AU310" s="156" t="s">
        <v>76</v>
      </c>
      <c r="AY310" s="17" t="s">
        <v>160</v>
      </c>
      <c r="BE310" s="157">
        <f>IF(N310="základná",J310,0)</f>
        <v>0</v>
      </c>
      <c r="BF310" s="157">
        <f>IF(N310="znížená",J310,0)</f>
        <v>0</v>
      </c>
      <c r="BG310" s="157">
        <f>IF(N310="zákl. prenesená",J310,0)</f>
        <v>0</v>
      </c>
      <c r="BH310" s="157">
        <f>IF(N310="zníž. prenesená",J310,0)</f>
        <v>0</v>
      </c>
      <c r="BI310" s="157">
        <f>IF(N310="nulová",J310,0)</f>
        <v>0</v>
      </c>
      <c r="BJ310" s="17" t="s">
        <v>83</v>
      </c>
      <c r="BK310" s="157">
        <f>ROUND(I310*H310,2)</f>
        <v>0</v>
      </c>
      <c r="BL310" s="17" t="s">
        <v>166</v>
      </c>
      <c r="BM310" s="156" t="s">
        <v>466</v>
      </c>
    </row>
    <row r="311" spans="2:65" s="1" customFormat="1" ht="24.15" customHeight="1">
      <c r="B311" s="143"/>
      <c r="C311" s="144" t="s">
        <v>469</v>
      </c>
      <c r="D311" s="144" t="s">
        <v>162</v>
      </c>
      <c r="E311" s="145" t="s">
        <v>1074</v>
      </c>
      <c r="F311" s="146" t="s">
        <v>1075</v>
      </c>
      <c r="G311" s="147" t="s">
        <v>165</v>
      </c>
      <c r="H311" s="148">
        <v>112.7</v>
      </c>
      <c r="I311" s="149"/>
      <c r="J311" s="150">
        <f>ROUND(I311*H311,2)</f>
        <v>0</v>
      </c>
      <c r="K311" s="151"/>
      <c r="L311" s="32"/>
      <c r="M311" s="152" t="s">
        <v>1</v>
      </c>
      <c r="N311" s="153" t="s">
        <v>38</v>
      </c>
      <c r="P311" s="154">
        <f>O311*H311</f>
        <v>0</v>
      </c>
      <c r="Q311" s="154">
        <v>0</v>
      </c>
      <c r="R311" s="154">
        <f>Q311*H311</f>
        <v>0</v>
      </c>
      <c r="S311" s="154">
        <v>0</v>
      </c>
      <c r="T311" s="155">
        <f>S311*H311</f>
        <v>0</v>
      </c>
      <c r="AR311" s="156" t="s">
        <v>166</v>
      </c>
      <c r="AT311" s="156" t="s">
        <v>162</v>
      </c>
      <c r="AU311" s="156" t="s">
        <v>76</v>
      </c>
      <c r="AY311" s="17" t="s">
        <v>160</v>
      </c>
      <c r="BE311" s="157">
        <f>IF(N311="základná",J311,0)</f>
        <v>0</v>
      </c>
      <c r="BF311" s="157">
        <f>IF(N311="znížená",J311,0)</f>
        <v>0</v>
      </c>
      <c r="BG311" s="157">
        <f>IF(N311="zákl. prenesená",J311,0)</f>
        <v>0</v>
      </c>
      <c r="BH311" s="157">
        <f>IF(N311="zníž. prenesená",J311,0)</f>
        <v>0</v>
      </c>
      <c r="BI311" s="157">
        <f>IF(N311="nulová",J311,0)</f>
        <v>0</v>
      </c>
      <c r="BJ311" s="17" t="s">
        <v>83</v>
      </c>
      <c r="BK311" s="157">
        <f>ROUND(I311*H311,2)</f>
        <v>0</v>
      </c>
      <c r="BL311" s="17" t="s">
        <v>166</v>
      </c>
      <c r="BM311" s="156" t="s">
        <v>355</v>
      </c>
    </row>
    <row r="312" spans="2:65" s="12" customFormat="1" ht="20.399999999999999">
      <c r="B312" s="158"/>
      <c r="D312" s="159" t="s">
        <v>167</v>
      </c>
      <c r="E312" s="160" t="s">
        <v>1</v>
      </c>
      <c r="F312" s="161" t="s">
        <v>1075</v>
      </c>
      <c r="H312" s="160" t="s">
        <v>1</v>
      </c>
      <c r="I312" s="162"/>
      <c r="L312" s="158"/>
      <c r="M312" s="163"/>
      <c r="T312" s="164"/>
      <c r="AT312" s="160" t="s">
        <v>167</v>
      </c>
      <c r="AU312" s="160" t="s">
        <v>76</v>
      </c>
      <c r="AV312" s="12" t="s">
        <v>76</v>
      </c>
      <c r="AW312" s="12" t="s">
        <v>29</v>
      </c>
      <c r="AX312" s="12" t="s">
        <v>72</v>
      </c>
      <c r="AY312" s="160" t="s">
        <v>160</v>
      </c>
    </row>
    <row r="313" spans="2:65" s="13" customFormat="1" ht="10.199999999999999">
      <c r="B313" s="165"/>
      <c r="D313" s="159" t="s">
        <v>167</v>
      </c>
      <c r="E313" s="166" t="s">
        <v>1</v>
      </c>
      <c r="F313" s="167" t="s">
        <v>1549</v>
      </c>
      <c r="H313" s="168">
        <v>112.7</v>
      </c>
      <c r="I313" s="169"/>
      <c r="L313" s="165"/>
      <c r="M313" s="170"/>
      <c r="T313" s="171"/>
      <c r="AT313" s="166" t="s">
        <v>167</v>
      </c>
      <c r="AU313" s="166" t="s">
        <v>76</v>
      </c>
      <c r="AV313" s="13" t="s">
        <v>83</v>
      </c>
      <c r="AW313" s="13" t="s">
        <v>29</v>
      </c>
      <c r="AX313" s="13" t="s">
        <v>72</v>
      </c>
      <c r="AY313" s="166" t="s">
        <v>160</v>
      </c>
    </row>
    <row r="314" spans="2:65" s="14" customFormat="1" ht="10.199999999999999">
      <c r="B314" s="172"/>
      <c r="D314" s="159" t="s">
        <v>167</v>
      </c>
      <c r="E314" s="173" t="s">
        <v>1</v>
      </c>
      <c r="F314" s="174" t="s">
        <v>174</v>
      </c>
      <c r="H314" s="175">
        <v>112.7</v>
      </c>
      <c r="I314" s="176"/>
      <c r="L314" s="172"/>
      <c r="M314" s="177"/>
      <c r="T314" s="178"/>
      <c r="AT314" s="173" t="s">
        <v>167</v>
      </c>
      <c r="AU314" s="173" t="s">
        <v>76</v>
      </c>
      <c r="AV314" s="14" t="s">
        <v>166</v>
      </c>
      <c r="AW314" s="14" t="s">
        <v>29</v>
      </c>
      <c r="AX314" s="14" t="s">
        <v>76</v>
      </c>
      <c r="AY314" s="173" t="s">
        <v>160</v>
      </c>
    </row>
    <row r="315" spans="2:65" s="1" customFormat="1" ht="16.5" customHeight="1">
      <c r="B315" s="143"/>
      <c r="C315" s="186" t="s">
        <v>303</v>
      </c>
      <c r="D315" s="186" t="s">
        <v>260</v>
      </c>
      <c r="E315" s="187" t="s">
        <v>1077</v>
      </c>
      <c r="F315" s="188" t="s">
        <v>1078</v>
      </c>
      <c r="G315" s="189" t="s">
        <v>209</v>
      </c>
      <c r="H315" s="190">
        <v>11.27</v>
      </c>
      <c r="I315" s="191"/>
      <c r="J315" s="192">
        <f>ROUND(I315*H315,2)</f>
        <v>0</v>
      </c>
      <c r="K315" s="193"/>
      <c r="L315" s="194"/>
      <c r="M315" s="195" t="s">
        <v>1</v>
      </c>
      <c r="N315" s="196" t="s">
        <v>38</v>
      </c>
      <c r="P315" s="154">
        <f>O315*H315</f>
        <v>0</v>
      </c>
      <c r="Q315" s="154">
        <v>0</v>
      </c>
      <c r="R315" s="154">
        <f>Q315*H315</f>
        <v>0</v>
      </c>
      <c r="S315" s="154">
        <v>0</v>
      </c>
      <c r="T315" s="155">
        <f>S315*H315</f>
        <v>0</v>
      </c>
      <c r="AR315" s="156" t="s">
        <v>187</v>
      </c>
      <c r="AT315" s="156" t="s">
        <v>260</v>
      </c>
      <c r="AU315" s="156" t="s">
        <v>76</v>
      </c>
      <c r="AY315" s="17" t="s">
        <v>160</v>
      </c>
      <c r="BE315" s="157">
        <f>IF(N315="základná",J315,0)</f>
        <v>0</v>
      </c>
      <c r="BF315" s="157">
        <f>IF(N315="znížená",J315,0)</f>
        <v>0</v>
      </c>
      <c r="BG315" s="157">
        <f>IF(N315="zákl. prenesená",J315,0)</f>
        <v>0</v>
      </c>
      <c r="BH315" s="157">
        <f>IF(N315="zníž. prenesená",J315,0)</f>
        <v>0</v>
      </c>
      <c r="BI315" s="157">
        <f>IF(N315="nulová",J315,0)</f>
        <v>0</v>
      </c>
      <c r="BJ315" s="17" t="s">
        <v>83</v>
      </c>
      <c r="BK315" s="157">
        <f>ROUND(I315*H315,2)</f>
        <v>0</v>
      </c>
      <c r="BL315" s="17" t="s">
        <v>166</v>
      </c>
      <c r="BM315" s="156" t="s">
        <v>361</v>
      </c>
    </row>
    <row r="316" spans="2:65" s="12" customFormat="1" ht="20.399999999999999">
      <c r="B316" s="158"/>
      <c r="D316" s="159" t="s">
        <v>167</v>
      </c>
      <c r="E316" s="160" t="s">
        <v>1</v>
      </c>
      <c r="F316" s="161" t="s">
        <v>1079</v>
      </c>
      <c r="H316" s="160" t="s">
        <v>1</v>
      </c>
      <c r="I316" s="162"/>
      <c r="L316" s="158"/>
      <c r="M316" s="163"/>
      <c r="T316" s="164"/>
      <c r="AT316" s="160" t="s">
        <v>167</v>
      </c>
      <c r="AU316" s="160" t="s">
        <v>76</v>
      </c>
      <c r="AV316" s="12" t="s">
        <v>76</v>
      </c>
      <c r="AW316" s="12" t="s">
        <v>29</v>
      </c>
      <c r="AX316" s="12" t="s">
        <v>72</v>
      </c>
      <c r="AY316" s="160" t="s">
        <v>160</v>
      </c>
    </row>
    <row r="317" spans="2:65" s="13" customFormat="1" ht="10.199999999999999">
      <c r="B317" s="165"/>
      <c r="D317" s="159" t="s">
        <v>167</v>
      </c>
      <c r="E317" s="166" t="s">
        <v>1</v>
      </c>
      <c r="F317" s="167" t="s">
        <v>1591</v>
      </c>
      <c r="H317" s="168">
        <v>11.27</v>
      </c>
      <c r="I317" s="169"/>
      <c r="L317" s="165"/>
      <c r="M317" s="170"/>
      <c r="T317" s="171"/>
      <c r="AT317" s="166" t="s">
        <v>167</v>
      </c>
      <c r="AU317" s="166" t="s">
        <v>76</v>
      </c>
      <c r="AV317" s="13" t="s">
        <v>83</v>
      </c>
      <c r="AW317" s="13" t="s">
        <v>29</v>
      </c>
      <c r="AX317" s="13" t="s">
        <v>72</v>
      </c>
      <c r="AY317" s="166" t="s">
        <v>160</v>
      </c>
    </row>
    <row r="318" spans="2:65" s="14" customFormat="1" ht="10.199999999999999">
      <c r="B318" s="172"/>
      <c r="D318" s="159" t="s">
        <v>167</v>
      </c>
      <c r="E318" s="173" t="s">
        <v>1</v>
      </c>
      <c r="F318" s="174" t="s">
        <v>174</v>
      </c>
      <c r="H318" s="175">
        <v>11.27</v>
      </c>
      <c r="I318" s="176"/>
      <c r="L318" s="172"/>
      <c r="M318" s="177"/>
      <c r="T318" s="178"/>
      <c r="AT318" s="173" t="s">
        <v>167</v>
      </c>
      <c r="AU318" s="173" t="s">
        <v>76</v>
      </c>
      <c r="AV318" s="14" t="s">
        <v>166</v>
      </c>
      <c r="AW318" s="14" t="s">
        <v>29</v>
      </c>
      <c r="AX318" s="14" t="s">
        <v>76</v>
      </c>
      <c r="AY318" s="173" t="s">
        <v>160</v>
      </c>
    </row>
    <row r="319" spans="2:65" s="1" customFormat="1" ht="24.15" customHeight="1">
      <c r="B319" s="143"/>
      <c r="C319" s="144" t="s">
        <v>476</v>
      </c>
      <c r="D319" s="144" t="s">
        <v>162</v>
      </c>
      <c r="E319" s="145" t="s">
        <v>1081</v>
      </c>
      <c r="F319" s="146" t="s">
        <v>1082</v>
      </c>
      <c r="G319" s="147" t="s">
        <v>209</v>
      </c>
      <c r="H319" s="148">
        <v>15.5</v>
      </c>
      <c r="I319" s="149"/>
      <c r="J319" s="150">
        <f>ROUND(I319*H319,2)</f>
        <v>0</v>
      </c>
      <c r="K319" s="151"/>
      <c r="L319" s="32"/>
      <c r="M319" s="152" t="s">
        <v>1</v>
      </c>
      <c r="N319" s="153" t="s">
        <v>38</v>
      </c>
      <c r="P319" s="154">
        <f>O319*H319</f>
        <v>0</v>
      </c>
      <c r="Q319" s="154">
        <v>0</v>
      </c>
      <c r="R319" s="154">
        <f>Q319*H319</f>
        <v>0</v>
      </c>
      <c r="S319" s="154">
        <v>0</v>
      </c>
      <c r="T319" s="155">
        <f>S319*H319</f>
        <v>0</v>
      </c>
      <c r="AR319" s="156" t="s">
        <v>166</v>
      </c>
      <c r="AT319" s="156" t="s">
        <v>162</v>
      </c>
      <c r="AU319" s="156" t="s">
        <v>76</v>
      </c>
      <c r="AY319" s="17" t="s">
        <v>160</v>
      </c>
      <c r="BE319" s="157">
        <f>IF(N319="základná",J319,0)</f>
        <v>0</v>
      </c>
      <c r="BF319" s="157">
        <f>IF(N319="znížená",J319,0)</f>
        <v>0</v>
      </c>
      <c r="BG319" s="157">
        <f>IF(N319="zákl. prenesená",J319,0)</f>
        <v>0</v>
      </c>
      <c r="BH319" s="157">
        <f>IF(N319="zníž. prenesená",J319,0)</f>
        <v>0</v>
      </c>
      <c r="BI319" s="157">
        <f>IF(N319="nulová",J319,0)</f>
        <v>0</v>
      </c>
      <c r="BJ319" s="17" t="s">
        <v>83</v>
      </c>
      <c r="BK319" s="157">
        <f>ROUND(I319*H319,2)</f>
        <v>0</v>
      </c>
      <c r="BL319" s="17" t="s">
        <v>166</v>
      </c>
      <c r="BM319" s="156" t="s">
        <v>479</v>
      </c>
    </row>
    <row r="320" spans="2:65" s="12" customFormat="1" ht="10.199999999999999">
      <c r="B320" s="158"/>
      <c r="D320" s="159" t="s">
        <v>167</v>
      </c>
      <c r="E320" s="160" t="s">
        <v>1</v>
      </c>
      <c r="F320" s="161" t="s">
        <v>1592</v>
      </c>
      <c r="H320" s="160" t="s">
        <v>1</v>
      </c>
      <c r="I320" s="162"/>
      <c r="L320" s="158"/>
      <c r="M320" s="163"/>
      <c r="T320" s="164"/>
      <c r="AT320" s="160" t="s">
        <v>167</v>
      </c>
      <c r="AU320" s="160" t="s">
        <v>76</v>
      </c>
      <c r="AV320" s="12" t="s">
        <v>76</v>
      </c>
      <c r="AW320" s="12" t="s">
        <v>29</v>
      </c>
      <c r="AX320" s="12" t="s">
        <v>72</v>
      </c>
      <c r="AY320" s="160" t="s">
        <v>160</v>
      </c>
    </row>
    <row r="321" spans="2:65" s="13" customFormat="1" ht="10.199999999999999">
      <c r="B321" s="165"/>
      <c r="D321" s="159" t="s">
        <v>167</v>
      </c>
      <c r="E321" s="166" t="s">
        <v>1</v>
      </c>
      <c r="F321" s="167" t="s">
        <v>1593</v>
      </c>
      <c r="H321" s="168">
        <v>15.5</v>
      </c>
      <c r="I321" s="169"/>
      <c r="L321" s="165"/>
      <c r="M321" s="170"/>
      <c r="T321" s="171"/>
      <c r="AT321" s="166" t="s">
        <v>167</v>
      </c>
      <c r="AU321" s="166" t="s">
        <v>76</v>
      </c>
      <c r="AV321" s="13" t="s">
        <v>83</v>
      </c>
      <c r="AW321" s="13" t="s">
        <v>29</v>
      </c>
      <c r="AX321" s="13" t="s">
        <v>72</v>
      </c>
      <c r="AY321" s="166" t="s">
        <v>160</v>
      </c>
    </row>
    <row r="322" spans="2:65" s="12" customFormat="1" ht="10.199999999999999">
      <c r="B322" s="158"/>
      <c r="D322" s="159" t="s">
        <v>167</v>
      </c>
      <c r="E322" s="160" t="s">
        <v>1</v>
      </c>
      <c r="F322" s="161" t="s">
        <v>1085</v>
      </c>
      <c r="H322" s="160" t="s">
        <v>1</v>
      </c>
      <c r="I322" s="162"/>
      <c r="L322" s="158"/>
      <c r="M322" s="163"/>
      <c r="T322" s="164"/>
      <c r="AT322" s="160" t="s">
        <v>167</v>
      </c>
      <c r="AU322" s="160" t="s">
        <v>76</v>
      </c>
      <c r="AV322" s="12" t="s">
        <v>76</v>
      </c>
      <c r="AW322" s="12" t="s">
        <v>29</v>
      </c>
      <c r="AX322" s="12" t="s">
        <v>72</v>
      </c>
      <c r="AY322" s="160" t="s">
        <v>160</v>
      </c>
    </row>
    <row r="323" spans="2:65" s="12" customFormat="1" ht="10.199999999999999">
      <c r="B323" s="158"/>
      <c r="D323" s="159" t="s">
        <v>167</v>
      </c>
      <c r="E323" s="160" t="s">
        <v>1</v>
      </c>
      <c r="F323" s="161" t="s">
        <v>1087</v>
      </c>
      <c r="H323" s="160" t="s">
        <v>1</v>
      </c>
      <c r="I323" s="162"/>
      <c r="L323" s="158"/>
      <c r="M323" s="163"/>
      <c r="T323" s="164"/>
      <c r="AT323" s="160" t="s">
        <v>167</v>
      </c>
      <c r="AU323" s="160" t="s">
        <v>76</v>
      </c>
      <c r="AV323" s="12" t="s">
        <v>76</v>
      </c>
      <c r="AW323" s="12" t="s">
        <v>29</v>
      </c>
      <c r="AX323" s="12" t="s">
        <v>72</v>
      </c>
      <c r="AY323" s="160" t="s">
        <v>160</v>
      </c>
    </row>
    <row r="324" spans="2:65" s="14" customFormat="1" ht="10.199999999999999">
      <c r="B324" s="172"/>
      <c r="D324" s="159" t="s">
        <v>167</v>
      </c>
      <c r="E324" s="173" t="s">
        <v>1</v>
      </c>
      <c r="F324" s="174" t="s">
        <v>174</v>
      </c>
      <c r="H324" s="175">
        <v>15.5</v>
      </c>
      <c r="I324" s="176"/>
      <c r="L324" s="172"/>
      <c r="M324" s="177"/>
      <c r="T324" s="178"/>
      <c r="AT324" s="173" t="s">
        <v>167</v>
      </c>
      <c r="AU324" s="173" t="s">
        <v>76</v>
      </c>
      <c r="AV324" s="14" t="s">
        <v>166</v>
      </c>
      <c r="AW324" s="14" t="s">
        <v>29</v>
      </c>
      <c r="AX324" s="14" t="s">
        <v>76</v>
      </c>
      <c r="AY324" s="173" t="s">
        <v>160</v>
      </c>
    </row>
    <row r="325" spans="2:65" s="1" customFormat="1" ht="16.5" customHeight="1">
      <c r="B325" s="143"/>
      <c r="C325" s="186" t="s">
        <v>318</v>
      </c>
      <c r="D325" s="186" t="s">
        <v>260</v>
      </c>
      <c r="E325" s="187" t="s">
        <v>1089</v>
      </c>
      <c r="F325" s="188" t="s">
        <v>1090</v>
      </c>
      <c r="G325" s="189" t="s">
        <v>246</v>
      </c>
      <c r="H325" s="190">
        <v>15.5</v>
      </c>
      <c r="I325" s="191"/>
      <c r="J325" s="192">
        <f>ROUND(I325*H325,2)</f>
        <v>0</v>
      </c>
      <c r="K325" s="193"/>
      <c r="L325" s="194"/>
      <c r="M325" s="195" t="s">
        <v>1</v>
      </c>
      <c r="N325" s="196" t="s">
        <v>38</v>
      </c>
      <c r="P325" s="154">
        <f>O325*H325</f>
        <v>0</v>
      </c>
      <c r="Q325" s="154">
        <v>0</v>
      </c>
      <c r="R325" s="154">
        <f>Q325*H325</f>
        <v>0</v>
      </c>
      <c r="S325" s="154">
        <v>0</v>
      </c>
      <c r="T325" s="155">
        <f>S325*H325</f>
        <v>0</v>
      </c>
      <c r="AR325" s="156" t="s">
        <v>187</v>
      </c>
      <c r="AT325" s="156" t="s">
        <v>260</v>
      </c>
      <c r="AU325" s="156" t="s">
        <v>76</v>
      </c>
      <c r="AY325" s="17" t="s">
        <v>160</v>
      </c>
      <c r="BE325" s="157">
        <f>IF(N325="základná",J325,0)</f>
        <v>0</v>
      </c>
      <c r="BF325" s="157">
        <f>IF(N325="znížená",J325,0)</f>
        <v>0</v>
      </c>
      <c r="BG325" s="157">
        <f>IF(N325="zákl. prenesená",J325,0)</f>
        <v>0</v>
      </c>
      <c r="BH325" s="157">
        <f>IF(N325="zníž. prenesená",J325,0)</f>
        <v>0</v>
      </c>
      <c r="BI325" s="157">
        <f>IF(N325="nulová",J325,0)</f>
        <v>0</v>
      </c>
      <c r="BJ325" s="17" t="s">
        <v>83</v>
      </c>
      <c r="BK325" s="157">
        <f>ROUND(I325*H325,2)</f>
        <v>0</v>
      </c>
      <c r="BL325" s="17" t="s">
        <v>166</v>
      </c>
      <c r="BM325" s="156" t="s">
        <v>498</v>
      </c>
    </row>
    <row r="326" spans="2:65" s="1" customFormat="1" ht="24.15" customHeight="1">
      <c r="B326" s="143"/>
      <c r="C326" s="186" t="s">
        <v>501</v>
      </c>
      <c r="D326" s="186" t="s">
        <v>260</v>
      </c>
      <c r="E326" s="187" t="s">
        <v>1092</v>
      </c>
      <c r="F326" s="188" t="s">
        <v>1093</v>
      </c>
      <c r="G326" s="189" t="s">
        <v>246</v>
      </c>
      <c r="H326" s="190">
        <v>15.5</v>
      </c>
      <c r="I326" s="191"/>
      <c r="J326" s="192">
        <f>ROUND(I326*H326,2)</f>
        <v>0</v>
      </c>
      <c r="K326" s="193"/>
      <c r="L326" s="194"/>
      <c r="M326" s="195" t="s">
        <v>1</v>
      </c>
      <c r="N326" s="196" t="s">
        <v>38</v>
      </c>
      <c r="P326" s="154">
        <f>O326*H326</f>
        <v>0</v>
      </c>
      <c r="Q326" s="154">
        <v>0</v>
      </c>
      <c r="R326" s="154">
        <f>Q326*H326</f>
        <v>0</v>
      </c>
      <c r="S326" s="154">
        <v>0</v>
      </c>
      <c r="T326" s="155">
        <f>S326*H326</f>
        <v>0</v>
      </c>
      <c r="AR326" s="156" t="s">
        <v>187</v>
      </c>
      <c r="AT326" s="156" t="s">
        <v>260</v>
      </c>
      <c r="AU326" s="156" t="s">
        <v>76</v>
      </c>
      <c r="AY326" s="17" t="s">
        <v>160</v>
      </c>
      <c r="BE326" s="157">
        <f>IF(N326="základná",J326,0)</f>
        <v>0</v>
      </c>
      <c r="BF326" s="157">
        <f>IF(N326="znížená",J326,0)</f>
        <v>0</v>
      </c>
      <c r="BG326" s="157">
        <f>IF(N326="zákl. prenesená",J326,0)</f>
        <v>0</v>
      </c>
      <c r="BH326" s="157">
        <f>IF(N326="zníž. prenesená",J326,0)</f>
        <v>0</v>
      </c>
      <c r="BI326" s="157">
        <f>IF(N326="nulová",J326,0)</f>
        <v>0</v>
      </c>
      <c r="BJ326" s="17" t="s">
        <v>83</v>
      </c>
      <c r="BK326" s="157">
        <f>ROUND(I326*H326,2)</f>
        <v>0</v>
      </c>
      <c r="BL326" s="17" t="s">
        <v>166</v>
      </c>
      <c r="BM326" s="156" t="s">
        <v>504</v>
      </c>
    </row>
    <row r="327" spans="2:65" s="1" customFormat="1" ht="16.5" customHeight="1">
      <c r="B327" s="143"/>
      <c r="C327" s="144" t="s">
        <v>328</v>
      </c>
      <c r="D327" s="144" t="s">
        <v>162</v>
      </c>
      <c r="E327" s="145" t="s">
        <v>1099</v>
      </c>
      <c r="F327" s="146" t="s">
        <v>1100</v>
      </c>
      <c r="G327" s="147" t="s">
        <v>289</v>
      </c>
      <c r="H327" s="148">
        <v>5</v>
      </c>
      <c r="I327" s="149"/>
      <c r="J327" s="150">
        <f>ROUND(I327*H327,2)</f>
        <v>0</v>
      </c>
      <c r="K327" s="151"/>
      <c r="L327" s="32"/>
      <c r="M327" s="152" t="s">
        <v>1</v>
      </c>
      <c r="N327" s="153" t="s">
        <v>38</v>
      </c>
      <c r="P327" s="154">
        <f>O327*H327</f>
        <v>0</v>
      </c>
      <c r="Q327" s="154">
        <v>0</v>
      </c>
      <c r="R327" s="154">
        <f>Q327*H327</f>
        <v>0</v>
      </c>
      <c r="S327" s="154">
        <v>0</v>
      </c>
      <c r="T327" s="155">
        <f>S327*H327</f>
        <v>0</v>
      </c>
      <c r="AR327" s="156" t="s">
        <v>166</v>
      </c>
      <c r="AT327" s="156" t="s">
        <v>162</v>
      </c>
      <c r="AU327" s="156" t="s">
        <v>76</v>
      </c>
      <c r="AY327" s="17" t="s">
        <v>160</v>
      </c>
      <c r="BE327" s="157">
        <f>IF(N327="základná",J327,0)</f>
        <v>0</v>
      </c>
      <c r="BF327" s="157">
        <f>IF(N327="znížená",J327,0)</f>
        <v>0</v>
      </c>
      <c r="BG327" s="157">
        <f>IF(N327="zákl. prenesená",J327,0)</f>
        <v>0</v>
      </c>
      <c r="BH327" s="157">
        <f>IF(N327="zníž. prenesená",J327,0)</f>
        <v>0</v>
      </c>
      <c r="BI327" s="157">
        <f>IF(N327="nulová",J327,0)</f>
        <v>0</v>
      </c>
      <c r="BJ327" s="17" t="s">
        <v>83</v>
      </c>
      <c r="BK327" s="157">
        <f>ROUND(I327*H327,2)</f>
        <v>0</v>
      </c>
      <c r="BL327" s="17" t="s">
        <v>166</v>
      </c>
      <c r="BM327" s="156" t="s">
        <v>507</v>
      </c>
    </row>
    <row r="328" spans="2:65" s="12" customFormat="1" ht="10.199999999999999">
      <c r="B328" s="158"/>
      <c r="D328" s="159" t="s">
        <v>167</v>
      </c>
      <c r="E328" s="160" t="s">
        <v>1</v>
      </c>
      <c r="F328" s="161" t="s">
        <v>1101</v>
      </c>
      <c r="H328" s="160" t="s">
        <v>1</v>
      </c>
      <c r="I328" s="162"/>
      <c r="L328" s="158"/>
      <c r="M328" s="163"/>
      <c r="T328" s="164"/>
      <c r="AT328" s="160" t="s">
        <v>167</v>
      </c>
      <c r="AU328" s="160" t="s">
        <v>76</v>
      </c>
      <c r="AV328" s="12" t="s">
        <v>76</v>
      </c>
      <c r="AW328" s="12" t="s">
        <v>29</v>
      </c>
      <c r="AX328" s="12" t="s">
        <v>72</v>
      </c>
      <c r="AY328" s="160" t="s">
        <v>160</v>
      </c>
    </row>
    <row r="329" spans="2:65" s="13" customFormat="1" ht="10.199999999999999">
      <c r="B329" s="165"/>
      <c r="D329" s="159" t="s">
        <v>167</v>
      </c>
      <c r="E329" s="166" t="s">
        <v>1</v>
      </c>
      <c r="F329" s="167" t="s">
        <v>190</v>
      </c>
      <c r="H329" s="168">
        <v>5</v>
      </c>
      <c r="I329" s="169"/>
      <c r="L329" s="165"/>
      <c r="M329" s="170"/>
      <c r="T329" s="171"/>
      <c r="AT329" s="166" t="s">
        <v>167</v>
      </c>
      <c r="AU329" s="166" t="s">
        <v>76</v>
      </c>
      <c r="AV329" s="13" t="s">
        <v>83</v>
      </c>
      <c r="AW329" s="13" t="s">
        <v>29</v>
      </c>
      <c r="AX329" s="13" t="s">
        <v>72</v>
      </c>
      <c r="AY329" s="166" t="s">
        <v>160</v>
      </c>
    </row>
    <row r="330" spans="2:65" s="14" customFormat="1" ht="10.199999999999999">
      <c r="B330" s="172"/>
      <c r="D330" s="159" t="s">
        <v>167</v>
      </c>
      <c r="E330" s="173" t="s">
        <v>1</v>
      </c>
      <c r="F330" s="174" t="s">
        <v>174</v>
      </c>
      <c r="H330" s="175">
        <v>5</v>
      </c>
      <c r="I330" s="176"/>
      <c r="L330" s="172"/>
      <c r="M330" s="177"/>
      <c r="T330" s="178"/>
      <c r="AT330" s="173" t="s">
        <v>167</v>
      </c>
      <c r="AU330" s="173" t="s">
        <v>76</v>
      </c>
      <c r="AV330" s="14" t="s">
        <v>166</v>
      </c>
      <c r="AW330" s="14" t="s">
        <v>29</v>
      </c>
      <c r="AX330" s="14" t="s">
        <v>76</v>
      </c>
      <c r="AY330" s="173" t="s">
        <v>160</v>
      </c>
    </row>
    <row r="331" spans="2:65" s="1" customFormat="1" ht="21.75" customHeight="1">
      <c r="B331" s="143"/>
      <c r="C331" s="144" t="s">
        <v>510</v>
      </c>
      <c r="D331" s="144" t="s">
        <v>162</v>
      </c>
      <c r="E331" s="145" t="s">
        <v>1102</v>
      </c>
      <c r="F331" s="146" t="s">
        <v>1103</v>
      </c>
      <c r="G331" s="147" t="s">
        <v>209</v>
      </c>
      <c r="H331" s="148">
        <v>29.95</v>
      </c>
      <c r="I331" s="149"/>
      <c r="J331" s="150">
        <f>ROUND(I331*H331,2)</f>
        <v>0</v>
      </c>
      <c r="K331" s="151"/>
      <c r="L331" s="32"/>
      <c r="M331" s="152" t="s">
        <v>1</v>
      </c>
      <c r="N331" s="153" t="s">
        <v>38</v>
      </c>
      <c r="P331" s="154">
        <f>O331*H331</f>
        <v>0</v>
      </c>
      <c r="Q331" s="154">
        <v>0</v>
      </c>
      <c r="R331" s="154">
        <f>Q331*H331</f>
        <v>0</v>
      </c>
      <c r="S331" s="154">
        <v>0</v>
      </c>
      <c r="T331" s="155">
        <f>S331*H331</f>
        <v>0</v>
      </c>
      <c r="AR331" s="156" t="s">
        <v>166</v>
      </c>
      <c r="AT331" s="156" t="s">
        <v>162</v>
      </c>
      <c r="AU331" s="156" t="s">
        <v>76</v>
      </c>
      <c r="AY331" s="17" t="s">
        <v>160</v>
      </c>
      <c r="BE331" s="157">
        <f>IF(N331="základná",J331,0)</f>
        <v>0</v>
      </c>
      <c r="BF331" s="157">
        <f>IF(N331="znížená",J331,0)</f>
        <v>0</v>
      </c>
      <c r="BG331" s="157">
        <f>IF(N331="zákl. prenesená",J331,0)</f>
        <v>0</v>
      </c>
      <c r="BH331" s="157">
        <f>IF(N331="zníž. prenesená",J331,0)</f>
        <v>0</v>
      </c>
      <c r="BI331" s="157">
        <f>IF(N331="nulová",J331,0)</f>
        <v>0</v>
      </c>
      <c r="BJ331" s="17" t="s">
        <v>83</v>
      </c>
      <c r="BK331" s="157">
        <f>ROUND(I331*H331,2)</f>
        <v>0</v>
      </c>
      <c r="BL331" s="17" t="s">
        <v>166</v>
      </c>
      <c r="BM331" s="156" t="s">
        <v>513</v>
      </c>
    </row>
    <row r="332" spans="2:65" s="12" customFormat="1" ht="20.399999999999999">
      <c r="B332" s="158"/>
      <c r="D332" s="159" t="s">
        <v>167</v>
      </c>
      <c r="E332" s="160" t="s">
        <v>1</v>
      </c>
      <c r="F332" s="161" t="s">
        <v>1594</v>
      </c>
      <c r="H332" s="160" t="s">
        <v>1</v>
      </c>
      <c r="I332" s="162"/>
      <c r="L332" s="158"/>
      <c r="M332" s="163"/>
      <c r="T332" s="164"/>
      <c r="AT332" s="160" t="s">
        <v>167</v>
      </c>
      <c r="AU332" s="160" t="s">
        <v>76</v>
      </c>
      <c r="AV332" s="12" t="s">
        <v>76</v>
      </c>
      <c r="AW332" s="12" t="s">
        <v>29</v>
      </c>
      <c r="AX332" s="12" t="s">
        <v>72</v>
      </c>
      <c r="AY332" s="160" t="s">
        <v>160</v>
      </c>
    </row>
    <row r="333" spans="2:65" s="12" customFormat="1" ht="10.199999999999999">
      <c r="B333" s="158"/>
      <c r="D333" s="159" t="s">
        <v>167</v>
      </c>
      <c r="E333" s="160" t="s">
        <v>1</v>
      </c>
      <c r="F333" s="161" t="s">
        <v>1595</v>
      </c>
      <c r="H333" s="160" t="s">
        <v>1</v>
      </c>
      <c r="I333" s="162"/>
      <c r="L333" s="158"/>
      <c r="M333" s="163"/>
      <c r="T333" s="164"/>
      <c r="AT333" s="160" t="s">
        <v>167</v>
      </c>
      <c r="AU333" s="160" t="s">
        <v>76</v>
      </c>
      <c r="AV333" s="12" t="s">
        <v>76</v>
      </c>
      <c r="AW333" s="12" t="s">
        <v>29</v>
      </c>
      <c r="AX333" s="12" t="s">
        <v>72</v>
      </c>
      <c r="AY333" s="160" t="s">
        <v>160</v>
      </c>
    </row>
    <row r="334" spans="2:65" s="13" customFormat="1" ht="10.199999999999999">
      <c r="B334" s="165"/>
      <c r="D334" s="159" t="s">
        <v>167</v>
      </c>
      <c r="E334" s="166" t="s">
        <v>1</v>
      </c>
      <c r="F334" s="167" t="s">
        <v>1596</v>
      </c>
      <c r="H334" s="168">
        <v>29.95</v>
      </c>
      <c r="I334" s="169"/>
      <c r="L334" s="165"/>
      <c r="M334" s="170"/>
      <c r="T334" s="171"/>
      <c r="AT334" s="166" t="s">
        <v>167</v>
      </c>
      <c r="AU334" s="166" t="s">
        <v>76</v>
      </c>
      <c r="AV334" s="13" t="s">
        <v>83</v>
      </c>
      <c r="AW334" s="13" t="s">
        <v>29</v>
      </c>
      <c r="AX334" s="13" t="s">
        <v>72</v>
      </c>
      <c r="AY334" s="166" t="s">
        <v>160</v>
      </c>
    </row>
    <row r="335" spans="2:65" s="14" customFormat="1" ht="10.199999999999999">
      <c r="B335" s="172"/>
      <c r="D335" s="159" t="s">
        <v>167</v>
      </c>
      <c r="E335" s="173" t="s">
        <v>1</v>
      </c>
      <c r="F335" s="174" t="s">
        <v>174</v>
      </c>
      <c r="H335" s="175">
        <v>29.95</v>
      </c>
      <c r="I335" s="176"/>
      <c r="L335" s="172"/>
      <c r="M335" s="177"/>
      <c r="T335" s="178"/>
      <c r="AT335" s="173" t="s">
        <v>167</v>
      </c>
      <c r="AU335" s="173" t="s">
        <v>76</v>
      </c>
      <c r="AV335" s="14" t="s">
        <v>166</v>
      </c>
      <c r="AW335" s="14" t="s">
        <v>29</v>
      </c>
      <c r="AX335" s="14" t="s">
        <v>76</v>
      </c>
      <c r="AY335" s="173" t="s">
        <v>160</v>
      </c>
    </row>
    <row r="336" spans="2:65" s="11" customFormat="1" ht="25.95" customHeight="1">
      <c r="B336" s="131"/>
      <c r="D336" s="132" t="s">
        <v>71</v>
      </c>
      <c r="E336" s="133" t="s">
        <v>190</v>
      </c>
      <c r="F336" s="133" t="s">
        <v>341</v>
      </c>
      <c r="I336" s="134"/>
      <c r="J336" s="135">
        <f>BK336</f>
        <v>0</v>
      </c>
      <c r="L336" s="131"/>
      <c r="M336" s="136"/>
      <c r="P336" s="137">
        <f>SUM(P337:P341)</f>
        <v>0</v>
      </c>
      <c r="R336" s="137">
        <f>SUM(R337:R341)</f>
        <v>0</v>
      </c>
      <c r="T336" s="138">
        <f>SUM(T337:T341)</f>
        <v>0</v>
      </c>
      <c r="AR336" s="132" t="s">
        <v>76</v>
      </c>
      <c r="AT336" s="139" t="s">
        <v>71</v>
      </c>
      <c r="AU336" s="139" t="s">
        <v>72</v>
      </c>
      <c r="AY336" s="132" t="s">
        <v>160</v>
      </c>
      <c r="BK336" s="140">
        <f>SUM(BK337:BK341)</f>
        <v>0</v>
      </c>
    </row>
    <row r="337" spans="2:65" s="1" customFormat="1" ht="16.5" customHeight="1">
      <c r="B337" s="143"/>
      <c r="C337" s="144" t="s">
        <v>339</v>
      </c>
      <c r="D337" s="144" t="s">
        <v>162</v>
      </c>
      <c r="E337" s="145" t="s">
        <v>349</v>
      </c>
      <c r="F337" s="146" t="s">
        <v>350</v>
      </c>
      <c r="G337" s="147" t="s">
        <v>246</v>
      </c>
      <c r="H337" s="148">
        <v>49.152000000000001</v>
      </c>
      <c r="I337" s="149"/>
      <c r="J337" s="150">
        <f>ROUND(I337*H337,2)</f>
        <v>0</v>
      </c>
      <c r="K337" s="151"/>
      <c r="L337" s="32"/>
      <c r="M337" s="152" t="s">
        <v>1</v>
      </c>
      <c r="N337" s="153" t="s">
        <v>38</v>
      </c>
      <c r="P337" s="154">
        <f>O337*H337</f>
        <v>0</v>
      </c>
      <c r="Q337" s="154">
        <v>0</v>
      </c>
      <c r="R337" s="154">
        <f>Q337*H337</f>
        <v>0</v>
      </c>
      <c r="S337" s="154">
        <v>0</v>
      </c>
      <c r="T337" s="155">
        <f>S337*H337</f>
        <v>0</v>
      </c>
      <c r="AR337" s="156" t="s">
        <v>166</v>
      </c>
      <c r="AT337" s="156" t="s">
        <v>162</v>
      </c>
      <c r="AU337" s="156" t="s">
        <v>76</v>
      </c>
      <c r="AY337" s="17" t="s">
        <v>160</v>
      </c>
      <c r="BE337" s="157">
        <f>IF(N337="základná",J337,0)</f>
        <v>0</v>
      </c>
      <c r="BF337" s="157">
        <f>IF(N337="znížená",J337,0)</f>
        <v>0</v>
      </c>
      <c r="BG337" s="157">
        <f>IF(N337="zákl. prenesená",J337,0)</f>
        <v>0</v>
      </c>
      <c r="BH337" s="157">
        <f>IF(N337="zníž. prenesená",J337,0)</f>
        <v>0</v>
      </c>
      <c r="BI337" s="157">
        <f>IF(N337="nulová",J337,0)</f>
        <v>0</v>
      </c>
      <c r="BJ337" s="17" t="s">
        <v>83</v>
      </c>
      <c r="BK337" s="157">
        <f>ROUND(I337*H337,2)</f>
        <v>0</v>
      </c>
      <c r="BL337" s="17" t="s">
        <v>166</v>
      </c>
      <c r="BM337" s="156" t="s">
        <v>516</v>
      </c>
    </row>
    <row r="338" spans="2:65" s="12" customFormat="1" ht="20.399999999999999">
      <c r="B338" s="158"/>
      <c r="D338" s="159" t="s">
        <v>167</v>
      </c>
      <c r="E338" s="160" t="s">
        <v>1</v>
      </c>
      <c r="F338" s="161" t="s">
        <v>345</v>
      </c>
      <c r="H338" s="160" t="s">
        <v>1</v>
      </c>
      <c r="I338" s="162"/>
      <c r="L338" s="158"/>
      <c r="M338" s="163"/>
      <c r="T338" s="164"/>
      <c r="AT338" s="160" t="s">
        <v>167</v>
      </c>
      <c r="AU338" s="160" t="s">
        <v>76</v>
      </c>
      <c r="AV338" s="12" t="s">
        <v>76</v>
      </c>
      <c r="AW338" s="12" t="s">
        <v>29</v>
      </c>
      <c r="AX338" s="12" t="s">
        <v>72</v>
      </c>
      <c r="AY338" s="160" t="s">
        <v>160</v>
      </c>
    </row>
    <row r="339" spans="2:65" s="13" customFormat="1" ht="10.199999999999999">
      <c r="B339" s="165"/>
      <c r="D339" s="159" t="s">
        <v>167</v>
      </c>
      <c r="E339" s="166" t="s">
        <v>1</v>
      </c>
      <c r="F339" s="167" t="s">
        <v>1597</v>
      </c>
      <c r="H339" s="168">
        <v>4.8</v>
      </c>
      <c r="I339" s="169"/>
      <c r="L339" s="165"/>
      <c r="M339" s="170"/>
      <c r="T339" s="171"/>
      <c r="AT339" s="166" t="s">
        <v>167</v>
      </c>
      <c r="AU339" s="166" t="s">
        <v>76</v>
      </c>
      <c r="AV339" s="13" t="s">
        <v>83</v>
      </c>
      <c r="AW339" s="13" t="s">
        <v>29</v>
      </c>
      <c r="AX339" s="13" t="s">
        <v>72</v>
      </c>
      <c r="AY339" s="166" t="s">
        <v>160</v>
      </c>
    </row>
    <row r="340" spans="2:65" s="13" customFormat="1" ht="10.199999999999999">
      <c r="B340" s="165"/>
      <c r="D340" s="159" t="s">
        <v>167</v>
      </c>
      <c r="E340" s="166" t="s">
        <v>1</v>
      </c>
      <c r="F340" s="167" t="s">
        <v>1598</v>
      </c>
      <c r="H340" s="168">
        <v>44.351999999999997</v>
      </c>
      <c r="I340" s="169"/>
      <c r="L340" s="165"/>
      <c r="M340" s="170"/>
      <c r="T340" s="171"/>
      <c r="AT340" s="166" t="s">
        <v>167</v>
      </c>
      <c r="AU340" s="166" t="s">
        <v>76</v>
      </c>
      <c r="AV340" s="13" t="s">
        <v>83</v>
      </c>
      <c r="AW340" s="13" t="s">
        <v>29</v>
      </c>
      <c r="AX340" s="13" t="s">
        <v>72</v>
      </c>
      <c r="AY340" s="166" t="s">
        <v>160</v>
      </c>
    </row>
    <row r="341" spans="2:65" s="14" customFormat="1" ht="10.199999999999999">
      <c r="B341" s="172"/>
      <c r="D341" s="159" t="s">
        <v>167</v>
      </c>
      <c r="E341" s="173" t="s">
        <v>1</v>
      </c>
      <c r="F341" s="174" t="s">
        <v>174</v>
      </c>
      <c r="H341" s="175">
        <v>49.151999999999994</v>
      </c>
      <c r="I341" s="176"/>
      <c r="L341" s="172"/>
      <c r="M341" s="177"/>
      <c r="T341" s="178"/>
      <c r="AT341" s="173" t="s">
        <v>167</v>
      </c>
      <c r="AU341" s="173" t="s">
        <v>76</v>
      </c>
      <c r="AV341" s="14" t="s">
        <v>166</v>
      </c>
      <c r="AW341" s="14" t="s">
        <v>29</v>
      </c>
      <c r="AX341" s="14" t="s">
        <v>76</v>
      </c>
      <c r="AY341" s="173" t="s">
        <v>160</v>
      </c>
    </row>
    <row r="342" spans="2:65" s="11" customFormat="1" ht="25.95" customHeight="1">
      <c r="B342" s="131"/>
      <c r="D342" s="132" t="s">
        <v>71</v>
      </c>
      <c r="E342" s="133" t="s">
        <v>697</v>
      </c>
      <c r="F342" s="133" t="s">
        <v>698</v>
      </c>
      <c r="I342" s="134"/>
      <c r="J342" s="135">
        <f>BK342</f>
        <v>0</v>
      </c>
      <c r="L342" s="131"/>
      <c r="M342" s="136"/>
      <c r="P342" s="137">
        <f>P343</f>
        <v>0</v>
      </c>
      <c r="R342" s="137">
        <f>R343</f>
        <v>0</v>
      </c>
      <c r="T342" s="138">
        <f>T343</f>
        <v>0</v>
      </c>
      <c r="AR342" s="132" t="s">
        <v>76</v>
      </c>
      <c r="AT342" s="139" t="s">
        <v>71</v>
      </c>
      <c r="AU342" s="139" t="s">
        <v>72</v>
      </c>
      <c r="AY342" s="132" t="s">
        <v>160</v>
      </c>
      <c r="BK342" s="140">
        <f>BK343</f>
        <v>0</v>
      </c>
    </row>
    <row r="343" spans="2:65" s="1" customFormat="1" ht="33" customHeight="1">
      <c r="B343" s="143"/>
      <c r="C343" s="144" t="s">
        <v>518</v>
      </c>
      <c r="D343" s="144" t="s">
        <v>162</v>
      </c>
      <c r="E343" s="145" t="s">
        <v>1116</v>
      </c>
      <c r="F343" s="146" t="s">
        <v>1117</v>
      </c>
      <c r="G343" s="147" t="s">
        <v>246</v>
      </c>
      <c r="H343" s="148">
        <v>31.699000000000002</v>
      </c>
      <c r="I343" s="149"/>
      <c r="J343" s="150">
        <f>ROUND(I343*H343,2)</f>
        <v>0</v>
      </c>
      <c r="K343" s="151"/>
      <c r="L343" s="32"/>
      <c r="M343" s="152" t="s">
        <v>1</v>
      </c>
      <c r="N343" s="153" t="s">
        <v>38</v>
      </c>
      <c r="P343" s="154">
        <f>O343*H343</f>
        <v>0</v>
      </c>
      <c r="Q343" s="154">
        <v>0</v>
      </c>
      <c r="R343" s="154">
        <f>Q343*H343</f>
        <v>0</v>
      </c>
      <c r="S343" s="154">
        <v>0</v>
      </c>
      <c r="T343" s="155">
        <f>S343*H343</f>
        <v>0</v>
      </c>
      <c r="AR343" s="156" t="s">
        <v>166</v>
      </c>
      <c r="AT343" s="156" t="s">
        <v>162</v>
      </c>
      <c r="AU343" s="156" t="s">
        <v>76</v>
      </c>
      <c r="AY343" s="17" t="s">
        <v>160</v>
      </c>
      <c r="BE343" s="157">
        <f>IF(N343="základná",J343,0)</f>
        <v>0</v>
      </c>
      <c r="BF343" s="157">
        <f>IF(N343="znížená",J343,0)</f>
        <v>0</v>
      </c>
      <c r="BG343" s="157">
        <f>IF(N343="zákl. prenesená",J343,0)</f>
        <v>0</v>
      </c>
      <c r="BH343" s="157">
        <f>IF(N343="zníž. prenesená",J343,0)</f>
        <v>0</v>
      </c>
      <c r="BI343" s="157">
        <f>IF(N343="nulová",J343,0)</f>
        <v>0</v>
      </c>
      <c r="BJ343" s="17" t="s">
        <v>83</v>
      </c>
      <c r="BK343" s="157">
        <f>ROUND(I343*H343,2)</f>
        <v>0</v>
      </c>
      <c r="BL343" s="17" t="s">
        <v>166</v>
      </c>
      <c r="BM343" s="156" t="s">
        <v>521</v>
      </c>
    </row>
    <row r="344" spans="2:65" s="11" customFormat="1" ht="25.95" customHeight="1">
      <c r="B344" s="131"/>
      <c r="D344" s="132" t="s">
        <v>71</v>
      </c>
      <c r="E344" s="133" t="s">
        <v>213</v>
      </c>
      <c r="F344" s="133" t="s">
        <v>548</v>
      </c>
      <c r="I344" s="134"/>
      <c r="J344" s="135">
        <f>BK344</f>
        <v>0</v>
      </c>
      <c r="L344" s="131"/>
      <c r="M344" s="136"/>
      <c r="P344" s="137">
        <f>SUM(P345:P351)</f>
        <v>0</v>
      </c>
      <c r="R344" s="137">
        <f>SUM(R345:R351)</f>
        <v>0</v>
      </c>
      <c r="T344" s="138">
        <f>SUM(T345:T351)</f>
        <v>0</v>
      </c>
      <c r="AR344" s="132" t="s">
        <v>76</v>
      </c>
      <c r="AT344" s="139" t="s">
        <v>71</v>
      </c>
      <c r="AU344" s="139" t="s">
        <v>72</v>
      </c>
      <c r="AY344" s="132" t="s">
        <v>160</v>
      </c>
      <c r="BK344" s="140">
        <f>SUM(BK345:BK351)</f>
        <v>0</v>
      </c>
    </row>
    <row r="345" spans="2:65" s="1" customFormat="1" ht="37.799999999999997" customHeight="1">
      <c r="B345" s="143"/>
      <c r="C345" s="144" t="s">
        <v>344</v>
      </c>
      <c r="D345" s="144" t="s">
        <v>162</v>
      </c>
      <c r="E345" s="145" t="s">
        <v>1111</v>
      </c>
      <c r="F345" s="146" t="s">
        <v>1112</v>
      </c>
      <c r="G345" s="147" t="s">
        <v>601</v>
      </c>
      <c r="H345" s="148">
        <v>5</v>
      </c>
      <c r="I345" s="149"/>
      <c r="J345" s="150">
        <f>ROUND(I345*H345,2)</f>
        <v>0</v>
      </c>
      <c r="K345" s="151"/>
      <c r="L345" s="32"/>
      <c r="M345" s="152" t="s">
        <v>1</v>
      </c>
      <c r="N345" s="153" t="s">
        <v>38</v>
      </c>
      <c r="P345" s="154">
        <f>O345*H345</f>
        <v>0</v>
      </c>
      <c r="Q345" s="154">
        <v>0</v>
      </c>
      <c r="R345" s="154">
        <f>Q345*H345</f>
        <v>0</v>
      </c>
      <c r="S345" s="154">
        <v>0</v>
      </c>
      <c r="T345" s="155">
        <f>S345*H345</f>
        <v>0</v>
      </c>
      <c r="AR345" s="156" t="s">
        <v>166</v>
      </c>
      <c r="AT345" s="156" t="s">
        <v>162</v>
      </c>
      <c r="AU345" s="156" t="s">
        <v>76</v>
      </c>
      <c r="AY345" s="17" t="s">
        <v>160</v>
      </c>
      <c r="BE345" s="157">
        <f>IF(N345="základná",J345,0)</f>
        <v>0</v>
      </c>
      <c r="BF345" s="157">
        <f>IF(N345="znížená",J345,0)</f>
        <v>0</v>
      </c>
      <c r="BG345" s="157">
        <f>IF(N345="zákl. prenesená",J345,0)</f>
        <v>0</v>
      </c>
      <c r="BH345" s="157">
        <f>IF(N345="zníž. prenesená",J345,0)</f>
        <v>0</v>
      </c>
      <c r="BI345" s="157">
        <f>IF(N345="nulová",J345,0)</f>
        <v>0</v>
      </c>
      <c r="BJ345" s="17" t="s">
        <v>83</v>
      </c>
      <c r="BK345" s="157">
        <f>ROUND(I345*H345,2)</f>
        <v>0</v>
      </c>
      <c r="BL345" s="17" t="s">
        <v>166</v>
      </c>
      <c r="BM345" s="156" t="s">
        <v>524</v>
      </c>
    </row>
    <row r="346" spans="2:65" s="12" customFormat="1" ht="20.399999999999999">
      <c r="B346" s="158"/>
      <c r="D346" s="159" t="s">
        <v>167</v>
      </c>
      <c r="E346" s="160" t="s">
        <v>1</v>
      </c>
      <c r="F346" s="161" t="s">
        <v>1599</v>
      </c>
      <c r="H346" s="160" t="s">
        <v>1</v>
      </c>
      <c r="I346" s="162"/>
      <c r="L346" s="158"/>
      <c r="M346" s="163"/>
      <c r="T346" s="164"/>
      <c r="AT346" s="160" t="s">
        <v>167</v>
      </c>
      <c r="AU346" s="160" t="s">
        <v>76</v>
      </c>
      <c r="AV346" s="12" t="s">
        <v>76</v>
      </c>
      <c r="AW346" s="12" t="s">
        <v>29</v>
      </c>
      <c r="AX346" s="12" t="s">
        <v>72</v>
      </c>
      <c r="AY346" s="160" t="s">
        <v>160</v>
      </c>
    </row>
    <row r="347" spans="2:65" s="13" customFormat="1" ht="10.199999999999999">
      <c r="B347" s="165"/>
      <c r="D347" s="159" t="s">
        <v>167</v>
      </c>
      <c r="E347" s="166" t="s">
        <v>1</v>
      </c>
      <c r="F347" s="167" t="s">
        <v>190</v>
      </c>
      <c r="H347" s="168">
        <v>5</v>
      </c>
      <c r="I347" s="169"/>
      <c r="L347" s="165"/>
      <c r="M347" s="170"/>
      <c r="T347" s="171"/>
      <c r="AT347" s="166" t="s">
        <v>167</v>
      </c>
      <c r="AU347" s="166" t="s">
        <v>76</v>
      </c>
      <c r="AV347" s="13" t="s">
        <v>83</v>
      </c>
      <c r="AW347" s="13" t="s">
        <v>29</v>
      </c>
      <c r="AX347" s="13" t="s">
        <v>72</v>
      </c>
      <c r="AY347" s="166" t="s">
        <v>160</v>
      </c>
    </row>
    <row r="348" spans="2:65" s="14" customFormat="1" ht="10.199999999999999">
      <c r="B348" s="172"/>
      <c r="D348" s="159" t="s">
        <v>167</v>
      </c>
      <c r="E348" s="173" t="s">
        <v>1</v>
      </c>
      <c r="F348" s="174" t="s">
        <v>174</v>
      </c>
      <c r="H348" s="175">
        <v>5</v>
      </c>
      <c r="I348" s="176"/>
      <c r="L348" s="172"/>
      <c r="M348" s="177"/>
      <c r="T348" s="178"/>
      <c r="AT348" s="173" t="s">
        <v>167</v>
      </c>
      <c r="AU348" s="173" t="s">
        <v>76</v>
      </c>
      <c r="AV348" s="14" t="s">
        <v>166</v>
      </c>
      <c r="AW348" s="14" t="s">
        <v>29</v>
      </c>
      <c r="AX348" s="14" t="s">
        <v>76</v>
      </c>
      <c r="AY348" s="173" t="s">
        <v>160</v>
      </c>
    </row>
    <row r="349" spans="2:65" s="1" customFormat="1" ht="21.75" customHeight="1">
      <c r="B349" s="143"/>
      <c r="C349" s="186" t="s">
        <v>533</v>
      </c>
      <c r="D349" s="186" t="s">
        <v>260</v>
      </c>
      <c r="E349" s="187" t="s">
        <v>642</v>
      </c>
      <c r="F349" s="188" t="s">
        <v>643</v>
      </c>
      <c r="G349" s="189" t="s">
        <v>289</v>
      </c>
      <c r="H349" s="190">
        <v>5.05</v>
      </c>
      <c r="I349" s="191"/>
      <c r="J349" s="192">
        <f>ROUND(I349*H349,2)</f>
        <v>0</v>
      </c>
      <c r="K349" s="193"/>
      <c r="L349" s="194"/>
      <c r="M349" s="195" t="s">
        <v>1</v>
      </c>
      <c r="N349" s="196" t="s">
        <v>38</v>
      </c>
      <c r="P349" s="154">
        <f>O349*H349</f>
        <v>0</v>
      </c>
      <c r="Q349" s="154">
        <v>0</v>
      </c>
      <c r="R349" s="154">
        <f>Q349*H349</f>
        <v>0</v>
      </c>
      <c r="S349" s="154">
        <v>0</v>
      </c>
      <c r="T349" s="155">
        <f>S349*H349</f>
        <v>0</v>
      </c>
      <c r="AR349" s="156" t="s">
        <v>187</v>
      </c>
      <c r="AT349" s="156" t="s">
        <v>260</v>
      </c>
      <c r="AU349" s="156" t="s">
        <v>76</v>
      </c>
      <c r="AY349" s="17" t="s">
        <v>160</v>
      </c>
      <c r="BE349" s="157">
        <f>IF(N349="základná",J349,0)</f>
        <v>0</v>
      </c>
      <c r="BF349" s="157">
        <f>IF(N349="znížená",J349,0)</f>
        <v>0</v>
      </c>
      <c r="BG349" s="157">
        <f>IF(N349="zákl. prenesená",J349,0)</f>
        <v>0</v>
      </c>
      <c r="BH349" s="157">
        <f>IF(N349="zníž. prenesená",J349,0)</f>
        <v>0</v>
      </c>
      <c r="BI349" s="157">
        <f>IF(N349="nulová",J349,0)</f>
        <v>0</v>
      </c>
      <c r="BJ349" s="17" t="s">
        <v>83</v>
      </c>
      <c r="BK349" s="157">
        <f>ROUND(I349*H349,2)</f>
        <v>0</v>
      </c>
      <c r="BL349" s="17" t="s">
        <v>166</v>
      </c>
      <c r="BM349" s="156" t="s">
        <v>536</v>
      </c>
    </row>
    <row r="350" spans="2:65" s="13" customFormat="1" ht="10.199999999999999">
      <c r="B350" s="165"/>
      <c r="D350" s="159" t="s">
        <v>167</v>
      </c>
      <c r="E350" s="166" t="s">
        <v>1</v>
      </c>
      <c r="F350" s="167" t="s">
        <v>1600</v>
      </c>
      <c r="H350" s="168">
        <v>5.05</v>
      </c>
      <c r="I350" s="169"/>
      <c r="L350" s="165"/>
      <c r="M350" s="170"/>
      <c r="T350" s="171"/>
      <c r="AT350" s="166" t="s">
        <v>167</v>
      </c>
      <c r="AU350" s="166" t="s">
        <v>76</v>
      </c>
      <c r="AV350" s="13" t="s">
        <v>83</v>
      </c>
      <c r="AW350" s="13" t="s">
        <v>29</v>
      </c>
      <c r="AX350" s="13" t="s">
        <v>72</v>
      </c>
      <c r="AY350" s="166" t="s">
        <v>160</v>
      </c>
    </row>
    <row r="351" spans="2:65" s="14" customFormat="1" ht="10.199999999999999">
      <c r="B351" s="172"/>
      <c r="D351" s="159" t="s">
        <v>167</v>
      </c>
      <c r="E351" s="173" t="s">
        <v>1</v>
      </c>
      <c r="F351" s="174" t="s">
        <v>174</v>
      </c>
      <c r="H351" s="175">
        <v>5.05</v>
      </c>
      <c r="I351" s="176"/>
      <c r="L351" s="172"/>
      <c r="M351" s="177"/>
      <c r="T351" s="178"/>
      <c r="AT351" s="173" t="s">
        <v>167</v>
      </c>
      <c r="AU351" s="173" t="s">
        <v>76</v>
      </c>
      <c r="AV351" s="14" t="s">
        <v>166</v>
      </c>
      <c r="AW351" s="14" t="s">
        <v>29</v>
      </c>
      <c r="AX351" s="14" t="s">
        <v>76</v>
      </c>
      <c r="AY351" s="173" t="s">
        <v>160</v>
      </c>
    </row>
    <row r="352" spans="2:65" s="11" customFormat="1" ht="25.95" customHeight="1">
      <c r="B352" s="131"/>
      <c r="D352" s="132" t="s">
        <v>71</v>
      </c>
      <c r="E352" s="133" t="s">
        <v>706</v>
      </c>
      <c r="F352" s="133" t="s">
        <v>707</v>
      </c>
      <c r="I352" s="134"/>
      <c r="J352" s="135">
        <f>BK352</f>
        <v>0</v>
      </c>
      <c r="L352" s="131"/>
      <c r="M352" s="136"/>
      <c r="P352" s="137">
        <f>P353</f>
        <v>0</v>
      </c>
      <c r="R352" s="137">
        <f>R353</f>
        <v>0</v>
      </c>
      <c r="T352" s="138">
        <f>T353</f>
        <v>0</v>
      </c>
      <c r="AR352" s="132" t="s">
        <v>83</v>
      </c>
      <c r="AT352" s="139" t="s">
        <v>71</v>
      </c>
      <c r="AU352" s="139" t="s">
        <v>72</v>
      </c>
      <c r="AY352" s="132" t="s">
        <v>160</v>
      </c>
      <c r="BK352" s="140">
        <f>BK353</f>
        <v>0</v>
      </c>
    </row>
    <row r="353" spans="2:65" s="11" customFormat="1" ht="22.8" customHeight="1">
      <c r="B353" s="131"/>
      <c r="D353" s="132" t="s">
        <v>71</v>
      </c>
      <c r="E353" s="141" t="s">
        <v>708</v>
      </c>
      <c r="F353" s="141" t="s">
        <v>709</v>
      </c>
      <c r="I353" s="134"/>
      <c r="J353" s="142">
        <f>BK353</f>
        <v>0</v>
      </c>
      <c r="L353" s="131"/>
      <c r="M353" s="136"/>
      <c r="P353" s="137">
        <f>SUM(P354:P359)</f>
        <v>0</v>
      </c>
      <c r="R353" s="137">
        <f>SUM(R354:R359)</f>
        <v>0</v>
      </c>
      <c r="T353" s="138">
        <f>SUM(T354:T359)</f>
        <v>0</v>
      </c>
      <c r="AR353" s="132" t="s">
        <v>83</v>
      </c>
      <c r="AT353" s="139" t="s">
        <v>71</v>
      </c>
      <c r="AU353" s="139" t="s">
        <v>76</v>
      </c>
      <c r="AY353" s="132" t="s">
        <v>160</v>
      </c>
      <c r="BK353" s="140">
        <f>SUM(BK354:BK359)</f>
        <v>0</v>
      </c>
    </row>
    <row r="354" spans="2:65" s="1" customFormat="1" ht="16.5" customHeight="1">
      <c r="B354" s="143"/>
      <c r="C354" s="144" t="s">
        <v>351</v>
      </c>
      <c r="D354" s="144" t="s">
        <v>162</v>
      </c>
      <c r="E354" s="145" t="s">
        <v>710</v>
      </c>
      <c r="F354" s="146" t="s">
        <v>1601</v>
      </c>
      <c r="G354" s="147" t="s">
        <v>601</v>
      </c>
      <c r="H354" s="148">
        <v>42</v>
      </c>
      <c r="I354" s="149"/>
      <c r="J354" s="150">
        <f>ROUND(I354*H354,2)</f>
        <v>0</v>
      </c>
      <c r="K354" s="151"/>
      <c r="L354" s="32"/>
      <c r="M354" s="152" t="s">
        <v>1</v>
      </c>
      <c r="N354" s="153" t="s">
        <v>38</v>
      </c>
      <c r="P354" s="154">
        <f>O354*H354</f>
        <v>0</v>
      </c>
      <c r="Q354" s="154">
        <v>0</v>
      </c>
      <c r="R354" s="154">
        <f>Q354*H354</f>
        <v>0</v>
      </c>
      <c r="S354" s="154">
        <v>0</v>
      </c>
      <c r="T354" s="155">
        <f>S354*H354</f>
        <v>0</v>
      </c>
      <c r="AR354" s="156" t="s">
        <v>210</v>
      </c>
      <c r="AT354" s="156" t="s">
        <v>162</v>
      </c>
      <c r="AU354" s="156" t="s">
        <v>83</v>
      </c>
      <c r="AY354" s="17" t="s">
        <v>160</v>
      </c>
      <c r="BE354" s="157">
        <f>IF(N354="základná",J354,0)</f>
        <v>0</v>
      </c>
      <c r="BF354" s="157">
        <f>IF(N354="znížená",J354,0)</f>
        <v>0</v>
      </c>
      <c r="BG354" s="157">
        <f>IF(N354="zákl. prenesená",J354,0)</f>
        <v>0</v>
      </c>
      <c r="BH354" s="157">
        <f>IF(N354="zníž. prenesená",J354,0)</f>
        <v>0</v>
      </c>
      <c r="BI354" s="157">
        <f>IF(N354="nulová",J354,0)</f>
        <v>0</v>
      </c>
      <c r="BJ354" s="17" t="s">
        <v>83</v>
      </c>
      <c r="BK354" s="157">
        <f>ROUND(I354*H354,2)</f>
        <v>0</v>
      </c>
      <c r="BL354" s="17" t="s">
        <v>210</v>
      </c>
      <c r="BM354" s="156" t="s">
        <v>540</v>
      </c>
    </row>
    <row r="355" spans="2:65" s="12" customFormat="1" ht="20.399999999999999">
      <c r="B355" s="158"/>
      <c r="D355" s="159" t="s">
        <v>167</v>
      </c>
      <c r="E355" s="160" t="s">
        <v>1</v>
      </c>
      <c r="F355" s="161" t="s">
        <v>1602</v>
      </c>
      <c r="H355" s="160" t="s">
        <v>1</v>
      </c>
      <c r="I355" s="162"/>
      <c r="L355" s="158"/>
      <c r="M355" s="163"/>
      <c r="T355" s="164"/>
      <c r="AT355" s="160" t="s">
        <v>167</v>
      </c>
      <c r="AU355" s="160" t="s">
        <v>83</v>
      </c>
      <c r="AV355" s="12" t="s">
        <v>76</v>
      </c>
      <c r="AW355" s="12" t="s">
        <v>29</v>
      </c>
      <c r="AX355" s="12" t="s">
        <v>72</v>
      </c>
      <c r="AY355" s="160" t="s">
        <v>160</v>
      </c>
    </row>
    <row r="356" spans="2:65" s="12" customFormat="1" ht="20.399999999999999">
      <c r="B356" s="158"/>
      <c r="D356" s="159" t="s">
        <v>167</v>
      </c>
      <c r="E356" s="160" t="s">
        <v>1</v>
      </c>
      <c r="F356" s="161" t="s">
        <v>1603</v>
      </c>
      <c r="H356" s="160" t="s">
        <v>1</v>
      </c>
      <c r="I356" s="162"/>
      <c r="L356" s="158"/>
      <c r="M356" s="163"/>
      <c r="T356" s="164"/>
      <c r="AT356" s="160" t="s">
        <v>167</v>
      </c>
      <c r="AU356" s="160" t="s">
        <v>83</v>
      </c>
      <c r="AV356" s="12" t="s">
        <v>76</v>
      </c>
      <c r="AW356" s="12" t="s">
        <v>29</v>
      </c>
      <c r="AX356" s="12" t="s">
        <v>72</v>
      </c>
      <c r="AY356" s="160" t="s">
        <v>160</v>
      </c>
    </row>
    <row r="357" spans="2:65" s="12" customFormat="1" ht="10.199999999999999">
      <c r="B357" s="158"/>
      <c r="D357" s="159" t="s">
        <v>167</v>
      </c>
      <c r="E357" s="160" t="s">
        <v>1</v>
      </c>
      <c r="F357" s="161" t="s">
        <v>1604</v>
      </c>
      <c r="H357" s="160" t="s">
        <v>1</v>
      </c>
      <c r="I357" s="162"/>
      <c r="L357" s="158"/>
      <c r="M357" s="163"/>
      <c r="T357" s="164"/>
      <c r="AT357" s="160" t="s">
        <v>167</v>
      </c>
      <c r="AU357" s="160" t="s">
        <v>83</v>
      </c>
      <c r="AV357" s="12" t="s">
        <v>76</v>
      </c>
      <c r="AW357" s="12" t="s">
        <v>29</v>
      </c>
      <c r="AX357" s="12" t="s">
        <v>72</v>
      </c>
      <c r="AY357" s="160" t="s">
        <v>160</v>
      </c>
    </row>
    <row r="358" spans="2:65" s="13" customFormat="1" ht="10.199999999999999">
      <c r="B358" s="165"/>
      <c r="D358" s="159" t="s">
        <v>167</v>
      </c>
      <c r="E358" s="166" t="s">
        <v>1</v>
      </c>
      <c r="F358" s="167" t="s">
        <v>1605</v>
      </c>
      <c r="H358" s="168">
        <v>42</v>
      </c>
      <c r="I358" s="169"/>
      <c r="L358" s="165"/>
      <c r="M358" s="170"/>
      <c r="T358" s="171"/>
      <c r="AT358" s="166" t="s">
        <v>167</v>
      </c>
      <c r="AU358" s="166" t="s">
        <v>83</v>
      </c>
      <c r="AV358" s="13" t="s">
        <v>83</v>
      </c>
      <c r="AW358" s="13" t="s">
        <v>29</v>
      </c>
      <c r="AX358" s="13" t="s">
        <v>72</v>
      </c>
      <c r="AY358" s="166" t="s">
        <v>160</v>
      </c>
    </row>
    <row r="359" spans="2:65" s="14" customFormat="1" ht="10.199999999999999">
      <c r="B359" s="172"/>
      <c r="D359" s="159" t="s">
        <v>167</v>
      </c>
      <c r="E359" s="173" t="s">
        <v>1</v>
      </c>
      <c r="F359" s="174" t="s">
        <v>174</v>
      </c>
      <c r="H359" s="175">
        <v>42</v>
      </c>
      <c r="I359" s="176"/>
      <c r="L359" s="172"/>
      <c r="M359" s="177"/>
      <c r="T359" s="178"/>
      <c r="AT359" s="173" t="s">
        <v>167</v>
      </c>
      <c r="AU359" s="173" t="s">
        <v>83</v>
      </c>
      <c r="AV359" s="14" t="s">
        <v>166</v>
      </c>
      <c r="AW359" s="14" t="s">
        <v>29</v>
      </c>
      <c r="AX359" s="14" t="s">
        <v>76</v>
      </c>
      <c r="AY359" s="173" t="s">
        <v>160</v>
      </c>
    </row>
    <row r="360" spans="2:65" s="11" customFormat="1" ht="25.95" customHeight="1">
      <c r="B360" s="131"/>
      <c r="D360" s="132" t="s">
        <v>71</v>
      </c>
      <c r="E360" s="133" t="s">
        <v>743</v>
      </c>
      <c r="F360" s="133" t="s">
        <v>744</v>
      </c>
      <c r="I360" s="134"/>
      <c r="J360" s="135">
        <f>BK360</f>
        <v>0</v>
      </c>
      <c r="L360" s="131"/>
      <c r="M360" s="136"/>
      <c r="P360" s="137">
        <f>SUM(P361:P369)</f>
        <v>0</v>
      </c>
      <c r="R360" s="137">
        <f>SUM(R361:R369)</f>
        <v>0</v>
      </c>
      <c r="T360" s="138">
        <f>SUM(T361:T369)</f>
        <v>0</v>
      </c>
      <c r="AR360" s="132" t="s">
        <v>190</v>
      </c>
      <c r="AT360" s="139" t="s">
        <v>71</v>
      </c>
      <c r="AU360" s="139" t="s">
        <v>72</v>
      </c>
      <c r="AY360" s="132" t="s">
        <v>160</v>
      </c>
      <c r="BK360" s="140">
        <f>SUM(BK361:BK369)</f>
        <v>0</v>
      </c>
    </row>
    <row r="361" spans="2:65" s="1" customFormat="1" ht="24.15" customHeight="1">
      <c r="B361" s="143"/>
      <c r="C361" s="144" t="s">
        <v>542</v>
      </c>
      <c r="D361" s="144" t="s">
        <v>162</v>
      </c>
      <c r="E361" s="145" t="s">
        <v>1118</v>
      </c>
      <c r="F361" s="146" t="s">
        <v>1119</v>
      </c>
      <c r="G361" s="147" t="s">
        <v>1120</v>
      </c>
      <c r="H361" s="148">
        <v>8</v>
      </c>
      <c r="I361" s="149"/>
      <c r="J361" s="150">
        <f>ROUND(I361*H361,2)</f>
        <v>0</v>
      </c>
      <c r="K361" s="151"/>
      <c r="L361" s="32"/>
      <c r="M361" s="152" t="s">
        <v>1</v>
      </c>
      <c r="N361" s="153" t="s">
        <v>38</v>
      </c>
      <c r="P361" s="154">
        <f>O361*H361</f>
        <v>0</v>
      </c>
      <c r="Q361" s="154">
        <v>0</v>
      </c>
      <c r="R361" s="154">
        <f>Q361*H361</f>
        <v>0</v>
      </c>
      <c r="S361" s="154">
        <v>0</v>
      </c>
      <c r="T361" s="155">
        <f>S361*H361</f>
        <v>0</v>
      </c>
      <c r="AR361" s="156" t="s">
        <v>166</v>
      </c>
      <c r="AT361" s="156" t="s">
        <v>162</v>
      </c>
      <c r="AU361" s="156" t="s">
        <v>76</v>
      </c>
      <c r="AY361" s="17" t="s">
        <v>160</v>
      </c>
      <c r="BE361" s="157">
        <f>IF(N361="základná",J361,0)</f>
        <v>0</v>
      </c>
      <c r="BF361" s="157">
        <f>IF(N361="znížená",J361,0)</f>
        <v>0</v>
      </c>
      <c r="BG361" s="157">
        <f>IF(N361="zákl. prenesená",J361,0)</f>
        <v>0</v>
      </c>
      <c r="BH361" s="157">
        <f>IF(N361="zníž. prenesená",J361,0)</f>
        <v>0</v>
      </c>
      <c r="BI361" s="157">
        <f>IF(N361="nulová",J361,0)</f>
        <v>0</v>
      </c>
      <c r="BJ361" s="17" t="s">
        <v>83</v>
      </c>
      <c r="BK361" s="157">
        <f>ROUND(I361*H361,2)</f>
        <v>0</v>
      </c>
      <c r="BL361" s="17" t="s">
        <v>166</v>
      </c>
      <c r="BM361" s="156" t="s">
        <v>545</v>
      </c>
    </row>
    <row r="362" spans="2:65" s="13" customFormat="1" ht="20.399999999999999">
      <c r="B362" s="165"/>
      <c r="D362" s="159" t="s">
        <v>167</v>
      </c>
      <c r="E362" s="166" t="s">
        <v>1</v>
      </c>
      <c r="F362" s="167" t="s">
        <v>1121</v>
      </c>
      <c r="H362" s="168">
        <v>2</v>
      </c>
      <c r="I362" s="169"/>
      <c r="L362" s="165"/>
      <c r="M362" s="170"/>
      <c r="T362" s="171"/>
      <c r="AT362" s="166" t="s">
        <v>167</v>
      </c>
      <c r="AU362" s="166" t="s">
        <v>76</v>
      </c>
      <c r="AV362" s="13" t="s">
        <v>83</v>
      </c>
      <c r="AW362" s="13" t="s">
        <v>29</v>
      </c>
      <c r="AX362" s="13" t="s">
        <v>72</v>
      </c>
      <c r="AY362" s="166" t="s">
        <v>160</v>
      </c>
    </row>
    <row r="363" spans="2:65" s="13" customFormat="1" ht="20.399999999999999">
      <c r="B363" s="165"/>
      <c r="D363" s="159" t="s">
        <v>167</v>
      </c>
      <c r="E363" s="166" t="s">
        <v>1</v>
      </c>
      <c r="F363" s="167" t="s">
        <v>1606</v>
      </c>
      <c r="H363" s="168">
        <v>1</v>
      </c>
      <c r="I363" s="169"/>
      <c r="L363" s="165"/>
      <c r="M363" s="170"/>
      <c r="T363" s="171"/>
      <c r="AT363" s="166" t="s">
        <v>167</v>
      </c>
      <c r="AU363" s="166" t="s">
        <v>76</v>
      </c>
      <c r="AV363" s="13" t="s">
        <v>83</v>
      </c>
      <c r="AW363" s="13" t="s">
        <v>29</v>
      </c>
      <c r="AX363" s="13" t="s">
        <v>72</v>
      </c>
      <c r="AY363" s="166" t="s">
        <v>160</v>
      </c>
    </row>
    <row r="364" spans="2:65" s="13" customFormat="1" ht="10.199999999999999">
      <c r="B364" s="165"/>
      <c r="D364" s="159" t="s">
        <v>167</v>
      </c>
      <c r="E364" s="166" t="s">
        <v>1</v>
      </c>
      <c r="F364" s="167" t="s">
        <v>1607</v>
      </c>
      <c r="H364" s="168">
        <v>5</v>
      </c>
      <c r="I364" s="169"/>
      <c r="L364" s="165"/>
      <c r="M364" s="170"/>
      <c r="T364" s="171"/>
      <c r="AT364" s="166" t="s">
        <v>167</v>
      </c>
      <c r="AU364" s="166" t="s">
        <v>76</v>
      </c>
      <c r="AV364" s="13" t="s">
        <v>83</v>
      </c>
      <c r="AW364" s="13" t="s">
        <v>29</v>
      </c>
      <c r="AX364" s="13" t="s">
        <v>72</v>
      </c>
      <c r="AY364" s="166" t="s">
        <v>160</v>
      </c>
    </row>
    <row r="365" spans="2:65" s="14" customFormat="1" ht="10.199999999999999">
      <c r="B365" s="172"/>
      <c r="D365" s="159" t="s">
        <v>167</v>
      </c>
      <c r="E365" s="173" t="s">
        <v>1</v>
      </c>
      <c r="F365" s="174" t="s">
        <v>174</v>
      </c>
      <c r="H365" s="175">
        <v>8</v>
      </c>
      <c r="I365" s="176"/>
      <c r="L365" s="172"/>
      <c r="M365" s="177"/>
      <c r="T365" s="178"/>
      <c r="AT365" s="173" t="s">
        <v>167</v>
      </c>
      <c r="AU365" s="173" t="s">
        <v>76</v>
      </c>
      <c r="AV365" s="14" t="s">
        <v>166</v>
      </c>
      <c r="AW365" s="14" t="s">
        <v>29</v>
      </c>
      <c r="AX365" s="14" t="s">
        <v>76</v>
      </c>
      <c r="AY365" s="173" t="s">
        <v>160</v>
      </c>
    </row>
    <row r="366" spans="2:65" s="1" customFormat="1" ht="33" customHeight="1">
      <c r="B366" s="143"/>
      <c r="C366" s="144" t="s">
        <v>368</v>
      </c>
      <c r="D366" s="144" t="s">
        <v>162</v>
      </c>
      <c r="E366" s="145" t="s">
        <v>1123</v>
      </c>
      <c r="F366" s="146" t="s">
        <v>1124</v>
      </c>
      <c r="G366" s="147" t="s">
        <v>485</v>
      </c>
      <c r="H366" s="148">
        <v>1</v>
      </c>
      <c r="I366" s="149"/>
      <c r="J366" s="150">
        <f>ROUND(I366*H366,2)</f>
        <v>0</v>
      </c>
      <c r="K366" s="151"/>
      <c r="L366" s="32"/>
      <c r="M366" s="152" t="s">
        <v>1</v>
      </c>
      <c r="N366" s="153" t="s">
        <v>38</v>
      </c>
      <c r="P366" s="154">
        <f>O366*H366</f>
        <v>0</v>
      </c>
      <c r="Q366" s="154">
        <v>0</v>
      </c>
      <c r="R366" s="154">
        <f>Q366*H366</f>
        <v>0</v>
      </c>
      <c r="S366" s="154">
        <v>0</v>
      </c>
      <c r="T366" s="155">
        <f>S366*H366</f>
        <v>0</v>
      </c>
      <c r="AR366" s="156" t="s">
        <v>166</v>
      </c>
      <c r="AT366" s="156" t="s">
        <v>162</v>
      </c>
      <c r="AU366" s="156" t="s">
        <v>76</v>
      </c>
      <c r="AY366" s="17" t="s">
        <v>160</v>
      </c>
      <c r="BE366" s="157">
        <f>IF(N366="základná",J366,0)</f>
        <v>0</v>
      </c>
      <c r="BF366" s="157">
        <f>IF(N366="znížená",J366,0)</f>
        <v>0</v>
      </c>
      <c r="BG366" s="157">
        <f>IF(N366="zákl. prenesená",J366,0)</f>
        <v>0</v>
      </c>
      <c r="BH366" s="157">
        <f>IF(N366="zníž. prenesená",J366,0)</f>
        <v>0</v>
      </c>
      <c r="BI366" s="157">
        <f>IF(N366="nulová",J366,0)</f>
        <v>0</v>
      </c>
      <c r="BJ366" s="17" t="s">
        <v>83</v>
      </c>
      <c r="BK366" s="157">
        <f>ROUND(I366*H366,2)</f>
        <v>0</v>
      </c>
      <c r="BL366" s="17" t="s">
        <v>166</v>
      </c>
      <c r="BM366" s="156" t="s">
        <v>551</v>
      </c>
    </row>
    <row r="367" spans="2:65" s="12" customFormat="1" ht="10.199999999999999">
      <c r="B367" s="158"/>
      <c r="D367" s="159" t="s">
        <v>167</v>
      </c>
      <c r="E367" s="160" t="s">
        <v>1</v>
      </c>
      <c r="F367" s="161" t="s">
        <v>1125</v>
      </c>
      <c r="H367" s="160" t="s">
        <v>1</v>
      </c>
      <c r="I367" s="162"/>
      <c r="L367" s="158"/>
      <c r="M367" s="163"/>
      <c r="T367" s="164"/>
      <c r="AT367" s="160" t="s">
        <v>167</v>
      </c>
      <c r="AU367" s="160" t="s">
        <v>76</v>
      </c>
      <c r="AV367" s="12" t="s">
        <v>76</v>
      </c>
      <c r="AW367" s="12" t="s">
        <v>29</v>
      </c>
      <c r="AX367" s="12" t="s">
        <v>72</v>
      </c>
      <c r="AY367" s="160" t="s">
        <v>160</v>
      </c>
    </row>
    <row r="368" spans="2:65" s="13" customFormat="1" ht="10.199999999999999">
      <c r="B368" s="165"/>
      <c r="D368" s="159" t="s">
        <v>167</v>
      </c>
      <c r="E368" s="166" t="s">
        <v>1</v>
      </c>
      <c r="F368" s="167" t="s">
        <v>76</v>
      </c>
      <c r="H368" s="168">
        <v>1</v>
      </c>
      <c r="I368" s="169"/>
      <c r="L368" s="165"/>
      <c r="M368" s="170"/>
      <c r="T368" s="171"/>
      <c r="AT368" s="166" t="s">
        <v>167</v>
      </c>
      <c r="AU368" s="166" t="s">
        <v>76</v>
      </c>
      <c r="AV368" s="13" t="s">
        <v>83</v>
      </c>
      <c r="AW368" s="13" t="s">
        <v>29</v>
      </c>
      <c r="AX368" s="13" t="s">
        <v>72</v>
      </c>
      <c r="AY368" s="166" t="s">
        <v>160</v>
      </c>
    </row>
    <row r="369" spans="2:51" s="14" customFormat="1" ht="10.199999999999999">
      <c r="B369" s="172"/>
      <c r="D369" s="159" t="s">
        <v>167</v>
      </c>
      <c r="E369" s="173" t="s">
        <v>1</v>
      </c>
      <c r="F369" s="174" t="s">
        <v>174</v>
      </c>
      <c r="H369" s="175">
        <v>1</v>
      </c>
      <c r="I369" s="176"/>
      <c r="L369" s="172"/>
      <c r="M369" s="197"/>
      <c r="N369" s="198"/>
      <c r="O369" s="198"/>
      <c r="P369" s="198"/>
      <c r="Q369" s="198"/>
      <c r="R369" s="198"/>
      <c r="S369" s="198"/>
      <c r="T369" s="199"/>
      <c r="AT369" s="173" t="s">
        <v>167</v>
      </c>
      <c r="AU369" s="173" t="s">
        <v>76</v>
      </c>
      <c r="AV369" s="14" t="s">
        <v>166</v>
      </c>
      <c r="AW369" s="14" t="s">
        <v>29</v>
      </c>
      <c r="AX369" s="14" t="s">
        <v>76</v>
      </c>
      <c r="AY369" s="173" t="s">
        <v>160</v>
      </c>
    </row>
    <row r="370" spans="2:51" s="1" customFormat="1" ht="6.9" customHeight="1">
      <c r="B370" s="47"/>
      <c r="C370" s="48"/>
      <c r="D370" s="48"/>
      <c r="E370" s="48"/>
      <c r="F370" s="48"/>
      <c r="G370" s="48"/>
      <c r="H370" s="48"/>
      <c r="I370" s="48"/>
      <c r="J370" s="48"/>
      <c r="K370" s="48"/>
      <c r="L370" s="32"/>
    </row>
  </sheetData>
  <autoFilter ref="C127:K369" xr:uid="{00000000-0009-0000-0000-000009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334"/>
  <sheetViews>
    <sheetView showGridLines="0" workbookViewId="0"/>
  </sheetViews>
  <sheetFormatPr defaultRowHeight="13.8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113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2" t="str">
        <f>'Rekapitulácia stavby'!K6</f>
        <v>Príloha č.2_Výkaz výmer_Obratiská autobusov zadanie</v>
      </c>
      <c r="F7" s="253"/>
      <c r="G7" s="253"/>
      <c r="H7" s="253"/>
      <c r="L7" s="20"/>
    </row>
    <row r="8" spans="2:46" ht="12" customHeight="1">
      <c r="B8" s="20"/>
      <c r="D8" s="27" t="s">
        <v>124</v>
      </c>
      <c r="L8" s="20"/>
    </row>
    <row r="9" spans="2:46" s="1" customFormat="1" ht="16.5" customHeight="1">
      <c r="B9" s="32"/>
      <c r="E9" s="252" t="s">
        <v>1395</v>
      </c>
      <c r="F9" s="254"/>
      <c r="G9" s="254"/>
      <c r="H9" s="254"/>
      <c r="L9" s="32"/>
    </row>
    <row r="10" spans="2:46" s="1" customFormat="1" ht="12" customHeight="1">
      <c r="B10" s="32"/>
      <c r="D10" s="27" t="s">
        <v>126</v>
      </c>
      <c r="L10" s="32"/>
    </row>
    <row r="11" spans="2:46" s="1" customFormat="1" ht="30" customHeight="1">
      <c r="B11" s="32"/>
      <c r="E11" s="211" t="s">
        <v>1608</v>
      </c>
      <c r="F11" s="254"/>
      <c r="G11" s="254"/>
      <c r="H11" s="254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26. 1. 2026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tr">
        <f>IF('Rekapitulácia stavby'!AN10="","",'Rekapitulácia stavby'!AN10)</f>
        <v/>
      </c>
      <c r="L16" s="32"/>
    </row>
    <row r="17" spans="2:12" s="1" customFormat="1" ht="18" customHeight="1">
      <c r="B17" s="32"/>
      <c r="E17" s="25" t="str">
        <f>IF('Rekapitulácia stavby'!E11="","",'Rekapitulácia stavby'!E11)</f>
        <v xml:space="preserve"> </v>
      </c>
      <c r="I17" s="27" t="s">
        <v>25</v>
      </c>
      <c r="J17" s="25" t="str">
        <f>IF('Rekapitulácia stavby'!AN11="","",'Rekapitulácia stavby'!AN11)</f>
        <v/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5" t="str">
        <f>'Rekapitulácia stavby'!E14</f>
        <v>Vyplň údaj</v>
      </c>
      <c r="F20" s="216"/>
      <c r="G20" s="216"/>
      <c r="H20" s="216"/>
      <c r="I20" s="27" t="s">
        <v>25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24</v>
      </c>
      <c r="J22" s="25" t="str">
        <f>IF('Rekapitulácia stavby'!AN16="","",'Rekapitulácia stavby'!AN16)</f>
        <v/>
      </c>
      <c r="L22" s="32"/>
    </row>
    <row r="23" spans="2:12" s="1" customFormat="1" ht="18" customHeight="1">
      <c r="B23" s="32"/>
      <c r="E23" s="25" t="str">
        <f>IF('Rekapitulácia stavby'!E17="","",'Rekapitulácia stavby'!E17)</f>
        <v xml:space="preserve"> </v>
      </c>
      <c r="I23" s="27" t="s">
        <v>25</v>
      </c>
      <c r="J23" s="25" t="str">
        <f>IF('Rekapitulácia stavby'!AN17="","",'Rekapitulácia stavby'!AN17)</f>
        <v/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30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7"/>
      <c r="E29" s="221" t="s">
        <v>1</v>
      </c>
      <c r="F29" s="221"/>
      <c r="G29" s="221"/>
      <c r="H29" s="221"/>
      <c r="L29" s="97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32</v>
      </c>
      <c r="J32" s="69">
        <f>ROUND(J127,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" customHeight="1">
      <c r="B35" s="32"/>
      <c r="D35" s="58" t="s">
        <v>36</v>
      </c>
      <c r="E35" s="37" t="s">
        <v>37</v>
      </c>
      <c r="F35" s="99">
        <f>ROUND((SUM(BE127:BE333)),  2)</f>
        <v>0</v>
      </c>
      <c r="G35" s="100"/>
      <c r="H35" s="100"/>
      <c r="I35" s="101">
        <v>0.23</v>
      </c>
      <c r="J35" s="99">
        <f>ROUND(((SUM(BE127:BE333))*I35),  2)</f>
        <v>0</v>
      </c>
      <c r="L35" s="32"/>
    </row>
    <row r="36" spans="2:12" s="1" customFormat="1" ht="14.4" customHeight="1">
      <c r="B36" s="32"/>
      <c r="E36" s="37" t="s">
        <v>38</v>
      </c>
      <c r="F36" s="89">
        <f>ROUND((SUM(BF127:BF333)),  2)</f>
        <v>0</v>
      </c>
      <c r="I36" s="102">
        <v>0.23</v>
      </c>
      <c r="J36" s="89">
        <f>ROUND(((SUM(BF127:BF333))*I36),  2)</f>
        <v>0</v>
      </c>
      <c r="L36" s="32"/>
    </row>
    <row r="37" spans="2:12" s="1" customFormat="1" ht="14.4" hidden="1" customHeight="1">
      <c r="B37" s="32"/>
      <c r="E37" s="27" t="s">
        <v>39</v>
      </c>
      <c r="F37" s="89">
        <f>ROUND((SUM(BG127:BG333)),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40</v>
      </c>
      <c r="F38" s="89">
        <f>ROUND((SUM(BH127:BH333)),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41</v>
      </c>
      <c r="F39" s="99">
        <f>ROUND((SUM(BI127:BI333)),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42</v>
      </c>
      <c r="E41" s="60"/>
      <c r="F41" s="60"/>
      <c r="G41" s="105" t="s">
        <v>43</v>
      </c>
      <c r="H41" s="106" t="s">
        <v>44</v>
      </c>
      <c r="I41" s="60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hidden="1" customHeight="1">
      <c r="B82" s="32"/>
      <c r="C82" s="21" t="s">
        <v>128</v>
      </c>
      <c r="L82" s="32"/>
    </row>
    <row r="83" spans="2:12" s="1" customFormat="1" ht="6.9" hidden="1" customHeight="1">
      <c r="B83" s="32"/>
      <c r="L83" s="32"/>
    </row>
    <row r="84" spans="2:12" s="1" customFormat="1" ht="12" hidden="1" customHeight="1">
      <c r="B84" s="32"/>
      <c r="C84" s="27" t="s">
        <v>15</v>
      </c>
      <c r="L84" s="32"/>
    </row>
    <row r="85" spans="2:12" s="1" customFormat="1" ht="16.5" hidden="1" customHeight="1">
      <c r="B85" s="32"/>
      <c r="E85" s="252" t="str">
        <f>E7</f>
        <v>Príloha č.2_Výkaz výmer_Obratiská autobusov zadanie</v>
      </c>
      <c r="F85" s="253"/>
      <c r="G85" s="253"/>
      <c r="H85" s="253"/>
      <c r="L85" s="32"/>
    </row>
    <row r="86" spans="2:12" ht="12" hidden="1" customHeight="1">
      <c r="B86" s="20"/>
      <c r="C86" s="27" t="s">
        <v>124</v>
      </c>
      <c r="L86" s="20"/>
    </row>
    <row r="87" spans="2:12" s="1" customFormat="1" ht="16.5" hidden="1" customHeight="1">
      <c r="B87" s="32"/>
      <c r="E87" s="252" t="s">
        <v>1395</v>
      </c>
      <c r="F87" s="254"/>
      <c r="G87" s="254"/>
      <c r="H87" s="254"/>
      <c r="L87" s="32"/>
    </row>
    <row r="88" spans="2:12" s="1" customFormat="1" ht="12" hidden="1" customHeight="1">
      <c r="B88" s="32"/>
      <c r="C88" s="27" t="s">
        <v>126</v>
      </c>
      <c r="L88" s="32"/>
    </row>
    <row r="89" spans="2:12" s="1" customFormat="1" ht="30" hidden="1" customHeight="1">
      <c r="B89" s="32"/>
      <c r="E89" s="211" t="str">
        <f>E11</f>
        <v>SO_02_06_MS - Verejné osvetlenie - Obratisko autobusov Malý Šúr v obci Kostolná pri Dunaji</v>
      </c>
      <c r="F89" s="254"/>
      <c r="G89" s="254"/>
      <c r="H89" s="254"/>
      <c r="L89" s="32"/>
    </row>
    <row r="90" spans="2:12" s="1" customFormat="1" ht="6.9" hidden="1" customHeight="1">
      <c r="B90" s="32"/>
      <c r="L90" s="32"/>
    </row>
    <row r="91" spans="2:12" s="1" customFormat="1" ht="12" hidden="1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26. 1. 2026</v>
      </c>
      <c r="L91" s="32"/>
    </row>
    <row r="92" spans="2:12" s="1" customFormat="1" ht="6.9" hidden="1" customHeight="1">
      <c r="B92" s="32"/>
      <c r="L92" s="32"/>
    </row>
    <row r="93" spans="2:12" s="1" customFormat="1" ht="15.15" hidden="1" customHeight="1">
      <c r="B93" s="32"/>
      <c r="C93" s="27" t="s">
        <v>23</v>
      </c>
      <c r="F93" s="25" t="str">
        <f>E17</f>
        <v xml:space="preserve"> </v>
      </c>
      <c r="I93" s="27" t="s">
        <v>28</v>
      </c>
      <c r="J93" s="30" t="str">
        <f>E23</f>
        <v xml:space="preserve"> </v>
      </c>
      <c r="L93" s="32"/>
    </row>
    <row r="94" spans="2:12" s="1" customFormat="1" ht="15.15" hidden="1" customHeight="1">
      <c r="B94" s="32"/>
      <c r="C94" s="27" t="s">
        <v>26</v>
      </c>
      <c r="F94" s="25" t="str">
        <f>IF(E20="","",E20)</f>
        <v>Vyplň údaj</v>
      </c>
      <c r="I94" s="27" t="s">
        <v>30</v>
      </c>
      <c r="J94" s="30" t="str">
        <f>E26</f>
        <v xml:space="preserve"> </v>
      </c>
      <c r="L94" s="32"/>
    </row>
    <row r="95" spans="2:12" s="1" customFormat="1" ht="10.35" hidden="1" customHeight="1">
      <c r="B95" s="32"/>
      <c r="L95" s="32"/>
    </row>
    <row r="96" spans="2:12" s="1" customFormat="1" ht="29.25" hidden="1" customHeight="1">
      <c r="B96" s="32"/>
      <c r="C96" s="111" t="s">
        <v>129</v>
      </c>
      <c r="D96" s="103"/>
      <c r="E96" s="103"/>
      <c r="F96" s="103"/>
      <c r="G96" s="103"/>
      <c r="H96" s="103"/>
      <c r="I96" s="103"/>
      <c r="J96" s="112" t="s">
        <v>130</v>
      </c>
      <c r="K96" s="103"/>
      <c r="L96" s="32"/>
    </row>
    <row r="97" spans="2:47" s="1" customFormat="1" ht="10.35" hidden="1" customHeight="1">
      <c r="B97" s="32"/>
      <c r="L97" s="32"/>
    </row>
    <row r="98" spans="2:47" s="1" customFormat="1" ht="22.8" hidden="1" customHeight="1">
      <c r="B98" s="32"/>
      <c r="C98" s="113" t="s">
        <v>131</v>
      </c>
      <c r="J98" s="69">
        <f>J127</f>
        <v>0</v>
      </c>
      <c r="L98" s="32"/>
      <c r="AU98" s="17" t="s">
        <v>132</v>
      </c>
    </row>
    <row r="99" spans="2:47" s="8" customFormat="1" ht="24.9" hidden="1" customHeight="1">
      <c r="B99" s="114"/>
      <c r="D99" s="115" t="s">
        <v>133</v>
      </c>
      <c r="E99" s="116"/>
      <c r="F99" s="116"/>
      <c r="G99" s="116"/>
      <c r="H99" s="116"/>
      <c r="I99" s="116"/>
      <c r="J99" s="117">
        <f>J128</f>
        <v>0</v>
      </c>
      <c r="L99" s="114"/>
    </row>
    <row r="100" spans="2:47" s="9" customFormat="1" ht="19.95" hidden="1" customHeight="1">
      <c r="B100" s="118"/>
      <c r="D100" s="119" t="s">
        <v>753</v>
      </c>
      <c r="E100" s="120"/>
      <c r="F100" s="120"/>
      <c r="G100" s="120"/>
      <c r="H100" s="120"/>
      <c r="I100" s="120"/>
      <c r="J100" s="121">
        <f>J129</f>
        <v>0</v>
      </c>
      <c r="L100" s="118"/>
    </row>
    <row r="101" spans="2:47" s="9" customFormat="1" ht="19.95" hidden="1" customHeight="1">
      <c r="B101" s="118"/>
      <c r="D101" s="119" t="s">
        <v>135</v>
      </c>
      <c r="E101" s="120"/>
      <c r="F101" s="120"/>
      <c r="G101" s="120"/>
      <c r="H101" s="120"/>
      <c r="I101" s="120"/>
      <c r="J101" s="121">
        <f>J134</f>
        <v>0</v>
      </c>
      <c r="L101" s="118"/>
    </row>
    <row r="102" spans="2:47" s="8" customFormat="1" ht="24.9" hidden="1" customHeight="1">
      <c r="B102" s="114"/>
      <c r="D102" s="115" t="s">
        <v>756</v>
      </c>
      <c r="E102" s="116"/>
      <c r="F102" s="116"/>
      <c r="G102" s="116"/>
      <c r="H102" s="116"/>
      <c r="I102" s="116"/>
      <c r="J102" s="117">
        <f>J139</f>
        <v>0</v>
      </c>
      <c r="L102" s="114"/>
    </row>
    <row r="103" spans="2:47" s="9" customFormat="1" ht="19.95" hidden="1" customHeight="1">
      <c r="B103" s="118"/>
      <c r="D103" s="119" t="s">
        <v>757</v>
      </c>
      <c r="E103" s="120"/>
      <c r="F103" s="120"/>
      <c r="G103" s="120"/>
      <c r="H103" s="120"/>
      <c r="I103" s="120"/>
      <c r="J103" s="121">
        <f>J140</f>
        <v>0</v>
      </c>
      <c r="L103" s="118"/>
    </row>
    <row r="104" spans="2:47" s="9" customFormat="1" ht="19.95" hidden="1" customHeight="1">
      <c r="B104" s="118"/>
      <c r="D104" s="119" t="s">
        <v>1609</v>
      </c>
      <c r="E104" s="120"/>
      <c r="F104" s="120"/>
      <c r="G104" s="120"/>
      <c r="H104" s="120"/>
      <c r="I104" s="120"/>
      <c r="J104" s="121">
        <f>J306</f>
        <v>0</v>
      </c>
      <c r="L104" s="118"/>
    </row>
    <row r="105" spans="2:47" s="9" customFormat="1" ht="19.95" hidden="1" customHeight="1">
      <c r="B105" s="118"/>
      <c r="D105" s="119" t="s">
        <v>1128</v>
      </c>
      <c r="E105" s="120"/>
      <c r="F105" s="120"/>
      <c r="G105" s="120"/>
      <c r="H105" s="120"/>
      <c r="I105" s="120"/>
      <c r="J105" s="121">
        <f>J311</f>
        <v>0</v>
      </c>
      <c r="L105" s="118"/>
    </row>
    <row r="106" spans="2:47" s="1" customFormat="1" ht="21.75" hidden="1" customHeight="1">
      <c r="B106" s="32"/>
      <c r="L106" s="32"/>
    </row>
    <row r="107" spans="2:47" s="1" customFormat="1" ht="6.9" hidden="1" customHeight="1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2"/>
    </row>
    <row r="108" spans="2:47" ht="10.199999999999999" hidden="1"/>
    <row r="109" spans="2:47" ht="10.199999999999999" hidden="1"/>
    <row r="110" spans="2:47" ht="10.199999999999999" hidden="1"/>
    <row r="111" spans="2:47" s="1" customFormat="1" ht="6.9" customHeight="1"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32"/>
    </row>
    <row r="112" spans="2:47" s="1" customFormat="1" ht="24.9" customHeight="1">
      <c r="B112" s="32"/>
      <c r="C112" s="21" t="s">
        <v>146</v>
      </c>
      <c r="L112" s="32"/>
    </row>
    <row r="113" spans="2:63" s="1" customFormat="1" ht="6.9" customHeight="1">
      <c r="B113" s="32"/>
      <c r="L113" s="32"/>
    </row>
    <row r="114" spans="2:63" s="1" customFormat="1" ht="12" customHeight="1">
      <c r="B114" s="32"/>
      <c r="C114" s="27" t="s">
        <v>15</v>
      </c>
      <c r="L114" s="32"/>
    </row>
    <row r="115" spans="2:63" s="1" customFormat="1" ht="16.5" customHeight="1">
      <c r="B115" s="32"/>
      <c r="E115" s="252" t="str">
        <f>E7</f>
        <v>Príloha č.2_Výkaz výmer_Obratiská autobusov zadanie</v>
      </c>
      <c r="F115" s="253"/>
      <c r="G115" s="253"/>
      <c r="H115" s="253"/>
      <c r="L115" s="32"/>
    </row>
    <row r="116" spans="2:63" ht="12" customHeight="1">
      <c r="B116" s="20"/>
      <c r="C116" s="27" t="s">
        <v>124</v>
      </c>
      <c r="L116" s="20"/>
    </row>
    <row r="117" spans="2:63" s="1" customFormat="1" ht="16.5" customHeight="1">
      <c r="B117" s="32"/>
      <c r="E117" s="252" t="s">
        <v>1395</v>
      </c>
      <c r="F117" s="254"/>
      <c r="G117" s="254"/>
      <c r="H117" s="254"/>
      <c r="L117" s="32"/>
    </row>
    <row r="118" spans="2:63" s="1" customFormat="1" ht="12" customHeight="1">
      <c r="B118" s="32"/>
      <c r="C118" s="27" t="s">
        <v>126</v>
      </c>
      <c r="L118" s="32"/>
    </row>
    <row r="119" spans="2:63" s="1" customFormat="1" ht="30" customHeight="1">
      <c r="B119" s="32"/>
      <c r="E119" s="211" t="str">
        <f>E11</f>
        <v>SO_02_06_MS - Verejné osvetlenie - Obratisko autobusov Malý Šúr v obci Kostolná pri Dunaji</v>
      </c>
      <c r="F119" s="254"/>
      <c r="G119" s="254"/>
      <c r="H119" s="254"/>
      <c r="L119" s="32"/>
    </row>
    <row r="120" spans="2:63" s="1" customFormat="1" ht="6.9" customHeight="1">
      <c r="B120" s="32"/>
      <c r="L120" s="32"/>
    </row>
    <row r="121" spans="2:63" s="1" customFormat="1" ht="12" customHeight="1">
      <c r="B121" s="32"/>
      <c r="C121" s="27" t="s">
        <v>19</v>
      </c>
      <c r="F121" s="25" t="str">
        <f>F14</f>
        <v xml:space="preserve"> </v>
      </c>
      <c r="I121" s="27" t="s">
        <v>21</v>
      </c>
      <c r="J121" s="55" t="str">
        <f>IF(J14="","",J14)</f>
        <v>26. 1. 2026</v>
      </c>
      <c r="L121" s="32"/>
    </row>
    <row r="122" spans="2:63" s="1" customFormat="1" ht="6.9" customHeight="1">
      <c r="B122" s="32"/>
      <c r="L122" s="32"/>
    </row>
    <row r="123" spans="2:63" s="1" customFormat="1" ht="15.15" customHeight="1">
      <c r="B123" s="32"/>
      <c r="C123" s="27" t="s">
        <v>23</v>
      </c>
      <c r="F123" s="25" t="str">
        <f>E17</f>
        <v xml:space="preserve"> </v>
      </c>
      <c r="I123" s="27" t="s">
        <v>28</v>
      </c>
      <c r="J123" s="30" t="str">
        <f>E23</f>
        <v xml:space="preserve"> </v>
      </c>
      <c r="L123" s="32"/>
    </row>
    <row r="124" spans="2:63" s="1" customFormat="1" ht="15.15" customHeight="1">
      <c r="B124" s="32"/>
      <c r="C124" s="27" t="s">
        <v>26</v>
      </c>
      <c r="F124" s="25" t="str">
        <f>IF(E20="","",E20)</f>
        <v>Vyplň údaj</v>
      </c>
      <c r="I124" s="27" t="s">
        <v>30</v>
      </c>
      <c r="J124" s="30" t="str">
        <f>E26</f>
        <v xml:space="preserve"> 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22"/>
      <c r="C126" s="123" t="s">
        <v>147</v>
      </c>
      <c r="D126" s="124" t="s">
        <v>57</v>
      </c>
      <c r="E126" s="124" t="s">
        <v>53</v>
      </c>
      <c r="F126" s="124" t="s">
        <v>54</v>
      </c>
      <c r="G126" s="124" t="s">
        <v>148</v>
      </c>
      <c r="H126" s="124" t="s">
        <v>149</v>
      </c>
      <c r="I126" s="124" t="s">
        <v>150</v>
      </c>
      <c r="J126" s="125" t="s">
        <v>130</v>
      </c>
      <c r="K126" s="126" t="s">
        <v>151</v>
      </c>
      <c r="L126" s="122"/>
      <c r="M126" s="62" t="s">
        <v>1</v>
      </c>
      <c r="N126" s="63" t="s">
        <v>36</v>
      </c>
      <c r="O126" s="63" t="s">
        <v>152</v>
      </c>
      <c r="P126" s="63" t="s">
        <v>153</v>
      </c>
      <c r="Q126" s="63" t="s">
        <v>154</v>
      </c>
      <c r="R126" s="63" t="s">
        <v>155</v>
      </c>
      <c r="S126" s="63" t="s">
        <v>156</v>
      </c>
      <c r="T126" s="64" t="s">
        <v>157</v>
      </c>
    </row>
    <row r="127" spans="2:63" s="1" customFormat="1" ht="22.8" customHeight="1">
      <c r="B127" s="32"/>
      <c r="C127" s="67" t="s">
        <v>131</v>
      </c>
      <c r="J127" s="127">
        <f>BK127</f>
        <v>0</v>
      </c>
      <c r="L127" s="32"/>
      <c r="M127" s="65"/>
      <c r="N127" s="56"/>
      <c r="O127" s="56"/>
      <c r="P127" s="128">
        <f>P128+P139</f>
        <v>0</v>
      </c>
      <c r="Q127" s="56"/>
      <c r="R127" s="128">
        <f>R128+R139</f>
        <v>0</v>
      </c>
      <c r="S127" s="56"/>
      <c r="T127" s="129">
        <f>T128+T139</f>
        <v>0</v>
      </c>
      <c r="AT127" s="17" t="s">
        <v>71</v>
      </c>
      <c r="AU127" s="17" t="s">
        <v>132</v>
      </c>
      <c r="BK127" s="130">
        <f>BK128+BK139</f>
        <v>0</v>
      </c>
    </row>
    <row r="128" spans="2:63" s="11" customFormat="1" ht="25.95" customHeight="1">
      <c r="B128" s="131"/>
      <c r="D128" s="132" t="s">
        <v>71</v>
      </c>
      <c r="E128" s="133" t="s">
        <v>158</v>
      </c>
      <c r="F128" s="133" t="s">
        <v>159</v>
      </c>
      <c r="I128" s="134"/>
      <c r="J128" s="135">
        <f>BK128</f>
        <v>0</v>
      </c>
      <c r="L128" s="131"/>
      <c r="M128" s="136"/>
      <c r="P128" s="137">
        <f>P129+P134</f>
        <v>0</v>
      </c>
      <c r="R128" s="137">
        <f>R129+R134</f>
        <v>0</v>
      </c>
      <c r="T128" s="138">
        <f>T129+T134</f>
        <v>0</v>
      </c>
      <c r="AR128" s="132" t="s">
        <v>76</v>
      </c>
      <c r="AT128" s="139" t="s">
        <v>71</v>
      </c>
      <c r="AU128" s="139" t="s">
        <v>72</v>
      </c>
      <c r="AY128" s="132" t="s">
        <v>160</v>
      </c>
      <c r="BK128" s="140">
        <f>BK129+BK134</f>
        <v>0</v>
      </c>
    </row>
    <row r="129" spans="2:65" s="11" customFormat="1" ht="22.8" customHeight="1">
      <c r="B129" s="131"/>
      <c r="D129" s="132" t="s">
        <v>71</v>
      </c>
      <c r="E129" s="141" t="s">
        <v>76</v>
      </c>
      <c r="F129" s="141" t="s">
        <v>758</v>
      </c>
      <c r="I129" s="134"/>
      <c r="J129" s="142">
        <f>BK129</f>
        <v>0</v>
      </c>
      <c r="L129" s="131"/>
      <c r="M129" s="136"/>
      <c r="P129" s="137">
        <f>SUM(P130:P133)</f>
        <v>0</v>
      </c>
      <c r="R129" s="137">
        <f>SUM(R130:R133)</f>
        <v>0</v>
      </c>
      <c r="T129" s="138">
        <f>SUM(T130:T133)</f>
        <v>0</v>
      </c>
      <c r="AR129" s="132" t="s">
        <v>76</v>
      </c>
      <c r="AT129" s="139" t="s">
        <v>71</v>
      </c>
      <c r="AU129" s="139" t="s">
        <v>76</v>
      </c>
      <c r="AY129" s="132" t="s">
        <v>160</v>
      </c>
      <c r="BK129" s="140">
        <f>SUM(BK130:BK133)</f>
        <v>0</v>
      </c>
    </row>
    <row r="130" spans="2:65" s="1" customFormat="1" ht="24.15" customHeight="1">
      <c r="B130" s="143"/>
      <c r="C130" s="144" t="s">
        <v>76</v>
      </c>
      <c r="D130" s="144" t="s">
        <v>162</v>
      </c>
      <c r="E130" s="145" t="s">
        <v>1129</v>
      </c>
      <c r="F130" s="146" t="s">
        <v>1130</v>
      </c>
      <c r="G130" s="147" t="s">
        <v>601</v>
      </c>
      <c r="H130" s="148">
        <v>21</v>
      </c>
      <c r="I130" s="149"/>
      <c r="J130" s="150">
        <f>ROUND(I130*H130,2)</f>
        <v>0</v>
      </c>
      <c r="K130" s="151"/>
      <c r="L130" s="32"/>
      <c r="M130" s="152" t="s">
        <v>1</v>
      </c>
      <c r="N130" s="153" t="s">
        <v>38</v>
      </c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AR130" s="156" t="s">
        <v>166</v>
      </c>
      <c r="AT130" s="156" t="s">
        <v>162</v>
      </c>
      <c r="AU130" s="156" t="s">
        <v>83</v>
      </c>
      <c r="AY130" s="17" t="s">
        <v>160</v>
      </c>
      <c r="BE130" s="157">
        <f>IF(N130="základná",J130,0)</f>
        <v>0</v>
      </c>
      <c r="BF130" s="157">
        <f>IF(N130="znížená",J130,0)</f>
        <v>0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7" t="s">
        <v>83</v>
      </c>
      <c r="BK130" s="157">
        <f>ROUND(I130*H130,2)</f>
        <v>0</v>
      </c>
      <c r="BL130" s="17" t="s">
        <v>166</v>
      </c>
      <c r="BM130" s="156" t="s">
        <v>83</v>
      </c>
    </row>
    <row r="131" spans="2:65" s="12" customFormat="1" ht="20.399999999999999">
      <c r="B131" s="158"/>
      <c r="D131" s="159" t="s">
        <v>167</v>
      </c>
      <c r="E131" s="160" t="s">
        <v>1</v>
      </c>
      <c r="F131" s="161" t="s">
        <v>1131</v>
      </c>
      <c r="H131" s="160" t="s">
        <v>1</v>
      </c>
      <c r="I131" s="162"/>
      <c r="L131" s="158"/>
      <c r="M131" s="163"/>
      <c r="T131" s="164"/>
      <c r="AT131" s="160" t="s">
        <v>167</v>
      </c>
      <c r="AU131" s="160" t="s">
        <v>83</v>
      </c>
      <c r="AV131" s="12" t="s">
        <v>76</v>
      </c>
      <c r="AW131" s="12" t="s">
        <v>29</v>
      </c>
      <c r="AX131" s="12" t="s">
        <v>72</v>
      </c>
      <c r="AY131" s="160" t="s">
        <v>160</v>
      </c>
    </row>
    <row r="132" spans="2:65" s="13" customFormat="1" ht="10.199999999999999">
      <c r="B132" s="165"/>
      <c r="D132" s="159" t="s">
        <v>167</v>
      </c>
      <c r="E132" s="166" t="s">
        <v>1</v>
      </c>
      <c r="F132" s="167" t="s">
        <v>282</v>
      </c>
      <c r="H132" s="168">
        <v>21</v>
      </c>
      <c r="I132" s="169"/>
      <c r="L132" s="165"/>
      <c r="M132" s="170"/>
      <c r="T132" s="171"/>
      <c r="AT132" s="166" t="s">
        <v>167</v>
      </c>
      <c r="AU132" s="166" t="s">
        <v>83</v>
      </c>
      <c r="AV132" s="13" t="s">
        <v>83</v>
      </c>
      <c r="AW132" s="13" t="s">
        <v>29</v>
      </c>
      <c r="AX132" s="13" t="s">
        <v>72</v>
      </c>
      <c r="AY132" s="166" t="s">
        <v>160</v>
      </c>
    </row>
    <row r="133" spans="2:65" s="14" customFormat="1" ht="10.199999999999999">
      <c r="B133" s="172"/>
      <c r="D133" s="159" t="s">
        <v>167</v>
      </c>
      <c r="E133" s="173" t="s">
        <v>1</v>
      </c>
      <c r="F133" s="174" t="s">
        <v>174</v>
      </c>
      <c r="H133" s="175">
        <v>21</v>
      </c>
      <c r="I133" s="176"/>
      <c r="L133" s="172"/>
      <c r="M133" s="177"/>
      <c r="T133" s="178"/>
      <c r="AT133" s="173" t="s">
        <v>167</v>
      </c>
      <c r="AU133" s="173" t="s">
        <v>83</v>
      </c>
      <c r="AV133" s="14" t="s">
        <v>166</v>
      </c>
      <c r="AW133" s="14" t="s">
        <v>29</v>
      </c>
      <c r="AX133" s="14" t="s">
        <v>76</v>
      </c>
      <c r="AY133" s="173" t="s">
        <v>160</v>
      </c>
    </row>
    <row r="134" spans="2:65" s="11" customFormat="1" ht="22.8" customHeight="1">
      <c r="B134" s="131"/>
      <c r="D134" s="132" t="s">
        <v>71</v>
      </c>
      <c r="E134" s="141" t="s">
        <v>83</v>
      </c>
      <c r="F134" s="141" t="s">
        <v>266</v>
      </c>
      <c r="I134" s="134"/>
      <c r="J134" s="142">
        <f>BK134</f>
        <v>0</v>
      </c>
      <c r="L134" s="131"/>
      <c r="M134" s="136"/>
      <c r="P134" s="137">
        <f>SUM(P135:P138)</f>
        <v>0</v>
      </c>
      <c r="R134" s="137">
        <f>SUM(R135:R138)</f>
        <v>0</v>
      </c>
      <c r="T134" s="138">
        <f>SUM(T135:T138)</f>
        <v>0</v>
      </c>
      <c r="AR134" s="132" t="s">
        <v>76</v>
      </c>
      <c r="AT134" s="139" t="s">
        <v>71</v>
      </c>
      <c r="AU134" s="139" t="s">
        <v>76</v>
      </c>
      <c r="AY134" s="132" t="s">
        <v>160</v>
      </c>
      <c r="BK134" s="140">
        <f>SUM(BK135:BK138)</f>
        <v>0</v>
      </c>
    </row>
    <row r="135" spans="2:65" s="1" customFormat="1" ht="16.5" customHeight="1">
      <c r="B135" s="143"/>
      <c r="C135" s="144" t="s">
        <v>83</v>
      </c>
      <c r="D135" s="144" t="s">
        <v>162</v>
      </c>
      <c r="E135" s="145" t="s">
        <v>1133</v>
      </c>
      <c r="F135" s="146" t="s">
        <v>1134</v>
      </c>
      <c r="G135" s="147" t="s">
        <v>209</v>
      </c>
      <c r="H135" s="148">
        <v>2</v>
      </c>
      <c r="I135" s="149"/>
      <c r="J135" s="150">
        <f>ROUND(I135*H135,2)</f>
        <v>0</v>
      </c>
      <c r="K135" s="151"/>
      <c r="L135" s="32"/>
      <c r="M135" s="152" t="s">
        <v>1</v>
      </c>
      <c r="N135" s="153" t="s">
        <v>38</v>
      </c>
      <c r="P135" s="154">
        <f>O135*H135</f>
        <v>0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AR135" s="156" t="s">
        <v>166</v>
      </c>
      <c r="AT135" s="156" t="s">
        <v>162</v>
      </c>
      <c r="AU135" s="156" t="s">
        <v>83</v>
      </c>
      <c r="AY135" s="17" t="s">
        <v>160</v>
      </c>
      <c r="BE135" s="157">
        <f>IF(N135="základná",J135,0)</f>
        <v>0</v>
      </c>
      <c r="BF135" s="157">
        <f>IF(N135="znížená",J135,0)</f>
        <v>0</v>
      </c>
      <c r="BG135" s="157">
        <f>IF(N135="zákl. prenesená",J135,0)</f>
        <v>0</v>
      </c>
      <c r="BH135" s="157">
        <f>IF(N135="zníž. prenesená",J135,0)</f>
        <v>0</v>
      </c>
      <c r="BI135" s="157">
        <f>IF(N135="nulová",J135,0)</f>
        <v>0</v>
      </c>
      <c r="BJ135" s="17" t="s">
        <v>83</v>
      </c>
      <c r="BK135" s="157">
        <f>ROUND(I135*H135,2)</f>
        <v>0</v>
      </c>
      <c r="BL135" s="17" t="s">
        <v>166</v>
      </c>
      <c r="BM135" s="156" t="s">
        <v>166</v>
      </c>
    </row>
    <row r="136" spans="2:65" s="12" customFormat="1" ht="10.199999999999999">
      <c r="B136" s="158"/>
      <c r="D136" s="159" t="s">
        <v>167</v>
      </c>
      <c r="E136" s="160" t="s">
        <v>1</v>
      </c>
      <c r="F136" s="161" t="s">
        <v>1135</v>
      </c>
      <c r="H136" s="160" t="s">
        <v>1</v>
      </c>
      <c r="I136" s="162"/>
      <c r="L136" s="158"/>
      <c r="M136" s="163"/>
      <c r="T136" s="164"/>
      <c r="AT136" s="160" t="s">
        <v>167</v>
      </c>
      <c r="AU136" s="160" t="s">
        <v>83</v>
      </c>
      <c r="AV136" s="12" t="s">
        <v>76</v>
      </c>
      <c r="AW136" s="12" t="s">
        <v>29</v>
      </c>
      <c r="AX136" s="12" t="s">
        <v>72</v>
      </c>
      <c r="AY136" s="160" t="s">
        <v>160</v>
      </c>
    </row>
    <row r="137" spans="2:65" s="13" customFormat="1" ht="10.199999999999999">
      <c r="B137" s="165"/>
      <c r="D137" s="159" t="s">
        <v>167</v>
      </c>
      <c r="E137" s="166" t="s">
        <v>1</v>
      </c>
      <c r="F137" s="167" t="s">
        <v>83</v>
      </c>
      <c r="H137" s="168">
        <v>2</v>
      </c>
      <c r="I137" s="169"/>
      <c r="L137" s="165"/>
      <c r="M137" s="170"/>
      <c r="T137" s="171"/>
      <c r="AT137" s="166" t="s">
        <v>167</v>
      </c>
      <c r="AU137" s="166" t="s">
        <v>83</v>
      </c>
      <c r="AV137" s="13" t="s">
        <v>83</v>
      </c>
      <c r="AW137" s="13" t="s">
        <v>29</v>
      </c>
      <c r="AX137" s="13" t="s">
        <v>72</v>
      </c>
      <c r="AY137" s="166" t="s">
        <v>160</v>
      </c>
    </row>
    <row r="138" spans="2:65" s="14" customFormat="1" ht="10.199999999999999">
      <c r="B138" s="172"/>
      <c r="D138" s="159" t="s">
        <v>167</v>
      </c>
      <c r="E138" s="173" t="s">
        <v>1</v>
      </c>
      <c r="F138" s="174" t="s">
        <v>174</v>
      </c>
      <c r="H138" s="175">
        <v>2</v>
      </c>
      <c r="I138" s="176"/>
      <c r="L138" s="172"/>
      <c r="M138" s="177"/>
      <c r="T138" s="178"/>
      <c r="AT138" s="173" t="s">
        <v>167</v>
      </c>
      <c r="AU138" s="173" t="s">
        <v>83</v>
      </c>
      <c r="AV138" s="14" t="s">
        <v>166</v>
      </c>
      <c r="AW138" s="14" t="s">
        <v>29</v>
      </c>
      <c r="AX138" s="14" t="s">
        <v>76</v>
      </c>
      <c r="AY138" s="173" t="s">
        <v>160</v>
      </c>
    </row>
    <row r="139" spans="2:65" s="11" customFormat="1" ht="25.95" customHeight="1">
      <c r="B139" s="131"/>
      <c r="D139" s="132" t="s">
        <v>71</v>
      </c>
      <c r="E139" s="133" t="s">
        <v>260</v>
      </c>
      <c r="F139" s="133" t="s">
        <v>861</v>
      </c>
      <c r="I139" s="134"/>
      <c r="J139" s="135">
        <f>BK139</f>
        <v>0</v>
      </c>
      <c r="L139" s="131"/>
      <c r="M139" s="136"/>
      <c r="P139" s="137">
        <f>P140+P306+P311</f>
        <v>0</v>
      </c>
      <c r="R139" s="137">
        <f>R140+R306+R311</f>
        <v>0</v>
      </c>
      <c r="T139" s="138">
        <f>T140+T306+T311</f>
        <v>0</v>
      </c>
      <c r="AR139" s="132" t="s">
        <v>179</v>
      </c>
      <c r="AT139" s="139" t="s">
        <v>71</v>
      </c>
      <c r="AU139" s="139" t="s">
        <v>72</v>
      </c>
      <c r="AY139" s="132" t="s">
        <v>160</v>
      </c>
      <c r="BK139" s="140">
        <f>BK140+BK306+BK311</f>
        <v>0</v>
      </c>
    </row>
    <row r="140" spans="2:65" s="11" customFormat="1" ht="22.8" customHeight="1">
      <c r="B140" s="131"/>
      <c r="D140" s="132" t="s">
        <v>71</v>
      </c>
      <c r="E140" s="141" t="s">
        <v>862</v>
      </c>
      <c r="F140" s="141" t="s">
        <v>863</v>
      </c>
      <c r="I140" s="134"/>
      <c r="J140" s="142">
        <f>BK140</f>
        <v>0</v>
      </c>
      <c r="L140" s="131"/>
      <c r="M140" s="136"/>
      <c r="P140" s="137">
        <f>SUM(P141:P305)</f>
        <v>0</v>
      </c>
      <c r="R140" s="137">
        <f>SUM(R141:R305)</f>
        <v>0</v>
      </c>
      <c r="T140" s="138">
        <f>SUM(T141:T305)</f>
        <v>0</v>
      </c>
      <c r="AR140" s="132" t="s">
        <v>179</v>
      </c>
      <c r="AT140" s="139" t="s">
        <v>71</v>
      </c>
      <c r="AU140" s="139" t="s">
        <v>76</v>
      </c>
      <c r="AY140" s="132" t="s">
        <v>160</v>
      </c>
      <c r="BK140" s="140">
        <f>SUM(BK141:BK305)</f>
        <v>0</v>
      </c>
    </row>
    <row r="141" spans="2:65" s="1" customFormat="1" ht="24.15" customHeight="1">
      <c r="B141" s="143"/>
      <c r="C141" s="144" t="s">
        <v>179</v>
      </c>
      <c r="D141" s="144" t="s">
        <v>162</v>
      </c>
      <c r="E141" s="145" t="s">
        <v>1136</v>
      </c>
      <c r="F141" s="146" t="s">
        <v>1137</v>
      </c>
      <c r="G141" s="147" t="s">
        <v>601</v>
      </c>
      <c r="H141" s="148">
        <v>70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38</v>
      </c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AR141" s="156" t="s">
        <v>382</v>
      </c>
      <c r="AT141" s="156" t="s">
        <v>162</v>
      </c>
      <c r="AU141" s="156" t="s">
        <v>83</v>
      </c>
      <c r="AY141" s="17" t="s">
        <v>160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7" t="s">
        <v>83</v>
      </c>
      <c r="BK141" s="157">
        <f>ROUND(I141*H141,2)</f>
        <v>0</v>
      </c>
      <c r="BL141" s="17" t="s">
        <v>382</v>
      </c>
      <c r="BM141" s="156" t="s">
        <v>182</v>
      </c>
    </row>
    <row r="142" spans="2:65" s="12" customFormat="1" ht="10.199999999999999">
      <c r="B142" s="158"/>
      <c r="D142" s="159" t="s">
        <v>167</v>
      </c>
      <c r="E142" s="160" t="s">
        <v>1</v>
      </c>
      <c r="F142" s="161" t="s">
        <v>1138</v>
      </c>
      <c r="H142" s="160" t="s">
        <v>1</v>
      </c>
      <c r="I142" s="162"/>
      <c r="L142" s="158"/>
      <c r="M142" s="163"/>
      <c r="T142" s="164"/>
      <c r="AT142" s="160" t="s">
        <v>167</v>
      </c>
      <c r="AU142" s="160" t="s">
        <v>83</v>
      </c>
      <c r="AV142" s="12" t="s">
        <v>76</v>
      </c>
      <c r="AW142" s="12" t="s">
        <v>29</v>
      </c>
      <c r="AX142" s="12" t="s">
        <v>72</v>
      </c>
      <c r="AY142" s="160" t="s">
        <v>160</v>
      </c>
    </row>
    <row r="143" spans="2:65" s="13" customFormat="1" ht="10.199999999999999">
      <c r="B143" s="165"/>
      <c r="D143" s="159" t="s">
        <v>167</v>
      </c>
      <c r="E143" s="166" t="s">
        <v>1</v>
      </c>
      <c r="F143" s="167" t="s">
        <v>400</v>
      </c>
      <c r="H143" s="168">
        <v>70</v>
      </c>
      <c r="I143" s="169"/>
      <c r="L143" s="165"/>
      <c r="M143" s="170"/>
      <c r="T143" s="171"/>
      <c r="AT143" s="166" t="s">
        <v>167</v>
      </c>
      <c r="AU143" s="166" t="s">
        <v>83</v>
      </c>
      <c r="AV143" s="13" t="s">
        <v>83</v>
      </c>
      <c r="AW143" s="13" t="s">
        <v>29</v>
      </c>
      <c r="AX143" s="13" t="s">
        <v>72</v>
      </c>
      <c r="AY143" s="166" t="s">
        <v>160</v>
      </c>
    </row>
    <row r="144" spans="2:65" s="14" customFormat="1" ht="10.199999999999999">
      <c r="B144" s="172"/>
      <c r="D144" s="159" t="s">
        <v>167</v>
      </c>
      <c r="E144" s="173" t="s">
        <v>1</v>
      </c>
      <c r="F144" s="174" t="s">
        <v>174</v>
      </c>
      <c r="H144" s="175">
        <v>70</v>
      </c>
      <c r="I144" s="176"/>
      <c r="L144" s="172"/>
      <c r="M144" s="177"/>
      <c r="T144" s="178"/>
      <c r="AT144" s="173" t="s">
        <v>167</v>
      </c>
      <c r="AU144" s="173" t="s">
        <v>83</v>
      </c>
      <c r="AV144" s="14" t="s">
        <v>166</v>
      </c>
      <c r="AW144" s="14" t="s">
        <v>29</v>
      </c>
      <c r="AX144" s="14" t="s">
        <v>76</v>
      </c>
      <c r="AY144" s="173" t="s">
        <v>160</v>
      </c>
    </row>
    <row r="145" spans="2:65" s="1" customFormat="1" ht="24.15" customHeight="1">
      <c r="B145" s="143"/>
      <c r="C145" s="186" t="s">
        <v>166</v>
      </c>
      <c r="D145" s="186" t="s">
        <v>260</v>
      </c>
      <c r="E145" s="187" t="s">
        <v>1139</v>
      </c>
      <c r="F145" s="188" t="s">
        <v>1140</v>
      </c>
      <c r="G145" s="189" t="s">
        <v>601</v>
      </c>
      <c r="H145" s="190">
        <v>70</v>
      </c>
      <c r="I145" s="191"/>
      <c r="J145" s="192">
        <f>ROUND(I145*H145,2)</f>
        <v>0</v>
      </c>
      <c r="K145" s="193"/>
      <c r="L145" s="194"/>
      <c r="M145" s="195" t="s">
        <v>1</v>
      </c>
      <c r="N145" s="196" t="s">
        <v>38</v>
      </c>
      <c r="P145" s="154">
        <f>O145*H145</f>
        <v>0</v>
      </c>
      <c r="Q145" s="154">
        <v>0</v>
      </c>
      <c r="R145" s="154">
        <f>Q145*H145</f>
        <v>0</v>
      </c>
      <c r="S145" s="154">
        <v>0</v>
      </c>
      <c r="T145" s="155">
        <f>S145*H145</f>
        <v>0</v>
      </c>
      <c r="AR145" s="156" t="s">
        <v>869</v>
      </c>
      <c r="AT145" s="156" t="s">
        <v>260</v>
      </c>
      <c r="AU145" s="156" t="s">
        <v>83</v>
      </c>
      <c r="AY145" s="17" t="s">
        <v>160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7" t="s">
        <v>83</v>
      </c>
      <c r="BK145" s="157">
        <f>ROUND(I145*H145,2)</f>
        <v>0</v>
      </c>
      <c r="BL145" s="17" t="s">
        <v>382</v>
      </c>
      <c r="BM145" s="156" t="s">
        <v>187</v>
      </c>
    </row>
    <row r="146" spans="2:65" s="1" customFormat="1" ht="16.5" customHeight="1">
      <c r="B146" s="143"/>
      <c r="C146" s="144" t="s">
        <v>190</v>
      </c>
      <c r="D146" s="144" t="s">
        <v>162</v>
      </c>
      <c r="E146" s="145" t="s">
        <v>1141</v>
      </c>
      <c r="F146" s="146" t="s">
        <v>1142</v>
      </c>
      <c r="G146" s="147" t="s">
        <v>601</v>
      </c>
      <c r="H146" s="148">
        <v>76</v>
      </c>
      <c r="I146" s="149"/>
      <c r="J146" s="150">
        <f>ROUND(I146*H146,2)</f>
        <v>0</v>
      </c>
      <c r="K146" s="151"/>
      <c r="L146" s="32"/>
      <c r="M146" s="152" t="s">
        <v>1</v>
      </c>
      <c r="N146" s="153" t="s">
        <v>38</v>
      </c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AR146" s="156" t="s">
        <v>382</v>
      </c>
      <c r="AT146" s="156" t="s">
        <v>162</v>
      </c>
      <c r="AU146" s="156" t="s">
        <v>83</v>
      </c>
      <c r="AY146" s="17" t="s">
        <v>160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7" t="s">
        <v>83</v>
      </c>
      <c r="BK146" s="157">
        <f>ROUND(I146*H146,2)</f>
        <v>0</v>
      </c>
      <c r="BL146" s="17" t="s">
        <v>382</v>
      </c>
      <c r="BM146" s="156" t="s">
        <v>193</v>
      </c>
    </row>
    <row r="147" spans="2:65" s="12" customFormat="1" ht="10.199999999999999">
      <c r="B147" s="158"/>
      <c r="D147" s="159" t="s">
        <v>167</v>
      </c>
      <c r="E147" s="160" t="s">
        <v>1</v>
      </c>
      <c r="F147" s="161" t="s">
        <v>1142</v>
      </c>
      <c r="H147" s="160" t="s">
        <v>1</v>
      </c>
      <c r="I147" s="162"/>
      <c r="L147" s="158"/>
      <c r="M147" s="163"/>
      <c r="T147" s="164"/>
      <c r="AT147" s="160" t="s">
        <v>167</v>
      </c>
      <c r="AU147" s="160" t="s">
        <v>83</v>
      </c>
      <c r="AV147" s="12" t="s">
        <v>76</v>
      </c>
      <c r="AW147" s="12" t="s">
        <v>29</v>
      </c>
      <c r="AX147" s="12" t="s">
        <v>72</v>
      </c>
      <c r="AY147" s="160" t="s">
        <v>160</v>
      </c>
    </row>
    <row r="148" spans="2:65" s="13" customFormat="1" ht="10.199999999999999">
      <c r="B148" s="165"/>
      <c r="D148" s="159" t="s">
        <v>167</v>
      </c>
      <c r="E148" s="166" t="s">
        <v>1</v>
      </c>
      <c r="F148" s="167" t="s">
        <v>1610</v>
      </c>
      <c r="H148" s="168">
        <v>30</v>
      </c>
      <c r="I148" s="169"/>
      <c r="L148" s="165"/>
      <c r="M148" s="170"/>
      <c r="T148" s="171"/>
      <c r="AT148" s="166" t="s">
        <v>167</v>
      </c>
      <c r="AU148" s="166" t="s">
        <v>83</v>
      </c>
      <c r="AV148" s="13" t="s">
        <v>83</v>
      </c>
      <c r="AW148" s="13" t="s">
        <v>29</v>
      </c>
      <c r="AX148" s="13" t="s">
        <v>72</v>
      </c>
      <c r="AY148" s="166" t="s">
        <v>160</v>
      </c>
    </row>
    <row r="149" spans="2:65" s="13" customFormat="1" ht="10.199999999999999">
      <c r="B149" s="165"/>
      <c r="D149" s="159" t="s">
        <v>167</v>
      </c>
      <c r="E149" s="166" t="s">
        <v>1</v>
      </c>
      <c r="F149" s="167" t="s">
        <v>1611</v>
      </c>
      <c r="H149" s="168">
        <v>46</v>
      </c>
      <c r="I149" s="169"/>
      <c r="L149" s="165"/>
      <c r="M149" s="170"/>
      <c r="T149" s="171"/>
      <c r="AT149" s="166" t="s">
        <v>167</v>
      </c>
      <c r="AU149" s="166" t="s">
        <v>83</v>
      </c>
      <c r="AV149" s="13" t="s">
        <v>83</v>
      </c>
      <c r="AW149" s="13" t="s">
        <v>29</v>
      </c>
      <c r="AX149" s="13" t="s">
        <v>72</v>
      </c>
      <c r="AY149" s="166" t="s">
        <v>160</v>
      </c>
    </row>
    <row r="150" spans="2:65" s="12" customFormat="1" ht="10.199999999999999">
      <c r="B150" s="158"/>
      <c r="D150" s="159" t="s">
        <v>167</v>
      </c>
      <c r="E150" s="160" t="s">
        <v>1</v>
      </c>
      <c r="F150" s="161" t="s">
        <v>1612</v>
      </c>
      <c r="H150" s="160" t="s">
        <v>1</v>
      </c>
      <c r="I150" s="162"/>
      <c r="L150" s="158"/>
      <c r="M150" s="163"/>
      <c r="T150" s="164"/>
      <c r="AT150" s="160" t="s">
        <v>167</v>
      </c>
      <c r="AU150" s="160" t="s">
        <v>83</v>
      </c>
      <c r="AV150" s="12" t="s">
        <v>76</v>
      </c>
      <c r="AW150" s="12" t="s">
        <v>29</v>
      </c>
      <c r="AX150" s="12" t="s">
        <v>72</v>
      </c>
      <c r="AY150" s="160" t="s">
        <v>160</v>
      </c>
    </row>
    <row r="151" spans="2:65" s="12" customFormat="1" ht="10.199999999999999">
      <c r="B151" s="158"/>
      <c r="D151" s="159" t="s">
        <v>167</v>
      </c>
      <c r="E151" s="160" t="s">
        <v>1</v>
      </c>
      <c r="F151" s="161" t="s">
        <v>1613</v>
      </c>
      <c r="H151" s="160" t="s">
        <v>1</v>
      </c>
      <c r="I151" s="162"/>
      <c r="L151" s="158"/>
      <c r="M151" s="163"/>
      <c r="T151" s="164"/>
      <c r="AT151" s="160" t="s">
        <v>167</v>
      </c>
      <c r="AU151" s="160" t="s">
        <v>83</v>
      </c>
      <c r="AV151" s="12" t="s">
        <v>76</v>
      </c>
      <c r="AW151" s="12" t="s">
        <v>29</v>
      </c>
      <c r="AX151" s="12" t="s">
        <v>72</v>
      </c>
      <c r="AY151" s="160" t="s">
        <v>160</v>
      </c>
    </row>
    <row r="152" spans="2:65" s="14" customFormat="1" ht="10.199999999999999">
      <c r="B152" s="172"/>
      <c r="D152" s="159" t="s">
        <v>167</v>
      </c>
      <c r="E152" s="173" t="s">
        <v>1</v>
      </c>
      <c r="F152" s="174" t="s">
        <v>174</v>
      </c>
      <c r="H152" s="175">
        <v>76</v>
      </c>
      <c r="I152" s="176"/>
      <c r="L152" s="172"/>
      <c r="M152" s="177"/>
      <c r="T152" s="178"/>
      <c r="AT152" s="173" t="s">
        <v>167</v>
      </c>
      <c r="AU152" s="173" t="s">
        <v>83</v>
      </c>
      <c r="AV152" s="14" t="s">
        <v>166</v>
      </c>
      <c r="AW152" s="14" t="s">
        <v>29</v>
      </c>
      <c r="AX152" s="14" t="s">
        <v>76</v>
      </c>
      <c r="AY152" s="173" t="s">
        <v>160</v>
      </c>
    </row>
    <row r="153" spans="2:65" s="1" customFormat="1" ht="33" customHeight="1">
      <c r="B153" s="143"/>
      <c r="C153" s="186" t="s">
        <v>182</v>
      </c>
      <c r="D153" s="186" t="s">
        <v>260</v>
      </c>
      <c r="E153" s="187" t="s">
        <v>1146</v>
      </c>
      <c r="F153" s="188" t="s">
        <v>1147</v>
      </c>
      <c r="G153" s="189" t="s">
        <v>601</v>
      </c>
      <c r="H153" s="190">
        <v>76</v>
      </c>
      <c r="I153" s="191"/>
      <c r="J153" s="192">
        <f>ROUND(I153*H153,2)</f>
        <v>0</v>
      </c>
      <c r="K153" s="193"/>
      <c r="L153" s="194"/>
      <c r="M153" s="195" t="s">
        <v>1</v>
      </c>
      <c r="N153" s="196" t="s">
        <v>38</v>
      </c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AR153" s="156" t="s">
        <v>869</v>
      </c>
      <c r="AT153" s="156" t="s">
        <v>260</v>
      </c>
      <c r="AU153" s="156" t="s">
        <v>83</v>
      </c>
      <c r="AY153" s="17" t="s">
        <v>160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7" t="s">
        <v>83</v>
      </c>
      <c r="BK153" s="157">
        <f>ROUND(I153*H153,2)</f>
        <v>0</v>
      </c>
      <c r="BL153" s="17" t="s">
        <v>382</v>
      </c>
      <c r="BM153" s="156" t="s">
        <v>198</v>
      </c>
    </row>
    <row r="154" spans="2:65" s="1" customFormat="1" ht="16.5" customHeight="1">
      <c r="B154" s="143"/>
      <c r="C154" s="144" t="s">
        <v>201</v>
      </c>
      <c r="D154" s="144" t="s">
        <v>162</v>
      </c>
      <c r="E154" s="145" t="s">
        <v>1614</v>
      </c>
      <c r="F154" s="146" t="s">
        <v>1615</v>
      </c>
      <c r="G154" s="147" t="s">
        <v>601</v>
      </c>
      <c r="H154" s="148">
        <v>4</v>
      </c>
      <c r="I154" s="149"/>
      <c r="J154" s="150">
        <f>ROUND(I154*H154,2)</f>
        <v>0</v>
      </c>
      <c r="K154" s="151"/>
      <c r="L154" s="32"/>
      <c r="M154" s="152" t="s">
        <v>1</v>
      </c>
      <c r="N154" s="153" t="s">
        <v>38</v>
      </c>
      <c r="P154" s="154">
        <f>O154*H154</f>
        <v>0</v>
      </c>
      <c r="Q154" s="154">
        <v>0</v>
      </c>
      <c r="R154" s="154">
        <f>Q154*H154</f>
        <v>0</v>
      </c>
      <c r="S154" s="154">
        <v>0</v>
      </c>
      <c r="T154" s="155">
        <f>S154*H154</f>
        <v>0</v>
      </c>
      <c r="AR154" s="156" t="s">
        <v>382</v>
      </c>
      <c r="AT154" s="156" t="s">
        <v>162</v>
      </c>
      <c r="AU154" s="156" t="s">
        <v>83</v>
      </c>
      <c r="AY154" s="17" t="s">
        <v>160</v>
      </c>
      <c r="BE154" s="157">
        <f>IF(N154="základná",J154,0)</f>
        <v>0</v>
      </c>
      <c r="BF154" s="157">
        <f>IF(N154="znížená",J154,0)</f>
        <v>0</v>
      </c>
      <c r="BG154" s="157">
        <f>IF(N154="zákl. prenesená",J154,0)</f>
        <v>0</v>
      </c>
      <c r="BH154" s="157">
        <f>IF(N154="zníž. prenesená",J154,0)</f>
        <v>0</v>
      </c>
      <c r="BI154" s="157">
        <f>IF(N154="nulová",J154,0)</f>
        <v>0</v>
      </c>
      <c r="BJ154" s="17" t="s">
        <v>83</v>
      </c>
      <c r="BK154" s="157">
        <f>ROUND(I154*H154,2)</f>
        <v>0</v>
      </c>
      <c r="BL154" s="17" t="s">
        <v>382</v>
      </c>
      <c r="BM154" s="156" t="s">
        <v>204</v>
      </c>
    </row>
    <row r="155" spans="2:65" s="12" customFormat="1" ht="10.199999999999999">
      <c r="B155" s="158"/>
      <c r="D155" s="159" t="s">
        <v>167</v>
      </c>
      <c r="E155" s="160" t="s">
        <v>1</v>
      </c>
      <c r="F155" s="161" t="s">
        <v>1615</v>
      </c>
      <c r="H155" s="160" t="s">
        <v>1</v>
      </c>
      <c r="I155" s="162"/>
      <c r="L155" s="158"/>
      <c r="M155" s="163"/>
      <c r="T155" s="164"/>
      <c r="AT155" s="160" t="s">
        <v>167</v>
      </c>
      <c r="AU155" s="160" t="s">
        <v>83</v>
      </c>
      <c r="AV155" s="12" t="s">
        <v>76</v>
      </c>
      <c r="AW155" s="12" t="s">
        <v>29</v>
      </c>
      <c r="AX155" s="12" t="s">
        <v>72</v>
      </c>
      <c r="AY155" s="160" t="s">
        <v>160</v>
      </c>
    </row>
    <row r="156" spans="2:65" s="13" customFormat="1" ht="10.199999999999999">
      <c r="B156" s="165"/>
      <c r="D156" s="159" t="s">
        <v>167</v>
      </c>
      <c r="E156" s="166" t="s">
        <v>1</v>
      </c>
      <c r="F156" s="167" t="s">
        <v>1616</v>
      </c>
      <c r="H156" s="168">
        <v>4</v>
      </c>
      <c r="I156" s="169"/>
      <c r="L156" s="165"/>
      <c r="M156" s="170"/>
      <c r="T156" s="171"/>
      <c r="AT156" s="166" t="s">
        <v>167</v>
      </c>
      <c r="AU156" s="166" t="s">
        <v>83</v>
      </c>
      <c r="AV156" s="13" t="s">
        <v>83</v>
      </c>
      <c r="AW156" s="13" t="s">
        <v>29</v>
      </c>
      <c r="AX156" s="13" t="s">
        <v>72</v>
      </c>
      <c r="AY156" s="166" t="s">
        <v>160</v>
      </c>
    </row>
    <row r="157" spans="2:65" s="12" customFormat="1" ht="10.199999999999999">
      <c r="B157" s="158"/>
      <c r="D157" s="159" t="s">
        <v>167</v>
      </c>
      <c r="E157" s="160" t="s">
        <v>1</v>
      </c>
      <c r="F157" s="161" t="s">
        <v>1612</v>
      </c>
      <c r="H157" s="160" t="s">
        <v>1</v>
      </c>
      <c r="I157" s="162"/>
      <c r="L157" s="158"/>
      <c r="M157" s="163"/>
      <c r="T157" s="164"/>
      <c r="AT157" s="160" t="s">
        <v>167</v>
      </c>
      <c r="AU157" s="160" t="s">
        <v>83</v>
      </c>
      <c r="AV157" s="12" t="s">
        <v>76</v>
      </c>
      <c r="AW157" s="12" t="s">
        <v>29</v>
      </c>
      <c r="AX157" s="12" t="s">
        <v>72</v>
      </c>
      <c r="AY157" s="160" t="s">
        <v>160</v>
      </c>
    </row>
    <row r="158" spans="2:65" s="12" customFormat="1" ht="10.199999999999999">
      <c r="B158" s="158"/>
      <c r="D158" s="159" t="s">
        <v>167</v>
      </c>
      <c r="E158" s="160" t="s">
        <v>1</v>
      </c>
      <c r="F158" s="161" t="s">
        <v>1613</v>
      </c>
      <c r="H158" s="160" t="s">
        <v>1</v>
      </c>
      <c r="I158" s="162"/>
      <c r="L158" s="158"/>
      <c r="M158" s="163"/>
      <c r="T158" s="164"/>
      <c r="AT158" s="160" t="s">
        <v>167</v>
      </c>
      <c r="AU158" s="160" t="s">
        <v>83</v>
      </c>
      <c r="AV158" s="12" t="s">
        <v>76</v>
      </c>
      <c r="AW158" s="12" t="s">
        <v>29</v>
      </c>
      <c r="AX158" s="12" t="s">
        <v>72</v>
      </c>
      <c r="AY158" s="160" t="s">
        <v>160</v>
      </c>
    </row>
    <row r="159" spans="2:65" s="14" customFormat="1" ht="10.199999999999999">
      <c r="B159" s="172"/>
      <c r="D159" s="159" t="s">
        <v>167</v>
      </c>
      <c r="E159" s="173" t="s">
        <v>1</v>
      </c>
      <c r="F159" s="174" t="s">
        <v>174</v>
      </c>
      <c r="H159" s="175">
        <v>4</v>
      </c>
      <c r="I159" s="176"/>
      <c r="L159" s="172"/>
      <c r="M159" s="177"/>
      <c r="T159" s="178"/>
      <c r="AT159" s="173" t="s">
        <v>167</v>
      </c>
      <c r="AU159" s="173" t="s">
        <v>83</v>
      </c>
      <c r="AV159" s="14" t="s">
        <v>166</v>
      </c>
      <c r="AW159" s="14" t="s">
        <v>29</v>
      </c>
      <c r="AX159" s="14" t="s">
        <v>76</v>
      </c>
      <c r="AY159" s="173" t="s">
        <v>160</v>
      </c>
    </row>
    <row r="160" spans="2:65" s="1" customFormat="1" ht="33" customHeight="1">
      <c r="B160" s="143"/>
      <c r="C160" s="186" t="s">
        <v>187</v>
      </c>
      <c r="D160" s="186" t="s">
        <v>260</v>
      </c>
      <c r="E160" s="187" t="s">
        <v>1617</v>
      </c>
      <c r="F160" s="188" t="s">
        <v>1618</v>
      </c>
      <c r="G160" s="189" t="s">
        <v>601</v>
      </c>
      <c r="H160" s="190">
        <v>4</v>
      </c>
      <c r="I160" s="191"/>
      <c r="J160" s="192">
        <f>ROUND(I160*H160,2)</f>
        <v>0</v>
      </c>
      <c r="K160" s="193"/>
      <c r="L160" s="194"/>
      <c r="M160" s="195" t="s">
        <v>1</v>
      </c>
      <c r="N160" s="196" t="s">
        <v>38</v>
      </c>
      <c r="P160" s="154">
        <f>O160*H160</f>
        <v>0</v>
      </c>
      <c r="Q160" s="154">
        <v>0</v>
      </c>
      <c r="R160" s="154">
        <f>Q160*H160</f>
        <v>0</v>
      </c>
      <c r="S160" s="154">
        <v>0</v>
      </c>
      <c r="T160" s="155">
        <f>S160*H160</f>
        <v>0</v>
      </c>
      <c r="AR160" s="156" t="s">
        <v>869</v>
      </c>
      <c r="AT160" s="156" t="s">
        <v>260</v>
      </c>
      <c r="AU160" s="156" t="s">
        <v>83</v>
      </c>
      <c r="AY160" s="17" t="s">
        <v>160</v>
      </c>
      <c r="BE160" s="157">
        <f>IF(N160="základná",J160,0)</f>
        <v>0</v>
      </c>
      <c r="BF160" s="157">
        <f>IF(N160="znížená",J160,0)</f>
        <v>0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17" t="s">
        <v>83</v>
      </c>
      <c r="BK160" s="157">
        <f>ROUND(I160*H160,2)</f>
        <v>0</v>
      </c>
      <c r="BL160" s="17" t="s">
        <v>382</v>
      </c>
      <c r="BM160" s="156" t="s">
        <v>210</v>
      </c>
    </row>
    <row r="161" spans="2:65" s="1" customFormat="1" ht="24.15" customHeight="1">
      <c r="B161" s="143"/>
      <c r="C161" s="144" t="s">
        <v>213</v>
      </c>
      <c r="D161" s="144" t="s">
        <v>162</v>
      </c>
      <c r="E161" s="145" t="s">
        <v>1148</v>
      </c>
      <c r="F161" s="146" t="s">
        <v>1149</v>
      </c>
      <c r="G161" s="147" t="s">
        <v>601</v>
      </c>
      <c r="H161" s="148">
        <v>170</v>
      </c>
      <c r="I161" s="149"/>
      <c r="J161" s="150">
        <f>ROUND(I161*H161,2)</f>
        <v>0</v>
      </c>
      <c r="K161" s="151"/>
      <c r="L161" s="32"/>
      <c r="M161" s="152" t="s">
        <v>1</v>
      </c>
      <c r="N161" s="153" t="s">
        <v>38</v>
      </c>
      <c r="P161" s="154">
        <f>O161*H161</f>
        <v>0</v>
      </c>
      <c r="Q161" s="154">
        <v>0</v>
      </c>
      <c r="R161" s="154">
        <f>Q161*H161</f>
        <v>0</v>
      </c>
      <c r="S161" s="154">
        <v>0</v>
      </c>
      <c r="T161" s="155">
        <f>S161*H161</f>
        <v>0</v>
      </c>
      <c r="AR161" s="156" t="s">
        <v>382</v>
      </c>
      <c r="AT161" s="156" t="s">
        <v>162</v>
      </c>
      <c r="AU161" s="156" t="s">
        <v>83</v>
      </c>
      <c r="AY161" s="17" t="s">
        <v>160</v>
      </c>
      <c r="BE161" s="157">
        <f>IF(N161="základná",J161,0)</f>
        <v>0</v>
      </c>
      <c r="BF161" s="157">
        <f>IF(N161="znížená",J161,0)</f>
        <v>0</v>
      </c>
      <c r="BG161" s="157">
        <f>IF(N161="zákl. prenesená",J161,0)</f>
        <v>0</v>
      </c>
      <c r="BH161" s="157">
        <f>IF(N161="zníž. prenesená",J161,0)</f>
        <v>0</v>
      </c>
      <c r="BI161" s="157">
        <f>IF(N161="nulová",J161,0)</f>
        <v>0</v>
      </c>
      <c r="BJ161" s="17" t="s">
        <v>83</v>
      </c>
      <c r="BK161" s="157">
        <f>ROUND(I161*H161,2)</f>
        <v>0</v>
      </c>
      <c r="BL161" s="17" t="s">
        <v>382</v>
      </c>
      <c r="BM161" s="156" t="s">
        <v>216</v>
      </c>
    </row>
    <row r="162" spans="2:65" s="12" customFormat="1" ht="20.399999999999999">
      <c r="B162" s="158"/>
      <c r="D162" s="159" t="s">
        <v>167</v>
      </c>
      <c r="E162" s="160" t="s">
        <v>1</v>
      </c>
      <c r="F162" s="161" t="s">
        <v>1150</v>
      </c>
      <c r="H162" s="160" t="s">
        <v>1</v>
      </c>
      <c r="I162" s="162"/>
      <c r="L162" s="158"/>
      <c r="M162" s="163"/>
      <c r="T162" s="164"/>
      <c r="AT162" s="160" t="s">
        <v>167</v>
      </c>
      <c r="AU162" s="160" t="s">
        <v>83</v>
      </c>
      <c r="AV162" s="12" t="s">
        <v>76</v>
      </c>
      <c r="AW162" s="12" t="s">
        <v>29</v>
      </c>
      <c r="AX162" s="12" t="s">
        <v>72</v>
      </c>
      <c r="AY162" s="160" t="s">
        <v>160</v>
      </c>
    </row>
    <row r="163" spans="2:65" s="13" customFormat="1" ht="10.199999999999999">
      <c r="B163" s="165"/>
      <c r="D163" s="159" t="s">
        <v>167</v>
      </c>
      <c r="E163" s="166" t="s">
        <v>1</v>
      </c>
      <c r="F163" s="167" t="s">
        <v>1619</v>
      </c>
      <c r="H163" s="168">
        <v>80</v>
      </c>
      <c r="I163" s="169"/>
      <c r="L163" s="165"/>
      <c r="M163" s="170"/>
      <c r="T163" s="171"/>
      <c r="AT163" s="166" t="s">
        <v>167</v>
      </c>
      <c r="AU163" s="166" t="s">
        <v>83</v>
      </c>
      <c r="AV163" s="13" t="s">
        <v>83</v>
      </c>
      <c r="AW163" s="13" t="s">
        <v>29</v>
      </c>
      <c r="AX163" s="13" t="s">
        <v>72</v>
      </c>
      <c r="AY163" s="166" t="s">
        <v>160</v>
      </c>
    </row>
    <row r="164" spans="2:65" s="13" customFormat="1" ht="10.199999999999999">
      <c r="B164" s="165"/>
      <c r="D164" s="159" t="s">
        <v>167</v>
      </c>
      <c r="E164" s="166" t="s">
        <v>1</v>
      </c>
      <c r="F164" s="167" t="s">
        <v>1620</v>
      </c>
      <c r="H164" s="168">
        <v>27</v>
      </c>
      <c r="I164" s="169"/>
      <c r="L164" s="165"/>
      <c r="M164" s="170"/>
      <c r="T164" s="171"/>
      <c r="AT164" s="166" t="s">
        <v>167</v>
      </c>
      <c r="AU164" s="166" t="s">
        <v>83</v>
      </c>
      <c r="AV164" s="13" t="s">
        <v>83</v>
      </c>
      <c r="AW164" s="13" t="s">
        <v>29</v>
      </c>
      <c r="AX164" s="13" t="s">
        <v>72</v>
      </c>
      <c r="AY164" s="166" t="s">
        <v>160</v>
      </c>
    </row>
    <row r="165" spans="2:65" s="13" customFormat="1" ht="10.199999999999999">
      <c r="B165" s="165"/>
      <c r="D165" s="159" t="s">
        <v>167</v>
      </c>
      <c r="E165" s="166" t="s">
        <v>1</v>
      </c>
      <c r="F165" s="167" t="s">
        <v>1621</v>
      </c>
      <c r="H165" s="168">
        <v>63</v>
      </c>
      <c r="I165" s="169"/>
      <c r="L165" s="165"/>
      <c r="M165" s="170"/>
      <c r="T165" s="171"/>
      <c r="AT165" s="166" t="s">
        <v>167</v>
      </c>
      <c r="AU165" s="166" t="s">
        <v>83</v>
      </c>
      <c r="AV165" s="13" t="s">
        <v>83</v>
      </c>
      <c r="AW165" s="13" t="s">
        <v>29</v>
      </c>
      <c r="AX165" s="13" t="s">
        <v>72</v>
      </c>
      <c r="AY165" s="166" t="s">
        <v>160</v>
      </c>
    </row>
    <row r="166" spans="2:65" s="12" customFormat="1" ht="10.199999999999999">
      <c r="B166" s="158"/>
      <c r="D166" s="159" t="s">
        <v>167</v>
      </c>
      <c r="E166" s="160" t="s">
        <v>1</v>
      </c>
      <c r="F166" s="161" t="s">
        <v>1622</v>
      </c>
      <c r="H166" s="160" t="s">
        <v>1</v>
      </c>
      <c r="I166" s="162"/>
      <c r="L166" s="158"/>
      <c r="M166" s="163"/>
      <c r="T166" s="164"/>
      <c r="AT166" s="160" t="s">
        <v>167</v>
      </c>
      <c r="AU166" s="160" t="s">
        <v>83</v>
      </c>
      <c r="AV166" s="12" t="s">
        <v>76</v>
      </c>
      <c r="AW166" s="12" t="s">
        <v>29</v>
      </c>
      <c r="AX166" s="12" t="s">
        <v>72</v>
      </c>
      <c r="AY166" s="160" t="s">
        <v>160</v>
      </c>
    </row>
    <row r="167" spans="2:65" s="12" customFormat="1" ht="10.199999999999999">
      <c r="B167" s="158"/>
      <c r="D167" s="159" t="s">
        <v>167</v>
      </c>
      <c r="E167" s="160" t="s">
        <v>1</v>
      </c>
      <c r="F167" s="161" t="s">
        <v>1623</v>
      </c>
      <c r="H167" s="160" t="s">
        <v>1</v>
      </c>
      <c r="I167" s="162"/>
      <c r="L167" s="158"/>
      <c r="M167" s="163"/>
      <c r="T167" s="164"/>
      <c r="AT167" s="160" t="s">
        <v>167</v>
      </c>
      <c r="AU167" s="160" t="s">
        <v>83</v>
      </c>
      <c r="AV167" s="12" t="s">
        <v>76</v>
      </c>
      <c r="AW167" s="12" t="s">
        <v>29</v>
      </c>
      <c r="AX167" s="12" t="s">
        <v>72</v>
      </c>
      <c r="AY167" s="160" t="s">
        <v>160</v>
      </c>
    </row>
    <row r="168" spans="2:65" s="12" customFormat="1" ht="10.199999999999999">
      <c r="B168" s="158"/>
      <c r="D168" s="159" t="s">
        <v>167</v>
      </c>
      <c r="E168" s="160" t="s">
        <v>1</v>
      </c>
      <c r="F168" s="161" t="s">
        <v>1624</v>
      </c>
      <c r="H168" s="160" t="s">
        <v>1</v>
      </c>
      <c r="I168" s="162"/>
      <c r="L168" s="158"/>
      <c r="M168" s="163"/>
      <c r="T168" s="164"/>
      <c r="AT168" s="160" t="s">
        <v>167</v>
      </c>
      <c r="AU168" s="160" t="s">
        <v>83</v>
      </c>
      <c r="AV168" s="12" t="s">
        <v>76</v>
      </c>
      <c r="AW168" s="12" t="s">
        <v>29</v>
      </c>
      <c r="AX168" s="12" t="s">
        <v>72</v>
      </c>
      <c r="AY168" s="160" t="s">
        <v>160</v>
      </c>
    </row>
    <row r="169" spans="2:65" s="14" customFormat="1" ht="10.199999999999999">
      <c r="B169" s="172"/>
      <c r="D169" s="159" t="s">
        <v>167</v>
      </c>
      <c r="E169" s="173" t="s">
        <v>1</v>
      </c>
      <c r="F169" s="174" t="s">
        <v>174</v>
      </c>
      <c r="H169" s="175">
        <v>170</v>
      </c>
      <c r="I169" s="176"/>
      <c r="L169" s="172"/>
      <c r="M169" s="177"/>
      <c r="T169" s="178"/>
      <c r="AT169" s="173" t="s">
        <v>167</v>
      </c>
      <c r="AU169" s="173" t="s">
        <v>83</v>
      </c>
      <c r="AV169" s="14" t="s">
        <v>166</v>
      </c>
      <c r="AW169" s="14" t="s">
        <v>29</v>
      </c>
      <c r="AX169" s="14" t="s">
        <v>76</v>
      </c>
      <c r="AY169" s="173" t="s">
        <v>160</v>
      </c>
    </row>
    <row r="170" spans="2:65" s="1" customFormat="1" ht="21.75" customHeight="1">
      <c r="B170" s="143"/>
      <c r="C170" s="186" t="s">
        <v>193</v>
      </c>
      <c r="D170" s="186" t="s">
        <v>260</v>
      </c>
      <c r="E170" s="187" t="s">
        <v>1156</v>
      </c>
      <c r="F170" s="188" t="s">
        <v>1157</v>
      </c>
      <c r="G170" s="189" t="s">
        <v>601</v>
      </c>
      <c r="H170" s="190">
        <v>170</v>
      </c>
      <c r="I170" s="191"/>
      <c r="J170" s="192">
        <f>ROUND(I170*H170,2)</f>
        <v>0</v>
      </c>
      <c r="K170" s="193"/>
      <c r="L170" s="194"/>
      <c r="M170" s="195" t="s">
        <v>1</v>
      </c>
      <c r="N170" s="196" t="s">
        <v>38</v>
      </c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AR170" s="156" t="s">
        <v>869</v>
      </c>
      <c r="AT170" s="156" t="s">
        <v>260</v>
      </c>
      <c r="AU170" s="156" t="s">
        <v>83</v>
      </c>
      <c r="AY170" s="17" t="s">
        <v>160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83</v>
      </c>
      <c r="BK170" s="157">
        <f>ROUND(I170*H170,2)</f>
        <v>0</v>
      </c>
      <c r="BL170" s="17" t="s">
        <v>382</v>
      </c>
      <c r="BM170" s="156" t="s">
        <v>221</v>
      </c>
    </row>
    <row r="171" spans="2:65" s="1" customFormat="1" ht="16.5" customHeight="1">
      <c r="B171" s="143"/>
      <c r="C171" s="144" t="s">
        <v>227</v>
      </c>
      <c r="D171" s="144" t="s">
        <v>162</v>
      </c>
      <c r="E171" s="145" t="s">
        <v>1158</v>
      </c>
      <c r="F171" s="146" t="s">
        <v>1159</v>
      </c>
      <c r="G171" s="147" t="s">
        <v>165</v>
      </c>
      <c r="H171" s="148">
        <v>145</v>
      </c>
      <c r="I171" s="149"/>
      <c r="J171" s="150">
        <f>ROUND(I171*H171,2)</f>
        <v>0</v>
      </c>
      <c r="K171" s="151"/>
      <c r="L171" s="32"/>
      <c r="M171" s="152" t="s">
        <v>1</v>
      </c>
      <c r="N171" s="153" t="s">
        <v>38</v>
      </c>
      <c r="P171" s="154">
        <f>O171*H171</f>
        <v>0</v>
      </c>
      <c r="Q171" s="154">
        <v>0</v>
      </c>
      <c r="R171" s="154">
        <f>Q171*H171</f>
        <v>0</v>
      </c>
      <c r="S171" s="154">
        <v>0</v>
      </c>
      <c r="T171" s="155">
        <f>S171*H171</f>
        <v>0</v>
      </c>
      <c r="AR171" s="156" t="s">
        <v>382</v>
      </c>
      <c r="AT171" s="156" t="s">
        <v>162</v>
      </c>
      <c r="AU171" s="156" t="s">
        <v>83</v>
      </c>
      <c r="AY171" s="17" t="s">
        <v>160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83</v>
      </c>
      <c r="BK171" s="157">
        <f>ROUND(I171*H171,2)</f>
        <v>0</v>
      </c>
      <c r="BL171" s="17" t="s">
        <v>382</v>
      </c>
      <c r="BM171" s="156" t="s">
        <v>230</v>
      </c>
    </row>
    <row r="172" spans="2:65" s="12" customFormat="1" ht="10.199999999999999">
      <c r="B172" s="158"/>
      <c r="D172" s="159" t="s">
        <v>167</v>
      </c>
      <c r="E172" s="160" t="s">
        <v>1</v>
      </c>
      <c r="F172" s="161" t="s">
        <v>1160</v>
      </c>
      <c r="H172" s="160" t="s">
        <v>1</v>
      </c>
      <c r="I172" s="162"/>
      <c r="L172" s="158"/>
      <c r="M172" s="163"/>
      <c r="T172" s="164"/>
      <c r="AT172" s="160" t="s">
        <v>167</v>
      </c>
      <c r="AU172" s="160" t="s">
        <v>83</v>
      </c>
      <c r="AV172" s="12" t="s">
        <v>76</v>
      </c>
      <c r="AW172" s="12" t="s">
        <v>29</v>
      </c>
      <c r="AX172" s="12" t="s">
        <v>72</v>
      </c>
      <c r="AY172" s="160" t="s">
        <v>160</v>
      </c>
    </row>
    <row r="173" spans="2:65" s="13" customFormat="1" ht="10.199999999999999">
      <c r="B173" s="165"/>
      <c r="D173" s="159" t="s">
        <v>167</v>
      </c>
      <c r="E173" s="166" t="s">
        <v>1</v>
      </c>
      <c r="F173" s="167" t="s">
        <v>1625</v>
      </c>
      <c r="H173" s="168">
        <v>145</v>
      </c>
      <c r="I173" s="169"/>
      <c r="L173" s="165"/>
      <c r="M173" s="170"/>
      <c r="T173" s="171"/>
      <c r="AT173" s="166" t="s">
        <v>167</v>
      </c>
      <c r="AU173" s="166" t="s">
        <v>83</v>
      </c>
      <c r="AV173" s="13" t="s">
        <v>83</v>
      </c>
      <c r="AW173" s="13" t="s">
        <v>29</v>
      </c>
      <c r="AX173" s="13" t="s">
        <v>72</v>
      </c>
      <c r="AY173" s="166" t="s">
        <v>160</v>
      </c>
    </row>
    <row r="174" spans="2:65" s="14" customFormat="1" ht="10.199999999999999">
      <c r="B174" s="172"/>
      <c r="D174" s="159" t="s">
        <v>167</v>
      </c>
      <c r="E174" s="173" t="s">
        <v>1</v>
      </c>
      <c r="F174" s="174" t="s">
        <v>174</v>
      </c>
      <c r="H174" s="175">
        <v>145</v>
      </c>
      <c r="I174" s="176"/>
      <c r="L174" s="172"/>
      <c r="M174" s="177"/>
      <c r="T174" s="178"/>
      <c r="AT174" s="173" t="s">
        <v>167</v>
      </c>
      <c r="AU174" s="173" t="s">
        <v>83</v>
      </c>
      <c r="AV174" s="14" t="s">
        <v>166</v>
      </c>
      <c r="AW174" s="14" t="s">
        <v>29</v>
      </c>
      <c r="AX174" s="14" t="s">
        <v>76</v>
      </c>
      <c r="AY174" s="173" t="s">
        <v>160</v>
      </c>
    </row>
    <row r="175" spans="2:65" s="1" customFormat="1" ht="16.5" customHeight="1">
      <c r="B175" s="143"/>
      <c r="C175" s="186" t="s">
        <v>198</v>
      </c>
      <c r="D175" s="186" t="s">
        <v>260</v>
      </c>
      <c r="E175" s="187" t="s">
        <v>1162</v>
      </c>
      <c r="F175" s="188" t="s">
        <v>1163</v>
      </c>
      <c r="G175" s="189" t="s">
        <v>289</v>
      </c>
      <c r="H175" s="190">
        <v>145</v>
      </c>
      <c r="I175" s="191"/>
      <c r="J175" s="192">
        <f>ROUND(I175*H175,2)</f>
        <v>0</v>
      </c>
      <c r="K175" s="193"/>
      <c r="L175" s="194"/>
      <c r="M175" s="195" t="s">
        <v>1</v>
      </c>
      <c r="N175" s="196" t="s">
        <v>38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869</v>
      </c>
      <c r="AT175" s="156" t="s">
        <v>260</v>
      </c>
      <c r="AU175" s="156" t="s">
        <v>83</v>
      </c>
      <c r="AY175" s="17" t="s">
        <v>160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83</v>
      </c>
      <c r="BK175" s="157">
        <f>ROUND(I175*H175,2)</f>
        <v>0</v>
      </c>
      <c r="BL175" s="17" t="s">
        <v>382</v>
      </c>
      <c r="BM175" s="156" t="s">
        <v>236</v>
      </c>
    </row>
    <row r="176" spans="2:65" s="1" customFormat="1" ht="16.5" customHeight="1">
      <c r="B176" s="143"/>
      <c r="C176" s="144" t="s">
        <v>238</v>
      </c>
      <c r="D176" s="144" t="s">
        <v>162</v>
      </c>
      <c r="E176" s="145" t="s">
        <v>1164</v>
      </c>
      <c r="F176" s="146" t="s">
        <v>1165</v>
      </c>
      <c r="G176" s="147" t="s">
        <v>289</v>
      </c>
      <c r="H176" s="148">
        <v>5</v>
      </c>
      <c r="I176" s="149"/>
      <c r="J176" s="150">
        <f>ROUND(I176*H176,2)</f>
        <v>0</v>
      </c>
      <c r="K176" s="151"/>
      <c r="L176" s="32"/>
      <c r="M176" s="152" t="s">
        <v>1</v>
      </c>
      <c r="N176" s="153" t="s">
        <v>38</v>
      </c>
      <c r="P176" s="154">
        <f>O176*H176</f>
        <v>0</v>
      </c>
      <c r="Q176" s="154">
        <v>0</v>
      </c>
      <c r="R176" s="154">
        <f>Q176*H176</f>
        <v>0</v>
      </c>
      <c r="S176" s="154">
        <v>0</v>
      </c>
      <c r="T176" s="155">
        <f>S176*H176</f>
        <v>0</v>
      </c>
      <c r="AR176" s="156" t="s">
        <v>382</v>
      </c>
      <c r="AT176" s="156" t="s">
        <v>162</v>
      </c>
      <c r="AU176" s="156" t="s">
        <v>83</v>
      </c>
      <c r="AY176" s="17" t="s">
        <v>160</v>
      </c>
      <c r="BE176" s="157">
        <f>IF(N176="základná",J176,0)</f>
        <v>0</v>
      </c>
      <c r="BF176" s="157">
        <f>IF(N176="znížená",J176,0)</f>
        <v>0</v>
      </c>
      <c r="BG176" s="157">
        <f>IF(N176="zákl. prenesená",J176,0)</f>
        <v>0</v>
      </c>
      <c r="BH176" s="157">
        <f>IF(N176="zníž. prenesená",J176,0)</f>
        <v>0</v>
      </c>
      <c r="BI176" s="157">
        <f>IF(N176="nulová",J176,0)</f>
        <v>0</v>
      </c>
      <c r="BJ176" s="17" t="s">
        <v>83</v>
      </c>
      <c r="BK176" s="157">
        <f>ROUND(I176*H176,2)</f>
        <v>0</v>
      </c>
      <c r="BL176" s="17" t="s">
        <v>382</v>
      </c>
      <c r="BM176" s="156" t="s">
        <v>241</v>
      </c>
    </row>
    <row r="177" spans="2:65" s="12" customFormat="1" ht="10.199999999999999">
      <c r="B177" s="158"/>
      <c r="D177" s="159" t="s">
        <v>167</v>
      </c>
      <c r="E177" s="160" t="s">
        <v>1</v>
      </c>
      <c r="F177" s="161" t="s">
        <v>1166</v>
      </c>
      <c r="H177" s="160" t="s">
        <v>1</v>
      </c>
      <c r="I177" s="162"/>
      <c r="L177" s="158"/>
      <c r="M177" s="163"/>
      <c r="T177" s="164"/>
      <c r="AT177" s="160" t="s">
        <v>167</v>
      </c>
      <c r="AU177" s="160" t="s">
        <v>83</v>
      </c>
      <c r="AV177" s="12" t="s">
        <v>76</v>
      </c>
      <c r="AW177" s="12" t="s">
        <v>29</v>
      </c>
      <c r="AX177" s="12" t="s">
        <v>72</v>
      </c>
      <c r="AY177" s="160" t="s">
        <v>160</v>
      </c>
    </row>
    <row r="178" spans="2:65" s="13" customFormat="1" ht="10.199999999999999">
      <c r="B178" s="165"/>
      <c r="D178" s="159" t="s">
        <v>167</v>
      </c>
      <c r="E178" s="166" t="s">
        <v>1</v>
      </c>
      <c r="F178" s="167" t="s">
        <v>190</v>
      </c>
      <c r="H178" s="168">
        <v>5</v>
      </c>
      <c r="I178" s="169"/>
      <c r="L178" s="165"/>
      <c r="M178" s="170"/>
      <c r="T178" s="171"/>
      <c r="AT178" s="166" t="s">
        <v>167</v>
      </c>
      <c r="AU178" s="166" t="s">
        <v>83</v>
      </c>
      <c r="AV178" s="13" t="s">
        <v>83</v>
      </c>
      <c r="AW178" s="13" t="s">
        <v>29</v>
      </c>
      <c r="AX178" s="13" t="s">
        <v>72</v>
      </c>
      <c r="AY178" s="166" t="s">
        <v>160</v>
      </c>
    </row>
    <row r="179" spans="2:65" s="14" customFormat="1" ht="10.199999999999999">
      <c r="B179" s="172"/>
      <c r="D179" s="159" t="s">
        <v>167</v>
      </c>
      <c r="E179" s="173" t="s">
        <v>1</v>
      </c>
      <c r="F179" s="174" t="s">
        <v>174</v>
      </c>
      <c r="H179" s="175">
        <v>5</v>
      </c>
      <c r="I179" s="176"/>
      <c r="L179" s="172"/>
      <c r="M179" s="177"/>
      <c r="T179" s="178"/>
      <c r="AT179" s="173" t="s">
        <v>167</v>
      </c>
      <c r="AU179" s="173" t="s">
        <v>83</v>
      </c>
      <c r="AV179" s="14" t="s">
        <v>166</v>
      </c>
      <c r="AW179" s="14" t="s">
        <v>29</v>
      </c>
      <c r="AX179" s="14" t="s">
        <v>76</v>
      </c>
      <c r="AY179" s="173" t="s">
        <v>160</v>
      </c>
    </row>
    <row r="180" spans="2:65" s="1" customFormat="1" ht="16.5" customHeight="1">
      <c r="B180" s="143"/>
      <c r="C180" s="186" t="s">
        <v>204</v>
      </c>
      <c r="D180" s="186" t="s">
        <v>260</v>
      </c>
      <c r="E180" s="187" t="s">
        <v>1167</v>
      </c>
      <c r="F180" s="188" t="s">
        <v>1168</v>
      </c>
      <c r="G180" s="189" t="s">
        <v>289</v>
      </c>
      <c r="H180" s="190">
        <v>5</v>
      </c>
      <c r="I180" s="191"/>
      <c r="J180" s="192">
        <f>ROUND(I180*H180,2)</f>
        <v>0</v>
      </c>
      <c r="K180" s="193"/>
      <c r="L180" s="194"/>
      <c r="M180" s="195" t="s">
        <v>1</v>
      </c>
      <c r="N180" s="196" t="s">
        <v>38</v>
      </c>
      <c r="P180" s="154">
        <f>O180*H180</f>
        <v>0</v>
      </c>
      <c r="Q180" s="154">
        <v>0</v>
      </c>
      <c r="R180" s="154">
        <f>Q180*H180</f>
        <v>0</v>
      </c>
      <c r="S180" s="154">
        <v>0</v>
      </c>
      <c r="T180" s="155">
        <f>S180*H180</f>
        <v>0</v>
      </c>
      <c r="AR180" s="156" t="s">
        <v>869</v>
      </c>
      <c r="AT180" s="156" t="s">
        <v>260</v>
      </c>
      <c r="AU180" s="156" t="s">
        <v>83</v>
      </c>
      <c r="AY180" s="17" t="s">
        <v>160</v>
      </c>
      <c r="BE180" s="157">
        <f>IF(N180="základná",J180,0)</f>
        <v>0</v>
      </c>
      <c r="BF180" s="157">
        <f>IF(N180="znížená",J180,0)</f>
        <v>0</v>
      </c>
      <c r="BG180" s="157">
        <f>IF(N180="zákl. prenesená",J180,0)</f>
        <v>0</v>
      </c>
      <c r="BH180" s="157">
        <f>IF(N180="zníž. prenesená",J180,0)</f>
        <v>0</v>
      </c>
      <c r="BI180" s="157">
        <f>IF(N180="nulová",J180,0)</f>
        <v>0</v>
      </c>
      <c r="BJ180" s="17" t="s">
        <v>83</v>
      </c>
      <c r="BK180" s="157">
        <f>ROUND(I180*H180,2)</f>
        <v>0</v>
      </c>
      <c r="BL180" s="17" t="s">
        <v>382</v>
      </c>
      <c r="BM180" s="156" t="s">
        <v>247</v>
      </c>
    </row>
    <row r="181" spans="2:65" s="1" customFormat="1" ht="16.5" customHeight="1">
      <c r="B181" s="143"/>
      <c r="C181" s="144" t="s">
        <v>251</v>
      </c>
      <c r="D181" s="144" t="s">
        <v>162</v>
      </c>
      <c r="E181" s="145" t="s">
        <v>1170</v>
      </c>
      <c r="F181" s="146" t="s">
        <v>1171</v>
      </c>
      <c r="G181" s="147" t="s">
        <v>263</v>
      </c>
      <c r="H181" s="148">
        <v>4</v>
      </c>
      <c r="I181" s="149"/>
      <c r="J181" s="150">
        <f>ROUND(I181*H181,2)</f>
        <v>0</v>
      </c>
      <c r="K181" s="151"/>
      <c r="L181" s="32"/>
      <c r="M181" s="152" t="s">
        <v>1</v>
      </c>
      <c r="N181" s="153" t="s">
        <v>38</v>
      </c>
      <c r="P181" s="154">
        <f>O181*H181</f>
        <v>0</v>
      </c>
      <c r="Q181" s="154">
        <v>0</v>
      </c>
      <c r="R181" s="154">
        <f>Q181*H181</f>
        <v>0</v>
      </c>
      <c r="S181" s="154">
        <v>0</v>
      </c>
      <c r="T181" s="155">
        <f>S181*H181</f>
        <v>0</v>
      </c>
      <c r="AR181" s="156" t="s">
        <v>382</v>
      </c>
      <c r="AT181" s="156" t="s">
        <v>162</v>
      </c>
      <c r="AU181" s="156" t="s">
        <v>83</v>
      </c>
      <c r="AY181" s="17" t="s">
        <v>160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83</v>
      </c>
      <c r="BK181" s="157">
        <f>ROUND(I181*H181,2)</f>
        <v>0</v>
      </c>
      <c r="BL181" s="17" t="s">
        <v>382</v>
      </c>
      <c r="BM181" s="156" t="s">
        <v>254</v>
      </c>
    </row>
    <row r="182" spans="2:65" s="12" customFormat="1" ht="10.199999999999999">
      <c r="B182" s="158"/>
      <c r="D182" s="159" t="s">
        <v>167</v>
      </c>
      <c r="E182" s="160" t="s">
        <v>1</v>
      </c>
      <c r="F182" s="161" t="s">
        <v>1626</v>
      </c>
      <c r="H182" s="160" t="s">
        <v>1</v>
      </c>
      <c r="I182" s="162"/>
      <c r="L182" s="158"/>
      <c r="M182" s="163"/>
      <c r="T182" s="164"/>
      <c r="AT182" s="160" t="s">
        <v>167</v>
      </c>
      <c r="AU182" s="160" t="s">
        <v>83</v>
      </c>
      <c r="AV182" s="12" t="s">
        <v>76</v>
      </c>
      <c r="AW182" s="12" t="s">
        <v>29</v>
      </c>
      <c r="AX182" s="12" t="s">
        <v>72</v>
      </c>
      <c r="AY182" s="160" t="s">
        <v>160</v>
      </c>
    </row>
    <row r="183" spans="2:65" s="13" customFormat="1" ht="10.199999999999999">
      <c r="B183" s="165"/>
      <c r="D183" s="159" t="s">
        <v>167</v>
      </c>
      <c r="E183" s="166" t="s">
        <v>1</v>
      </c>
      <c r="F183" s="167" t="s">
        <v>166</v>
      </c>
      <c r="H183" s="168">
        <v>4</v>
      </c>
      <c r="I183" s="169"/>
      <c r="L183" s="165"/>
      <c r="M183" s="170"/>
      <c r="T183" s="171"/>
      <c r="AT183" s="166" t="s">
        <v>167</v>
      </c>
      <c r="AU183" s="166" t="s">
        <v>83</v>
      </c>
      <c r="AV183" s="13" t="s">
        <v>83</v>
      </c>
      <c r="AW183" s="13" t="s">
        <v>29</v>
      </c>
      <c r="AX183" s="13" t="s">
        <v>72</v>
      </c>
      <c r="AY183" s="166" t="s">
        <v>160</v>
      </c>
    </row>
    <row r="184" spans="2:65" s="14" customFormat="1" ht="10.199999999999999">
      <c r="B184" s="172"/>
      <c r="D184" s="159" t="s">
        <v>167</v>
      </c>
      <c r="E184" s="173" t="s">
        <v>1</v>
      </c>
      <c r="F184" s="174" t="s">
        <v>174</v>
      </c>
      <c r="H184" s="175">
        <v>4</v>
      </c>
      <c r="I184" s="176"/>
      <c r="L184" s="172"/>
      <c r="M184" s="177"/>
      <c r="T184" s="178"/>
      <c r="AT184" s="173" t="s">
        <v>167</v>
      </c>
      <c r="AU184" s="173" t="s">
        <v>83</v>
      </c>
      <c r="AV184" s="14" t="s">
        <v>166</v>
      </c>
      <c r="AW184" s="14" t="s">
        <v>29</v>
      </c>
      <c r="AX184" s="14" t="s">
        <v>76</v>
      </c>
      <c r="AY184" s="173" t="s">
        <v>160</v>
      </c>
    </row>
    <row r="185" spans="2:65" s="1" customFormat="1" ht="16.5" customHeight="1">
      <c r="B185" s="143"/>
      <c r="C185" s="144" t="s">
        <v>210</v>
      </c>
      <c r="D185" s="144" t="s">
        <v>162</v>
      </c>
      <c r="E185" s="145" t="s">
        <v>1172</v>
      </c>
      <c r="F185" s="146" t="s">
        <v>1173</v>
      </c>
      <c r="G185" s="147" t="s">
        <v>289</v>
      </c>
      <c r="H185" s="148">
        <v>1</v>
      </c>
      <c r="I185" s="149"/>
      <c r="J185" s="150">
        <f>ROUND(I185*H185,2)</f>
        <v>0</v>
      </c>
      <c r="K185" s="151"/>
      <c r="L185" s="32"/>
      <c r="M185" s="152" t="s">
        <v>1</v>
      </c>
      <c r="N185" s="153" t="s">
        <v>38</v>
      </c>
      <c r="P185" s="154">
        <f>O185*H185</f>
        <v>0</v>
      </c>
      <c r="Q185" s="154">
        <v>0</v>
      </c>
      <c r="R185" s="154">
        <f>Q185*H185</f>
        <v>0</v>
      </c>
      <c r="S185" s="154">
        <v>0</v>
      </c>
      <c r="T185" s="155">
        <f>S185*H185</f>
        <v>0</v>
      </c>
      <c r="AR185" s="156" t="s">
        <v>382</v>
      </c>
      <c r="AT185" s="156" t="s">
        <v>162</v>
      </c>
      <c r="AU185" s="156" t="s">
        <v>83</v>
      </c>
      <c r="AY185" s="17" t="s">
        <v>160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83</v>
      </c>
      <c r="BK185" s="157">
        <f>ROUND(I185*H185,2)</f>
        <v>0</v>
      </c>
      <c r="BL185" s="17" t="s">
        <v>382</v>
      </c>
      <c r="BM185" s="156" t="s">
        <v>258</v>
      </c>
    </row>
    <row r="186" spans="2:65" s="12" customFormat="1" ht="10.199999999999999">
      <c r="B186" s="158"/>
      <c r="D186" s="159" t="s">
        <v>167</v>
      </c>
      <c r="E186" s="160" t="s">
        <v>1</v>
      </c>
      <c r="F186" s="161" t="s">
        <v>1627</v>
      </c>
      <c r="H186" s="160" t="s">
        <v>1</v>
      </c>
      <c r="I186" s="162"/>
      <c r="L186" s="158"/>
      <c r="M186" s="163"/>
      <c r="T186" s="164"/>
      <c r="AT186" s="160" t="s">
        <v>167</v>
      </c>
      <c r="AU186" s="160" t="s">
        <v>83</v>
      </c>
      <c r="AV186" s="12" t="s">
        <v>76</v>
      </c>
      <c r="AW186" s="12" t="s">
        <v>29</v>
      </c>
      <c r="AX186" s="12" t="s">
        <v>72</v>
      </c>
      <c r="AY186" s="160" t="s">
        <v>160</v>
      </c>
    </row>
    <row r="187" spans="2:65" s="13" customFormat="1" ht="10.199999999999999">
      <c r="B187" s="165"/>
      <c r="D187" s="159" t="s">
        <v>167</v>
      </c>
      <c r="E187" s="166" t="s">
        <v>1</v>
      </c>
      <c r="F187" s="167" t="s">
        <v>76</v>
      </c>
      <c r="H187" s="168">
        <v>1</v>
      </c>
      <c r="I187" s="169"/>
      <c r="L187" s="165"/>
      <c r="M187" s="170"/>
      <c r="T187" s="171"/>
      <c r="AT187" s="166" t="s">
        <v>167</v>
      </c>
      <c r="AU187" s="166" t="s">
        <v>83</v>
      </c>
      <c r="AV187" s="13" t="s">
        <v>83</v>
      </c>
      <c r="AW187" s="13" t="s">
        <v>29</v>
      </c>
      <c r="AX187" s="13" t="s">
        <v>72</v>
      </c>
      <c r="AY187" s="166" t="s">
        <v>160</v>
      </c>
    </row>
    <row r="188" spans="2:65" s="14" customFormat="1" ht="10.199999999999999">
      <c r="B188" s="172"/>
      <c r="D188" s="159" t="s">
        <v>167</v>
      </c>
      <c r="E188" s="173" t="s">
        <v>1</v>
      </c>
      <c r="F188" s="174" t="s">
        <v>174</v>
      </c>
      <c r="H188" s="175">
        <v>1</v>
      </c>
      <c r="I188" s="176"/>
      <c r="L188" s="172"/>
      <c r="M188" s="177"/>
      <c r="T188" s="178"/>
      <c r="AT188" s="173" t="s">
        <v>167</v>
      </c>
      <c r="AU188" s="173" t="s">
        <v>83</v>
      </c>
      <c r="AV188" s="14" t="s">
        <v>166</v>
      </c>
      <c r="AW188" s="14" t="s">
        <v>29</v>
      </c>
      <c r="AX188" s="14" t="s">
        <v>76</v>
      </c>
      <c r="AY188" s="173" t="s">
        <v>160</v>
      </c>
    </row>
    <row r="189" spans="2:65" s="1" customFormat="1" ht="16.5" customHeight="1">
      <c r="B189" s="143"/>
      <c r="C189" s="186" t="s">
        <v>259</v>
      </c>
      <c r="D189" s="186" t="s">
        <v>260</v>
      </c>
      <c r="E189" s="187" t="s">
        <v>1175</v>
      </c>
      <c r="F189" s="188" t="s">
        <v>1176</v>
      </c>
      <c r="G189" s="189" t="s">
        <v>289</v>
      </c>
      <c r="H189" s="190">
        <v>1</v>
      </c>
      <c r="I189" s="191"/>
      <c r="J189" s="192">
        <f>ROUND(I189*H189,2)</f>
        <v>0</v>
      </c>
      <c r="K189" s="193"/>
      <c r="L189" s="194"/>
      <c r="M189" s="195" t="s">
        <v>1</v>
      </c>
      <c r="N189" s="196" t="s">
        <v>38</v>
      </c>
      <c r="P189" s="154">
        <f>O189*H189</f>
        <v>0</v>
      </c>
      <c r="Q189" s="154">
        <v>0</v>
      </c>
      <c r="R189" s="154">
        <f>Q189*H189</f>
        <v>0</v>
      </c>
      <c r="S189" s="154">
        <v>0</v>
      </c>
      <c r="T189" s="155">
        <f>S189*H189</f>
        <v>0</v>
      </c>
      <c r="AR189" s="156" t="s">
        <v>869</v>
      </c>
      <c r="AT189" s="156" t="s">
        <v>260</v>
      </c>
      <c r="AU189" s="156" t="s">
        <v>83</v>
      </c>
      <c r="AY189" s="17" t="s">
        <v>160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17" t="s">
        <v>83</v>
      </c>
      <c r="BK189" s="157">
        <f>ROUND(I189*H189,2)</f>
        <v>0</v>
      </c>
      <c r="BL189" s="17" t="s">
        <v>382</v>
      </c>
      <c r="BM189" s="156" t="s">
        <v>264</v>
      </c>
    </row>
    <row r="190" spans="2:65" s="1" customFormat="1" ht="16.5" customHeight="1">
      <c r="B190" s="143"/>
      <c r="C190" s="144" t="s">
        <v>216</v>
      </c>
      <c r="D190" s="144" t="s">
        <v>162</v>
      </c>
      <c r="E190" s="145" t="s">
        <v>1178</v>
      </c>
      <c r="F190" s="146" t="s">
        <v>1179</v>
      </c>
      <c r="G190" s="147" t="s">
        <v>289</v>
      </c>
      <c r="H190" s="148">
        <v>1</v>
      </c>
      <c r="I190" s="149"/>
      <c r="J190" s="150">
        <f>ROUND(I190*H190,2)</f>
        <v>0</v>
      </c>
      <c r="K190" s="151"/>
      <c r="L190" s="32"/>
      <c r="M190" s="152" t="s">
        <v>1</v>
      </c>
      <c r="N190" s="153" t="s">
        <v>38</v>
      </c>
      <c r="P190" s="154">
        <f>O190*H190</f>
        <v>0</v>
      </c>
      <c r="Q190" s="154">
        <v>0</v>
      </c>
      <c r="R190" s="154">
        <f>Q190*H190</f>
        <v>0</v>
      </c>
      <c r="S190" s="154">
        <v>0</v>
      </c>
      <c r="T190" s="155">
        <f>S190*H190</f>
        <v>0</v>
      </c>
      <c r="AR190" s="156" t="s">
        <v>382</v>
      </c>
      <c r="AT190" s="156" t="s">
        <v>162</v>
      </c>
      <c r="AU190" s="156" t="s">
        <v>83</v>
      </c>
      <c r="AY190" s="17" t="s">
        <v>160</v>
      </c>
      <c r="BE190" s="157">
        <f>IF(N190="základná",J190,0)</f>
        <v>0</v>
      </c>
      <c r="BF190" s="157">
        <f>IF(N190="znížená",J190,0)</f>
        <v>0</v>
      </c>
      <c r="BG190" s="157">
        <f>IF(N190="zákl. prenesená",J190,0)</f>
        <v>0</v>
      </c>
      <c r="BH190" s="157">
        <f>IF(N190="zníž. prenesená",J190,0)</f>
        <v>0</v>
      </c>
      <c r="BI190" s="157">
        <f>IF(N190="nulová",J190,0)</f>
        <v>0</v>
      </c>
      <c r="BJ190" s="17" t="s">
        <v>83</v>
      </c>
      <c r="BK190" s="157">
        <f>ROUND(I190*H190,2)</f>
        <v>0</v>
      </c>
      <c r="BL190" s="17" t="s">
        <v>382</v>
      </c>
      <c r="BM190" s="156" t="s">
        <v>269</v>
      </c>
    </row>
    <row r="191" spans="2:65" s="12" customFormat="1" ht="10.199999999999999">
      <c r="B191" s="158"/>
      <c r="D191" s="159" t="s">
        <v>167</v>
      </c>
      <c r="E191" s="160" t="s">
        <v>1</v>
      </c>
      <c r="F191" s="161" t="s">
        <v>1180</v>
      </c>
      <c r="H191" s="160" t="s">
        <v>1</v>
      </c>
      <c r="I191" s="162"/>
      <c r="L191" s="158"/>
      <c r="M191" s="163"/>
      <c r="T191" s="164"/>
      <c r="AT191" s="160" t="s">
        <v>167</v>
      </c>
      <c r="AU191" s="160" t="s">
        <v>83</v>
      </c>
      <c r="AV191" s="12" t="s">
        <v>76</v>
      </c>
      <c r="AW191" s="12" t="s">
        <v>29</v>
      </c>
      <c r="AX191" s="12" t="s">
        <v>72</v>
      </c>
      <c r="AY191" s="160" t="s">
        <v>160</v>
      </c>
    </row>
    <row r="192" spans="2:65" s="13" customFormat="1" ht="10.199999999999999">
      <c r="B192" s="165"/>
      <c r="D192" s="159" t="s">
        <v>167</v>
      </c>
      <c r="E192" s="166" t="s">
        <v>1</v>
      </c>
      <c r="F192" s="167" t="s">
        <v>1628</v>
      </c>
      <c r="H192" s="168">
        <v>1</v>
      </c>
      <c r="I192" s="169"/>
      <c r="L192" s="165"/>
      <c r="M192" s="170"/>
      <c r="T192" s="171"/>
      <c r="AT192" s="166" t="s">
        <v>167</v>
      </c>
      <c r="AU192" s="166" t="s">
        <v>83</v>
      </c>
      <c r="AV192" s="13" t="s">
        <v>83</v>
      </c>
      <c r="AW192" s="13" t="s">
        <v>29</v>
      </c>
      <c r="AX192" s="13" t="s">
        <v>72</v>
      </c>
      <c r="AY192" s="166" t="s">
        <v>160</v>
      </c>
    </row>
    <row r="193" spans="2:65" s="14" customFormat="1" ht="10.199999999999999">
      <c r="B193" s="172"/>
      <c r="D193" s="159" t="s">
        <v>167</v>
      </c>
      <c r="E193" s="173" t="s">
        <v>1</v>
      </c>
      <c r="F193" s="174" t="s">
        <v>174</v>
      </c>
      <c r="H193" s="175">
        <v>1</v>
      </c>
      <c r="I193" s="176"/>
      <c r="L193" s="172"/>
      <c r="M193" s="177"/>
      <c r="T193" s="178"/>
      <c r="AT193" s="173" t="s">
        <v>167</v>
      </c>
      <c r="AU193" s="173" t="s">
        <v>83</v>
      </c>
      <c r="AV193" s="14" t="s">
        <v>166</v>
      </c>
      <c r="AW193" s="14" t="s">
        <v>29</v>
      </c>
      <c r="AX193" s="14" t="s">
        <v>76</v>
      </c>
      <c r="AY193" s="173" t="s">
        <v>160</v>
      </c>
    </row>
    <row r="194" spans="2:65" s="1" customFormat="1" ht="16.5" customHeight="1">
      <c r="B194" s="143"/>
      <c r="C194" s="186" t="s">
        <v>272</v>
      </c>
      <c r="D194" s="186" t="s">
        <v>260</v>
      </c>
      <c r="E194" s="187" t="s">
        <v>1182</v>
      </c>
      <c r="F194" s="188" t="s">
        <v>1183</v>
      </c>
      <c r="G194" s="189" t="s">
        <v>289</v>
      </c>
      <c r="H194" s="190">
        <v>1</v>
      </c>
      <c r="I194" s="191"/>
      <c r="J194" s="192">
        <f>ROUND(I194*H194,2)</f>
        <v>0</v>
      </c>
      <c r="K194" s="193"/>
      <c r="L194" s="194"/>
      <c r="M194" s="195" t="s">
        <v>1</v>
      </c>
      <c r="N194" s="196" t="s">
        <v>38</v>
      </c>
      <c r="P194" s="154">
        <f>O194*H194</f>
        <v>0</v>
      </c>
      <c r="Q194" s="154">
        <v>0</v>
      </c>
      <c r="R194" s="154">
        <f>Q194*H194</f>
        <v>0</v>
      </c>
      <c r="S194" s="154">
        <v>0</v>
      </c>
      <c r="T194" s="155">
        <f>S194*H194</f>
        <v>0</v>
      </c>
      <c r="AR194" s="156" t="s">
        <v>869</v>
      </c>
      <c r="AT194" s="156" t="s">
        <v>260</v>
      </c>
      <c r="AU194" s="156" t="s">
        <v>83</v>
      </c>
      <c r="AY194" s="17" t="s">
        <v>160</v>
      </c>
      <c r="BE194" s="157">
        <f>IF(N194="základná",J194,0)</f>
        <v>0</v>
      </c>
      <c r="BF194" s="157">
        <f>IF(N194="znížená",J194,0)</f>
        <v>0</v>
      </c>
      <c r="BG194" s="157">
        <f>IF(N194="zákl. prenesená",J194,0)</f>
        <v>0</v>
      </c>
      <c r="BH194" s="157">
        <f>IF(N194="zníž. prenesená",J194,0)</f>
        <v>0</v>
      </c>
      <c r="BI194" s="157">
        <f>IF(N194="nulová",J194,0)</f>
        <v>0</v>
      </c>
      <c r="BJ194" s="17" t="s">
        <v>83</v>
      </c>
      <c r="BK194" s="157">
        <f>ROUND(I194*H194,2)</f>
        <v>0</v>
      </c>
      <c r="BL194" s="17" t="s">
        <v>382</v>
      </c>
      <c r="BM194" s="156" t="s">
        <v>275</v>
      </c>
    </row>
    <row r="195" spans="2:65" s="1" customFormat="1" ht="16.5" customHeight="1">
      <c r="B195" s="143"/>
      <c r="C195" s="144" t="s">
        <v>221</v>
      </c>
      <c r="D195" s="144" t="s">
        <v>162</v>
      </c>
      <c r="E195" s="145" t="s">
        <v>1184</v>
      </c>
      <c r="F195" s="146" t="s">
        <v>1185</v>
      </c>
      <c r="G195" s="147" t="s">
        <v>289</v>
      </c>
      <c r="H195" s="148">
        <v>4</v>
      </c>
      <c r="I195" s="149"/>
      <c r="J195" s="150">
        <f>ROUND(I195*H195,2)</f>
        <v>0</v>
      </c>
      <c r="K195" s="151"/>
      <c r="L195" s="32"/>
      <c r="M195" s="152" t="s">
        <v>1</v>
      </c>
      <c r="N195" s="153" t="s">
        <v>38</v>
      </c>
      <c r="P195" s="154">
        <f>O195*H195</f>
        <v>0</v>
      </c>
      <c r="Q195" s="154">
        <v>0</v>
      </c>
      <c r="R195" s="154">
        <f>Q195*H195</f>
        <v>0</v>
      </c>
      <c r="S195" s="154">
        <v>0</v>
      </c>
      <c r="T195" s="155">
        <f>S195*H195</f>
        <v>0</v>
      </c>
      <c r="AR195" s="156" t="s">
        <v>382</v>
      </c>
      <c r="AT195" s="156" t="s">
        <v>162</v>
      </c>
      <c r="AU195" s="156" t="s">
        <v>83</v>
      </c>
      <c r="AY195" s="17" t="s">
        <v>160</v>
      </c>
      <c r="BE195" s="157">
        <f>IF(N195="základná",J195,0)</f>
        <v>0</v>
      </c>
      <c r="BF195" s="157">
        <f>IF(N195="znížená",J195,0)</f>
        <v>0</v>
      </c>
      <c r="BG195" s="157">
        <f>IF(N195="zákl. prenesená",J195,0)</f>
        <v>0</v>
      </c>
      <c r="BH195" s="157">
        <f>IF(N195="zníž. prenesená",J195,0)</f>
        <v>0</v>
      </c>
      <c r="BI195" s="157">
        <f>IF(N195="nulová",J195,0)</f>
        <v>0</v>
      </c>
      <c r="BJ195" s="17" t="s">
        <v>83</v>
      </c>
      <c r="BK195" s="157">
        <f>ROUND(I195*H195,2)</f>
        <v>0</v>
      </c>
      <c r="BL195" s="17" t="s">
        <v>382</v>
      </c>
      <c r="BM195" s="156" t="s">
        <v>280</v>
      </c>
    </row>
    <row r="196" spans="2:65" s="12" customFormat="1" ht="10.199999999999999">
      <c r="B196" s="158"/>
      <c r="D196" s="159" t="s">
        <v>167</v>
      </c>
      <c r="E196" s="160" t="s">
        <v>1</v>
      </c>
      <c r="F196" s="161" t="s">
        <v>1629</v>
      </c>
      <c r="H196" s="160" t="s">
        <v>1</v>
      </c>
      <c r="I196" s="162"/>
      <c r="L196" s="158"/>
      <c r="M196" s="163"/>
      <c r="T196" s="164"/>
      <c r="AT196" s="160" t="s">
        <v>167</v>
      </c>
      <c r="AU196" s="160" t="s">
        <v>83</v>
      </c>
      <c r="AV196" s="12" t="s">
        <v>76</v>
      </c>
      <c r="AW196" s="12" t="s">
        <v>29</v>
      </c>
      <c r="AX196" s="12" t="s">
        <v>72</v>
      </c>
      <c r="AY196" s="160" t="s">
        <v>160</v>
      </c>
    </row>
    <row r="197" spans="2:65" s="13" customFormat="1" ht="10.199999999999999">
      <c r="B197" s="165"/>
      <c r="D197" s="159" t="s">
        <v>167</v>
      </c>
      <c r="E197" s="166" t="s">
        <v>1</v>
      </c>
      <c r="F197" s="167" t="s">
        <v>166</v>
      </c>
      <c r="H197" s="168">
        <v>4</v>
      </c>
      <c r="I197" s="169"/>
      <c r="L197" s="165"/>
      <c r="M197" s="170"/>
      <c r="T197" s="171"/>
      <c r="AT197" s="166" t="s">
        <v>167</v>
      </c>
      <c r="AU197" s="166" t="s">
        <v>83</v>
      </c>
      <c r="AV197" s="13" t="s">
        <v>83</v>
      </c>
      <c r="AW197" s="13" t="s">
        <v>29</v>
      </c>
      <c r="AX197" s="13" t="s">
        <v>72</v>
      </c>
      <c r="AY197" s="166" t="s">
        <v>160</v>
      </c>
    </row>
    <row r="198" spans="2:65" s="14" customFormat="1" ht="10.199999999999999">
      <c r="B198" s="172"/>
      <c r="D198" s="159" t="s">
        <v>167</v>
      </c>
      <c r="E198" s="173" t="s">
        <v>1</v>
      </c>
      <c r="F198" s="174" t="s">
        <v>174</v>
      </c>
      <c r="H198" s="175">
        <v>4</v>
      </c>
      <c r="I198" s="176"/>
      <c r="L198" s="172"/>
      <c r="M198" s="177"/>
      <c r="T198" s="178"/>
      <c r="AT198" s="173" t="s">
        <v>167</v>
      </c>
      <c r="AU198" s="173" t="s">
        <v>83</v>
      </c>
      <c r="AV198" s="14" t="s">
        <v>166</v>
      </c>
      <c r="AW198" s="14" t="s">
        <v>29</v>
      </c>
      <c r="AX198" s="14" t="s">
        <v>76</v>
      </c>
      <c r="AY198" s="173" t="s">
        <v>160</v>
      </c>
    </row>
    <row r="199" spans="2:65" s="1" customFormat="1" ht="16.5" customHeight="1">
      <c r="B199" s="143"/>
      <c r="C199" s="186" t="s">
        <v>282</v>
      </c>
      <c r="D199" s="186" t="s">
        <v>260</v>
      </c>
      <c r="E199" s="187" t="s">
        <v>1188</v>
      </c>
      <c r="F199" s="188" t="s">
        <v>1189</v>
      </c>
      <c r="G199" s="189" t="s">
        <v>289</v>
      </c>
      <c r="H199" s="190">
        <v>4</v>
      </c>
      <c r="I199" s="191"/>
      <c r="J199" s="192">
        <f>ROUND(I199*H199,2)</f>
        <v>0</v>
      </c>
      <c r="K199" s="193"/>
      <c r="L199" s="194"/>
      <c r="M199" s="195" t="s">
        <v>1</v>
      </c>
      <c r="N199" s="196" t="s">
        <v>38</v>
      </c>
      <c r="P199" s="154">
        <f>O199*H199</f>
        <v>0</v>
      </c>
      <c r="Q199" s="154">
        <v>0</v>
      </c>
      <c r="R199" s="154">
        <f>Q199*H199</f>
        <v>0</v>
      </c>
      <c r="S199" s="154">
        <v>0</v>
      </c>
      <c r="T199" s="155">
        <f>S199*H199</f>
        <v>0</v>
      </c>
      <c r="AR199" s="156" t="s">
        <v>869</v>
      </c>
      <c r="AT199" s="156" t="s">
        <v>260</v>
      </c>
      <c r="AU199" s="156" t="s">
        <v>83</v>
      </c>
      <c r="AY199" s="17" t="s">
        <v>160</v>
      </c>
      <c r="BE199" s="157">
        <f>IF(N199="základná",J199,0)</f>
        <v>0</v>
      </c>
      <c r="BF199" s="157">
        <f>IF(N199="znížená",J199,0)</f>
        <v>0</v>
      </c>
      <c r="BG199" s="157">
        <f>IF(N199="zákl. prenesená",J199,0)</f>
        <v>0</v>
      </c>
      <c r="BH199" s="157">
        <f>IF(N199="zníž. prenesená",J199,0)</f>
        <v>0</v>
      </c>
      <c r="BI199" s="157">
        <f>IF(N199="nulová",J199,0)</f>
        <v>0</v>
      </c>
      <c r="BJ199" s="17" t="s">
        <v>83</v>
      </c>
      <c r="BK199" s="157">
        <f>ROUND(I199*H199,2)</f>
        <v>0</v>
      </c>
      <c r="BL199" s="17" t="s">
        <v>382</v>
      </c>
      <c r="BM199" s="156" t="s">
        <v>285</v>
      </c>
    </row>
    <row r="200" spans="2:65" s="12" customFormat="1" ht="10.199999999999999">
      <c r="B200" s="158"/>
      <c r="D200" s="159" t="s">
        <v>167</v>
      </c>
      <c r="E200" s="160" t="s">
        <v>1</v>
      </c>
      <c r="F200" s="161" t="s">
        <v>1189</v>
      </c>
      <c r="H200" s="160" t="s">
        <v>1</v>
      </c>
      <c r="I200" s="162"/>
      <c r="L200" s="158"/>
      <c r="M200" s="163"/>
      <c r="T200" s="164"/>
      <c r="AT200" s="160" t="s">
        <v>167</v>
      </c>
      <c r="AU200" s="160" t="s">
        <v>83</v>
      </c>
      <c r="AV200" s="12" t="s">
        <v>76</v>
      </c>
      <c r="AW200" s="12" t="s">
        <v>29</v>
      </c>
      <c r="AX200" s="12" t="s">
        <v>72</v>
      </c>
      <c r="AY200" s="160" t="s">
        <v>160</v>
      </c>
    </row>
    <row r="201" spans="2:65" s="13" customFormat="1" ht="10.199999999999999">
      <c r="B201" s="165"/>
      <c r="D201" s="159" t="s">
        <v>167</v>
      </c>
      <c r="E201" s="166" t="s">
        <v>1</v>
      </c>
      <c r="F201" s="167" t="s">
        <v>1630</v>
      </c>
      <c r="H201" s="168">
        <v>4</v>
      </c>
      <c r="I201" s="169"/>
      <c r="L201" s="165"/>
      <c r="M201" s="170"/>
      <c r="T201" s="171"/>
      <c r="AT201" s="166" t="s">
        <v>167</v>
      </c>
      <c r="AU201" s="166" t="s">
        <v>83</v>
      </c>
      <c r="AV201" s="13" t="s">
        <v>83</v>
      </c>
      <c r="AW201" s="13" t="s">
        <v>29</v>
      </c>
      <c r="AX201" s="13" t="s">
        <v>72</v>
      </c>
      <c r="AY201" s="166" t="s">
        <v>160</v>
      </c>
    </row>
    <row r="202" spans="2:65" s="14" customFormat="1" ht="10.199999999999999">
      <c r="B202" s="172"/>
      <c r="D202" s="159" t="s">
        <v>167</v>
      </c>
      <c r="E202" s="173" t="s">
        <v>1</v>
      </c>
      <c r="F202" s="174" t="s">
        <v>174</v>
      </c>
      <c r="H202" s="175">
        <v>4</v>
      </c>
      <c r="I202" s="176"/>
      <c r="L202" s="172"/>
      <c r="M202" s="177"/>
      <c r="T202" s="178"/>
      <c r="AT202" s="173" t="s">
        <v>167</v>
      </c>
      <c r="AU202" s="173" t="s">
        <v>83</v>
      </c>
      <c r="AV202" s="14" t="s">
        <v>166</v>
      </c>
      <c r="AW202" s="14" t="s">
        <v>29</v>
      </c>
      <c r="AX202" s="14" t="s">
        <v>76</v>
      </c>
      <c r="AY202" s="173" t="s">
        <v>160</v>
      </c>
    </row>
    <row r="203" spans="2:65" s="1" customFormat="1" ht="21.75" customHeight="1">
      <c r="B203" s="143"/>
      <c r="C203" s="144" t="s">
        <v>230</v>
      </c>
      <c r="D203" s="144" t="s">
        <v>162</v>
      </c>
      <c r="E203" s="145" t="s">
        <v>1192</v>
      </c>
      <c r="F203" s="146" t="s">
        <v>1193</v>
      </c>
      <c r="G203" s="147" t="s">
        <v>289</v>
      </c>
      <c r="H203" s="148">
        <v>2</v>
      </c>
      <c r="I203" s="149"/>
      <c r="J203" s="150">
        <f>ROUND(I203*H203,2)</f>
        <v>0</v>
      </c>
      <c r="K203" s="151"/>
      <c r="L203" s="32"/>
      <c r="M203" s="152" t="s">
        <v>1</v>
      </c>
      <c r="N203" s="153" t="s">
        <v>38</v>
      </c>
      <c r="P203" s="154">
        <f>O203*H203</f>
        <v>0</v>
      </c>
      <c r="Q203" s="154">
        <v>0</v>
      </c>
      <c r="R203" s="154">
        <f>Q203*H203</f>
        <v>0</v>
      </c>
      <c r="S203" s="154">
        <v>0</v>
      </c>
      <c r="T203" s="155">
        <f>S203*H203</f>
        <v>0</v>
      </c>
      <c r="AR203" s="156" t="s">
        <v>382</v>
      </c>
      <c r="AT203" s="156" t="s">
        <v>162</v>
      </c>
      <c r="AU203" s="156" t="s">
        <v>83</v>
      </c>
      <c r="AY203" s="17" t="s">
        <v>160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17" t="s">
        <v>83</v>
      </c>
      <c r="BK203" s="157">
        <f>ROUND(I203*H203,2)</f>
        <v>0</v>
      </c>
      <c r="BL203" s="17" t="s">
        <v>382</v>
      </c>
      <c r="BM203" s="156" t="s">
        <v>290</v>
      </c>
    </row>
    <row r="204" spans="2:65" s="12" customFormat="1" ht="10.199999999999999">
      <c r="B204" s="158"/>
      <c r="D204" s="159" t="s">
        <v>167</v>
      </c>
      <c r="E204" s="160" t="s">
        <v>1</v>
      </c>
      <c r="F204" s="161" t="s">
        <v>1194</v>
      </c>
      <c r="H204" s="160" t="s">
        <v>1</v>
      </c>
      <c r="I204" s="162"/>
      <c r="L204" s="158"/>
      <c r="M204" s="163"/>
      <c r="T204" s="164"/>
      <c r="AT204" s="160" t="s">
        <v>167</v>
      </c>
      <c r="AU204" s="160" t="s">
        <v>83</v>
      </c>
      <c r="AV204" s="12" t="s">
        <v>76</v>
      </c>
      <c r="AW204" s="12" t="s">
        <v>29</v>
      </c>
      <c r="AX204" s="12" t="s">
        <v>72</v>
      </c>
      <c r="AY204" s="160" t="s">
        <v>160</v>
      </c>
    </row>
    <row r="205" spans="2:65" s="13" customFormat="1" ht="10.199999999999999">
      <c r="B205" s="165"/>
      <c r="D205" s="159" t="s">
        <v>167</v>
      </c>
      <c r="E205" s="166" t="s">
        <v>1</v>
      </c>
      <c r="F205" s="167" t="s">
        <v>1631</v>
      </c>
      <c r="H205" s="168">
        <v>1</v>
      </c>
      <c r="I205" s="169"/>
      <c r="L205" s="165"/>
      <c r="M205" s="170"/>
      <c r="T205" s="171"/>
      <c r="AT205" s="166" t="s">
        <v>167</v>
      </c>
      <c r="AU205" s="166" t="s">
        <v>83</v>
      </c>
      <c r="AV205" s="13" t="s">
        <v>83</v>
      </c>
      <c r="AW205" s="13" t="s">
        <v>29</v>
      </c>
      <c r="AX205" s="13" t="s">
        <v>72</v>
      </c>
      <c r="AY205" s="166" t="s">
        <v>160</v>
      </c>
    </row>
    <row r="206" spans="2:65" s="13" customFormat="1" ht="10.199999999999999">
      <c r="B206" s="165"/>
      <c r="D206" s="159" t="s">
        <v>167</v>
      </c>
      <c r="E206" s="166" t="s">
        <v>1</v>
      </c>
      <c r="F206" s="167" t="s">
        <v>1632</v>
      </c>
      <c r="H206" s="168">
        <v>1</v>
      </c>
      <c r="I206" s="169"/>
      <c r="L206" s="165"/>
      <c r="M206" s="170"/>
      <c r="T206" s="171"/>
      <c r="AT206" s="166" t="s">
        <v>167</v>
      </c>
      <c r="AU206" s="166" t="s">
        <v>83</v>
      </c>
      <c r="AV206" s="13" t="s">
        <v>83</v>
      </c>
      <c r="AW206" s="13" t="s">
        <v>29</v>
      </c>
      <c r="AX206" s="13" t="s">
        <v>72</v>
      </c>
      <c r="AY206" s="166" t="s">
        <v>160</v>
      </c>
    </row>
    <row r="207" spans="2:65" s="14" customFormat="1" ht="10.199999999999999">
      <c r="B207" s="172"/>
      <c r="D207" s="159" t="s">
        <v>167</v>
      </c>
      <c r="E207" s="173" t="s">
        <v>1</v>
      </c>
      <c r="F207" s="174" t="s">
        <v>174</v>
      </c>
      <c r="H207" s="175">
        <v>2</v>
      </c>
      <c r="I207" s="176"/>
      <c r="L207" s="172"/>
      <c r="M207" s="177"/>
      <c r="T207" s="178"/>
      <c r="AT207" s="173" t="s">
        <v>167</v>
      </c>
      <c r="AU207" s="173" t="s">
        <v>83</v>
      </c>
      <c r="AV207" s="14" t="s">
        <v>166</v>
      </c>
      <c r="AW207" s="14" t="s">
        <v>29</v>
      </c>
      <c r="AX207" s="14" t="s">
        <v>76</v>
      </c>
      <c r="AY207" s="173" t="s">
        <v>160</v>
      </c>
    </row>
    <row r="208" spans="2:65" s="1" customFormat="1" ht="37.799999999999997" customHeight="1">
      <c r="B208" s="143"/>
      <c r="C208" s="186" t="s">
        <v>7</v>
      </c>
      <c r="D208" s="186" t="s">
        <v>260</v>
      </c>
      <c r="E208" s="187" t="s">
        <v>1198</v>
      </c>
      <c r="F208" s="188" t="s">
        <v>1199</v>
      </c>
      <c r="G208" s="189" t="s">
        <v>289</v>
      </c>
      <c r="H208" s="190">
        <v>0</v>
      </c>
      <c r="I208" s="191"/>
      <c r="J208" s="192">
        <f>ROUND(I208*H208,2)</f>
        <v>0</v>
      </c>
      <c r="K208" s="193"/>
      <c r="L208" s="194"/>
      <c r="M208" s="195" t="s">
        <v>1</v>
      </c>
      <c r="N208" s="196" t="s">
        <v>38</v>
      </c>
      <c r="P208" s="154">
        <f>O208*H208</f>
        <v>0</v>
      </c>
      <c r="Q208" s="154">
        <v>0</v>
      </c>
      <c r="R208" s="154">
        <f>Q208*H208</f>
        <v>0</v>
      </c>
      <c r="S208" s="154">
        <v>0</v>
      </c>
      <c r="T208" s="155">
        <f>S208*H208</f>
        <v>0</v>
      </c>
      <c r="AR208" s="156" t="s">
        <v>869</v>
      </c>
      <c r="AT208" s="156" t="s">
        <v>260</v>
      </c>
      <c r="AU208" s="156" t="s">
        <v>83</v>
      </c>
      <c r="AY208" s="17" t="s">
        <v>160</v>
      </c>
      <c r="BE208" s="157">
        <f>IF(N208="základná",J208,0)</f>
        <v>0</v>
      </c>
      <c r="BF208" s="157">
        <f>IF(N208="znížená",J208,0)</f>
        <v>0</v>
      </c>
      <c r="BG208" s="157">
        <f>IF(N208="zákl. prenesená",J208,0)</f>
        <v>0</v>
      </c>
      <c r="BH208" s="157">
        <f>IF(N208="zníž. prenesená",J208,0)</f>
        <v>0</v>
      </c>
      <c r="BI208" s="157">
        <f>IF(N208="nulová",J208,0)</f>
        <v>0</v>
      </c>
      <c r="BJ208" s="17" t="s">
        <v>83</v>
      </c>
      <c r="BK208" s="157">
        <f>ROUND(I208*H208,2)</f>
        <v>0</v>
      </c>
      <c r="BL208" s="17" t="s">
        <v>382</v>
      </c>
      <c r="BM208" s="156" t="s">
        <v>297</v>
      </c>
    </row>
    <row r="209" spans="2:65" s="1" customFormat="1" ht="16.5" customHeight="1">
      <c r="B209" s="143"/>
      <c r="C209" s="144" t="s">
        <v>236</v>
      </c>
      <c r="D209" s="144" t="s">
        <v>162</v>
      </c>
      <c r="E209" s="145" t="s">
        <v>1200</v>
      </c>
      <c r="F209" s="146" t="s">
        <v>1201</v>
      </c>
      <c r="G209" s="147" t="s">
        <v>289</v>
      </c>
      <c r="H209" s="148">
        <v>1</v>
      </c>
      <c r="I209" s="149"/>
      <c r="J209" s="150">
        <f>ROUND(I209*H209,2)</f>
        <v>0</v>
      </c>
      <c r="K209" s="151"/>
      <c r="L209" s="32"/>
      <c r="M209" s="152" t="s">
        <v>1</v>
      </c>
      <c r="N209" s="153" t="s">
        <v>38</v>
      </c>
      <c r="P209" s="154">
        <f>O209*H209</f>
        <v>0</v>
      </c>
      <c r="Q209" s="154">
        <v>0</v>
      </c>
      <c r="R209" s="154">
        <f>Q209*H209</f>
        <v>0</v>
      </c>
      <c r="S209" s="154">
        <v>0</v>
      </c>
      <c r="T209" s="155">
        <f>S209*H209</f>
        <v>0</v>
      </c>
      <c r="AR209" s="156" t="s">
        <v>382</v>
      </c>
      <c r="AT209" s="156" t="s">
        <v>162</v>
      </c>
      <c r="AU209" s="156" t="s">
        <v>83</v>
      </c>
      <c r="AY209" s="17" t="s">
        <v>160</v>
      </c>
      <c r="BE209" s="157">
        <f>IF(N209="základná",J209,0)</f>
        <v>0</v>
      </c>
      <c r="BF209" s="157">
        <f>IF(N209="znížená",J209,0)</f>
        <v>0</v>
      </c>
      <c r="BG209" s="157">
        <f>IF(N209="zákl. prenesená",J209,0)</f>
        <v>0</v>
      </c>
      <c r="BH209" s="157">
        <f>IF(N209="zníž. prenesená",J209,0)</f>
        <v>0</v>
      </c>
      <c r="BI209" s="157">
        <f>IF(N209="nulová",J209,0)</f>
        <v>0</v>
      </c>
      <c r="BJ209" s="17" t="s">
        <v>83</v>
      </c>
      <c r="BK209" s="157">
        <f>ROUND(I209*H209,2)</f>
        <v>0</v>
      </c>
      <c r="BL209" s="17" t="s">
        <v>382</v>
      </c>
      <c r="BM209" s="156" t="s">
        <v>303</v>
      </c>
    </row>
    <row r="210" spans="2:65" s="12" customFormat="1" ht="10.199999999999999">
      <c r="B210" s="158"/>
      <c r="D210" s="159" t="s">
        <v>167</v>
      </c>
      <c r="E210" s="160" t="s">
        <v>1</v>
      </c>
      <c r="F210" s="161" t="s">
        <v>1202</v>
      </c>
      <c r="H210" s="160" t="s">
        <v>1</v>
      </c>
      <c r="I210" s="162"/>
      <c r="L210" s="158"/>
      <c r="M210" s="163"/>
      <c r="T210" s="164"/>
      <c r="AT210" s="160" t="s">
        <v>167</v>
      </c>
      <c r="AU210" s="160" t="s">
        <v>83</v>
      </c>
      <c r="AV210" s="12" t="s">
        <v>76</v>
      </c>
      <c r="AW210" s="12" t="s">
        <v>29</v>
      </c>
      <c r="AX210" s="12" t="s">
        <v>72</v>
      </c>
      <c r="AY210" s="160" t="s">
        <v>160</v>
      </c>
    </row>
    <row r="211" spans="2:65" s="13" customFormat="1" ht="10.199999999999999">
      <c r="B211" s="165"/>
      <c r="D211" s="159" t="s">
        <v>167</v>
      </c>
      <c r="E211" s="166" t="s">
        <v>1</v>
      </c>
      <c r="F211" s="167" t="s">
        <v>76</v>
      </c>
      <c r="H211" s="168">
        <v>1</v>
      </c>
      <c r="I211" s="169"/>
      <c r="L211" s="165"/>
      <c r="M211" s="170"/>
      <c r="T211" s="171"/>
      <c r="AT211" s="166" t="s">
        <v>167</v>
      </c>
      <c r="AU211" s="166" t="s">
        <v>83</v>
      </c>
      <c r="AV211" s="13" t="s">
        <v>83</v>
      </c>
      <c r="AW211" s="13" t="s">
        <v>29</v>
      </c>
      <c r="AX211" s="13" t="s">
        <v>72</v>
      </c>
      <c r="AY211" s="166" t="s">
        <v>160</v>
      </c>
    </row>
    <row r="212" spans="2:65" s="14" customFormat="1" ht="10.199999999999999">
      <c r="B212" s="172"/>
      <c r="D212" s="159" t="s">
        <v>167</v>
      </c>
      <c r="E212" s="173" t="s">
        <v>1</v>
      </c>
      <c r="F212" s="174" t="s">
        <v>174</v>
      </c>
      <c r="H212" s="175">
        <v>1</v>
      </c>
      <c r="I212" s="176"/>
      <c r="L212" s="172"/>
      <c r="M212" s="177"/>
      <c r="T212" s="178"/>
      <c r="AT212" s="173" t="s">
        <v>167</v>
      </c>
      <c r="AU212" s="173" t="s">
        <v>83</v>
      </c>
      <c r="AV212" s="14" t="s">
        <v>166</v>
      </c>
      <c r="AW212" s="14" t="s">
        <v>29</v>
      </c>
      <c r="AX212" s="14" t="s">
        <v>76</v>
      </c>
      <c r="AY212" s="173" t="s">
        <v>160</v>
      </c>
    </row>
    <row r="213" spans="2:65" s="1" customFormat="1" ht="16.5" customHeight="1">
      <c r="B213" s="143"/>
      <c r="C213" s="144" t="s">
        <v>189</v>
      </c>
      <c r="D213" s="144" t="s">
        <v>162</v>
      </c>
      <c r="E213" s="145" t="s">
        <v>1203</v>
      </c>
      <c r="F213" s="146" t="s">
        <v>1204</v>
      </c>
      <c r="G213" s="147" t="s">
        <v>289</v>
      </c>
      <c r="H213" s="148">
        <v>2</v>
      </c>
      <c r="I213" s="149"/>
      <c r="J213" s="150">
        <f>ROUND(I213*H213,2)</f>
        <v>0</v>
      </c>
      <c r="K213" s="151"/>
      <c r="L213" s="32"/>
      <c r="M213" s="152" t="s">
        <v>1</v>
      </c>
      <c r="N213" s="153" t="s">
        <v>38</v>
      </c>
      <c r="P213" s="154">
        <f>O213*H213</f>
        <v>0</v>
      </c>
      <c r="Q213" s="154">
        <v>0</v>
      </c>
      <c r="R213" s="154">
        <f>Q213*H213</f>
        <v>0</v>
      </c>
      <c r="S213" s="154">
        <v>0</v>
      </c>
      <c r="T213" s="155">
        <f>S213*H213</f>
        <v>0</v>
      </c>
      <c r="AR213" s="156" t="s">
        <v>382</v>
      </c>
      <c r="AT213" s="156" t="s">
        <v>162</v>
      </c>
      <c r="AU213" s="156" t="s">
        <v>83</v>
      </c>
      <c r="AY213" s="17" t="s">
        <v>160</v>
      </c>
      <c r="BE213" s="157">
        <f>IF(N213="základná",J213,0)</f>
        <v>0</v>
      </c>
      <c r="BF213" s="157">
        <f>IF(N213="znížená",J213,0)</f>
        <v>0</v>
      </c>
      <c r="BG213" s="157">
        <f>IF(N213="zákl. prenesená",J213,0)</f>
        <v>0</v>
      </c>
      <c r="BH213" s="157">
        <f>IF(N213="zníž. prenesená",J213,0)</f>
        <v>0</v>
      </c>
      <c r="BI213" s="157">
        <f>IF(N213="nulová",J213,0)</f>
        <v>0</v>
      </c>
      <c r="BJ213" s="17" t="s">
        <v>83</v>
      </c>
      <c r="BK213" s="157">
        <f>ROUND(I213*H213,2)</f>
        <v>0</v>
      </c>
      <c r="BL213" s="17" t="s">
        <v>382</v>
      </c>
      <c r="BM213" s="156" t="s">
        <v>318</v>
      </c>
    </row>
    <row r="214" spans="2:65" s="13" customFormat="1" ht="10.199999999999999">
      <c r="B214" s="165"/>
      <c r="D214" s="159" t="s">
        <v>167</v>
      </c>
      <c r="E214" s="166" t="s">
        <v>1</v>
      </c>
      <c r="F214" s="167" t="s">
        <v>1633</v>
      </c>
      <c r="H214" s="168">
        <v>1</v>
      </c>
      <c r="I214" s="169"/>
      <c r="L214" s="165"/>
      <c r="M214" s="170"/>
      <c r="T214" s="171"/>
      <c r="AT214" s="166" t="s">
        <v>167</v>
      </c>
      <c r="AU214" s="166" t="s">
        <v>83</v>
      </c>
      <c r="AV214" s="13" t="s">
        <v>83</v>
      </c>
      <c r="AW214" s="13" t="s">
        <v>29</v>
      </c>
      <c r="AX214" s="13" t="s">
        <v>72</v>
      </c>
      <c r="AY214" s="166" t="s">
        <v>160</v>
      </c>
    </row>
    <row r="215" spans="2:65" s="13" customFormat="1" ht="10.199999999999999">
      <c r="B215" s="165"/>
      <c r="D215" s="159" t="s">
        <v>167</v>
      </c>
      <c r="E215" s="166" t="s">
        <v>1</v>
      </c>
      <c r="F215" s="167" t="s">
        <v>1634</v>
      </c>
      <c r="H215" s="168">
        <v>1</v>
      </c>
      <c r="I215" s="169"/>
      <c r="L215" s="165"/>
      <c r="M215" s="170"/>
      <c r="T215" s="171"/>
      <c r="AT215" s="166" t="s">
        <v>167</v>
      </c>
      <c r="AU215" s="166" t="s">
        <v>83</v>
      </c>
      <c r="AV215" s="13" t="s">
        <v>83</v>
      </c>
      <c r="AW215" s="13" t="s">
        <v>29</v>
      </c>
      <c r="AX215" s="13" t="s">
        <v>72</v>
      </c>
      <c r="AY215" s="166" t="s">
        <v>160</v>
      </c>
    </row>
    <row r="216" spans="2:65" s="14" customFormat="1" ht="10.199999999999999">
      <c r="B216" s="172"/>
      <c r="D216" s="159" t="s">
        <v>167</v>
      </c>
      <c r="E216" s="173" t="s">
        <v>1</v>
      </c>
      <c r="F216" s="174" t="s">
        <v>174</v>
      </c>
      <c r="H216" s="175">
        <v>2</v>
      </c>
      <c r="I216" s="176"/>
      <c r="L216" s="172"/>
      <c r="M216" s="177"/>
      <c r="T216" s="178"/>
      <c r="AT216" s="173" t="s">
        <v>167</v>
      </c>
      <c r="AU216" s="173" t="s">
        <v>83</v>
      </c>
      <c r="AV216" s="14" t="s">
        <v>166</v>
      </c>
      <c r="AW216" s="14" t="s">
        <v>29</v>
      </c>
      <c r="AX216" s="14" t="s">
        <v>76</v>
      </c>
      <c r="AY216" s="173" t="s">
        <v>160</v>
      </c>
    </row>
    <row r="217" spans="2:65" s="1" customFormat="1" ht="16.5" customHeight="1">
      <c r="B217" s="143"/>
      <c r="C217" s="186" t="s">
        <v>241</v>
      </c>
      <c r="D217" s="186" t="s">
        <v>260</v>
      </c>
      <c r="E217" s="187" t="s">
        <v>1205</v>
      </c>
      <c r="F217" s="188" t="s">
        <v>1206</v>
      </c>
      <c r="G217" s="189" t="s">
        <v>289</v>
      </c>
      <c r="H217" s="190">
        <v>1</v>
      </c>
      <c r="I217" s="191"/>
      <c r="J217" s="192">
        <f>ROUND(I217*H217,2)</f>
        <v>0</v>
      </c>
      <c r="K217" s="193"/>
      <c r="L217" s="194"/>
      <c r="M217" s="195" t="s">
        <v>1</v>
      </c>
      <c r="N217" s="196" t="s">
        <v>38</v>
      </c>
      <c r="P217" s="154">
        <f>O217*H217</f>
        <v>0</v>
      </c>
      <c r="Q217" s="154">
        <v>0</v>
      </c>
      <c r="R217" s="154">
        <f>Q217*H217</f>
        <v>0</v>
      </c>
      <c r="S217" s="154">
        <v>0</v>
      </c>
      <c r="T217" s="155">
        <f>S217*H217</f>
        <v>0</v>
      </c>
      <c r="AR217" s="156" t="s">
        <v>869</v>
      </c>
      <c r="AT217" s="156" t="s">
        <v>260</v>
      </c>
      <c r="AU217" s="156" t="s">
        <v>83</v>
      </c>
      <c r="AY217" s="17" t="s">
        <v>160</v>
      </c>
      <c r="BE217" s="157">
        <f>IF(N217="základná",J217,0)</f>
        <v>0</v>
      </c>
      <c r="BF217" s="157">
        <f>IF(N217="znížená",J217,0)</f>
        <v>0</v>
      </c>
      <c r="BG217" s="157">
        <f>IF(N217="zákl. prenesená",J217,0)</f>
        <v>0</v>
      </c>
      <c r="BH217" s="157">
        <f>IF(N217="zníž. prenesená",J217,0)</f>
        <v>0</v>
      </c>
      <c r="BI217" s="157">
        <f>IF(N217="nulová",J217,0)</f>
        <v>0</v>
      </c>
      <c r="BJ217" s="17" t="s">
        <v>83</v>
      </c>
      <c r="BK217" s="157">
        <f>ROUND(I217*H217,2)</f>
        <v>0</v>
      </c>
      <c r="BL217" s="17" t="s">
        <v>382</v>
      </c>
      <c r="BM217" s="156" t="s">
        <v>328</v>
      </c>
    </row>
    <row r="218" spans="2:65" s="1" customFormat="1" ht="16.5" customHeight="1">
      <c r="B218" s="143"/>
      <c r="C218" s="186" t="s">
        <v>336</v>
      </c>
      <c r="D218" s="186" t="s">
        <v>260</v>
      </c>
      <c r="E218" s="187" t="s">
        <v>1208</v>
      </c>
      <c r="F218" s="188" t="s">
        <v>1206</v>
      </c>
      <c r="G218" s="189" t="s">
        <v>289</v>
      </c>
      <c r="H218" s="190">
        <v>1</v>
      </c>
      <c r="I218" s="191"/>
      <c r="J218" s="192">
        <f>ROUND(I218*H218,2)</f>
        <v>0</v>
      </c>
      <c r="K218" s="193"/>
      <c r="L218" s="194"/>
      <c r="M218" s="195" t="s">
        <v>1</v>
      </c>
      <c r="N218" s="196" t="s">
        <v>38</v>
      </c>
      <c r="P218" s="154">
        <f>O218*H218</f>
        <v>0</v>
      </c>
      <c r="Q218" s="154">
        <v>0</v>
      </c>
      <c r="R218" s="154">
        <f>Q218*H218</f>
        <v>0</v>
      </c>
      <c r="S218" s="154">
        <v>0</v>
      </c>
      <c r="T218" s="155">
        <f>S218*H218</f>
        <v>0</v>
      </c>
      <c r="AR218" s="156" t="s">
        <v>869</v>
      </c>
      <c r="AT218" s="156" t="s">
        <v>260</v>
      </c>
      <c r="AU218" s="156" t="s">
        <v>83</v>
      </c>
      <c r="AY218" s="17" t="s">
        <v>160</v>
      </c>
      <c r="BE218" s="157">
        <f>IF(N218="základná",J218,0)</f>
        <v>0</v>
      </c>
      <c r="BF218" s="157">
        <f>IF(N218="znížená",J218,0)</f>
        <v>0</v>
      </c>
      <c r="BG218" s="157">
        <f>IF(N218="zákl. prenesená",J218,0)</f>
        <v>0</v>
      </c>
      <c r="BH218" s="157">
        <f>IF(N218="zníž. prenesená",J218,0)</f>
        <v>0</v>
      </c>
      <c r="BI218" s="157">
        <f>IF(N218="nulová",J218,0)</f>
        <v>0</v>
      </c>
      <c r="BJ218" s="17" t="s">
        <v>83</v>
      </c>
      <c r="BK218" s="157">
        <f>ROUND(I218*H218,2)</f>
        <v>0</v>
      </c>
      <c r="BL218" s="17" t="s">
        <v>382</v>
      </c>
      <c r="BM218" s="156" t="s">
        <v>339</v>
      </c>
    </row>
    <row r="219" spans="2:65" s="12" customFormat="1" ht="10.199999999999999">
      <c r="B219" s="158"/>
      <c r="D219" s="159" t="s">
        <v>167</v>
      </c>
      <c r="E219" s="160" t="s">
        <v>1</v>
      </c>
      <c r="F219" s="161" t="s">
        <v>1209</v>
      </c>
      <c r="H219" s="160" t="s">
        <v>1</v>
      </c>
      <c r="I219" s="162"/>
      <c r="L219" s="158"/>
      <c r="M219" s="163"/>
      <c r="T219" s="164"/>
      <c r="AT219" s="160" t="s">
        <v>167</v>
      </c>
      <c r="AU219" s="160" t="s">
        <v>83</v>
      </c>
      <c r="AV219" s="12" t="s">
        <v>76</v>
      </c>
      <c r="AW219" s="12" t="s">
        <v>29</v>
      </c>
      <c r="AX219" s="12" t="s">
        <v>72</v>
      </c>
      <c r="AY219" s="160" t="s">
        <v>160</v>
      </c>
    </row>
    <row r="220" spans="2:65" s="13" customFormat="1" ht="10.199999999999999">
      <c r="B220" s="165"/>
      <c r="D220" s="159" t="s">
        <v>167</v>
      </c>
      <c r="E220" s="166" t="s">
        <v>1</v>
      </c>
      <c r="F220" s="167" t="s">
        <v>76</v>
      </c>
      <c r="H220" s="168">
        <v>1</v>
      </c>
      <c r="I220" s="169"/>
      <c r="L220" s="165"/>
      <c r="M220" s="170"/>
      <c r="T220" s="171"/>
      <c r="AT220" s="166" t="s">
        <v>167</v>
      </c>
      <c r="AU220" s="166" t="s">
        <v>83</v>
      </c>
      <c r="AV220" s="13" t="s">
        <v>83</v>
      </c>
      <c r="AW220" s="13" t="s">
        <v>29</v>
      </c>
      <c r="AX220" s="13" t="s">
        <v>72</v>
      </c>
      <c r="AY220" s="166" t="s">
        <v>160</v>
      </c>
    </row>
    <row r="221" spans="2:65" s="14" customFormat="1" ht="10.199999999999999">
      <c r="B221" s="172"/>
      <c r="D221" s="159" t="s">
        <v>167</v>
      </c>
      <c r="E221" s="173" t="s">
        <v>1</v>
      </c>
      <c r="F221" s="174" t="s">
        <v>174</v>
      </c>
      <c r="H221" s="175">
        <v>1</v>
      </c>
      <c r="I221" s="176"/>
      <c r="L221" s="172"/>
      <c r="M221" s="177"/>
      <c r="T221" s="178"/>
      <c r="AT221" s="173" t="s">
        <v>167</v>
      </c>
      <c r="AU221" s="173" t="s">
        <v>83</v>
      </c>
      <c r="AV221" s="14" t="s">
        <v>166</v>
      </c>
      <c r="AW221" s="14" t="s">
        <v>29</v>
      </c>
      <c r="AX221" s="14" t="s">
        <v>76</v>
      </c>
      <c r="AY221" s="173" t="s">
        <v>160</v>
      </c>
    </row>
    <row r="222" spans="2:65" s="1" customFormat="1" ht="16.5" customHeight="1">
      <c r="B222" s="143"/>
      <c r="C222" s="144" t="s">
        <v>247</v>
      </c>
      <c r="D222" s="144" t="s">
        <v>162</v>
      </c>
      <c r="E222" s="145" t="s">
        <v>864</v>
      </c>
      <c r="F222" s="146" t="s">
        <v>865</v>
      </c>
      <c r="G222" s="147" t="s">
        <v>289</v>
      </c>
      <c r="H222" s="148">
        <v>7</v>
      </c>
      <c r="I222" s="149"/>
      <c r="J222" s="150">
        <f>ROUND(I222*H222,2)</f>
        <v>0</v>
      </c>
      <c r="K222" s="151"/>
      <c r="L222" s="32"/>
      <c r="M222" s="152" t="s">
        <v>1</v>
      </c>
      <c r="N222" s="153" t="s">
        <v>38</v>
      </c>
      <c r="P222" s="154">
        <f>O222*H222</f>
        <v>0</v>
      </c>
      <c r="Q222" s="154">
        <v>0</v>
      </c>
      <c r="R222" s="154">
        <f>Q222*H222</f>
        <v>0</v>
      </c>
      <c r="S222" s="154">
        <v>0</v>
      </c>
      <c r="T222" s="155">
        <f>S222*H222</f>
        <v>0</v>
      </c>
      <c r="AR222" s="156" t="s">
        <v>382</v>
      </c>
      <c r="AT222" s="156" t="s">
        <v>162</v>
      </c>
      <c r="AU222" s="156" t="s">
        <v>83</v>
      </c>
      <c r="AY222" s="17" t="s">
        <v>160</v>
      </c>
      <c r="BE222" s="157">
        <f>IF(N222="základná",J222,0)</f>
        <v>0</v>
      </c>
      <c r="BF222" s="157">
        <f>IF(N222="znížená",J222,0)</f>
        <v>0</v>
      </c>
      <c r="BG222" s="157">
        <f>IF(N222="zákl. prenesená",J222,0)</f>
        <v>0</v>
      </c>
      <c r="BH222" s="157">
        <f>IF(N222="zníž. prenesená",J222,0)</f>
        <v>0</v>
      </c>
      <c r="BI222" s="157">
        <f>IF(N222="nulová",J222,0)</f>
        <v>0</v>
      </c>
      <c r="BJ222" s="17" t="s">
        <v>83</v>
      </c>
      <c r="BK222" s="157">
        <f>ROUND(I222*H222,2)</f>
        <v>0</v>
      </c>
      <c r="BL222" s="17" t="s">
        <v>382</v>
      </c>
      <c r="BM222" s="156" t="s">
        <v>344</v>
      </c>
    </row>
    <row r="223" spans="2:65" s="12" customFormat="1" ht="20.399999999999999">
      <c r="B223" s="158"/>
      <c r="D223" s="159" t="s">
        <v>167</v>
      </c>
      <c r="E223" s="160" t="s">
        <v>1</v>
      </c>
      <c r="F223" s="161" t="s">
        <v>1210</v>
      </c>
      <c r="H223" s="160" t="s">
        <v>1</v>
      </c>
      <c r="I223" s="162"/>
      <c r="L223" s="158"/>
      <c r="M223" s="163"/>
      <c r="T223" s="164"/>
      <c r="AT223" s="160" t="s">
        <v>167</v>
      </c>
      <c r="AU223" s="160" t="s">
        <v>83</v>
      </c>
      <c r="AV223" s="12" t="s">
        <v>76</v>
      </c>
      <c r="AW223" s="12" t="s">
        <v>29</v>
      </c>
      <c r="AX223" s="12" t="s">
        <v>72</v>
      </c>
      <c r="AY223" s="160" t="s">
        <v>160</v>
      </c>
    </row>
    <row r="224" spans="2:65" s="13" customFormat="1" ht="10.199999999999999">
      <c r="B224" s="165"/>
      <c r="D224" s="159" t="s">
        <v>167</v>
      </c>
      <c r="E224" s="166" t="s">
        <v>1</v>
      </c>
      <c r="F224" s="167" t="s">
        <v>83</v>
      </c>
      <c r="H224" s="168">
        <v>2</v>
      </c>
      <c r="I224" s="169"/>
      <c r="L224" s="165"/>
      <c r="M224" s="170"/>
      <c r="T224" s="171"/>
      <c r="AT224" s="166" t="s">
        <v>167</v>
      </c>
      <c r="AU224" s="166" t="s">
        <v>83</v>
      </c>
      <c r="AV224" s="13" t="s">
        <v>83</v>
      </c>
      <c r="AW224" s="13" t="s">
        <v>29</v>
      </c>
      <c r="AX224" s="13" t="s">
        <v>72</v>
      </c>
      <c r="AY224" s="166" t="s">
        <v>160</v>
      </c>
    </row>
    <row r="225" spans="2:65" s="12" customFormat="1" ht="20.399999999999999">
      <c r="B225" s="158"/>
      <c r="D225" s="159" t="s">
        <v>167</v>
      </c>
      <c r="E225" s="160" t="s">
        <v>1</v>
      </c>
      <c r="F225" s="161" t="s">
        <v>1211</v>
      </c>
      <c r="H225" s="160" t="s">
        <v>1</v>
      </c>
      <c r="I225" s="162"/>
      <c r="L225" s="158"/>
      <c r="M225" s="163"/>
      <c r="T225" s="164"/>
      <c r="AT225" s="160" t="s">
        <v>167</v>
      </c>
      <c r="AU225" s="160" t="s">
        <v>83</v>
      </c>
      <c r="AV225" s="12" t="s">
        <v>76</v>
      </c>
      <c r="AW225" s="12" t="s">
        <v>29</v>
      </c>
      <c r="AX225" s="12" t="s">
        <v>72</v>
      </c>
      <c r="AY225" s="160" t="s">
        <v>160</v>
      </c>
    </row>
    <row r="226" spans="2:65" s="13" customFormat="1" ht="10.199999999999999">
      <c r="B226" s="165"/>
      <c r="D226" s="159" t="s">
        <v>167</v>
      </c>
      <c r="E226" s="166" t="s">
        <v>1</v>
      </c>
      <c r="F226" s="167" t="s">
        <v>190</v>
      </c>
      <c r="H226" s="168">
        <v>5</v>
      </c>
      <c r="I226" s="169"/>
      <c r="L226" s="165"/>
      <c r="M226" s="170"/>
      <c r="T226" s="171"/>
      <c r="AT226" s="166" t="s">
        <v>167</v>
      </c>
      <c r="AU226" s="166" t="s">
        <v>83</v>
      </c>
      <c r="AV226" s="13" t="s">
        <v>83</v>
      </c>
      <c r="AW226" s="13" t="s">
        <v>29</v>
      </c>
      <c r="AX226" s="13" t="s">
        <v>72</v>
      </c>
      <c r="AY226" s="166" t="s">
        <v>160</v>
      </c>
    </row>
    <row r="227" spans="2:65" s="14" customFormat="1" ht="10.199999999999999">
      <c r="B227" s="172"/>
      <c r="D227" s="159" t="s">
        <v>167</v>
      </c>
      <c r="E227" s="173" t="s">
        <v>1</v>
      </c>
      <c r="F227" s="174" t="s">
        <v>174</v>
      </c>
      <c r="H227" s="175">
        <v>7</v>
      </c>
      <c r="I227" s="176"/>
      <c r="L227" s="172"/>
      <c r="M227" s="177"/>
      <c r="T227" s="178"/>
      <c r="AT227" s="173" t="s">
        <v>167</v>
      </c>
      <c r="AU227" s="173" t="s">
        <v>83</v>
      </c>
      <c r="AV227" s="14" t="s">
        <v>166</v>
      </c>
      <c r="AW227" s="14" t="s">
        <v>29</v>
      </c>
      <c r="AX227" s="14" t="s">
        <v>76</v>
      </c>
      <c r="AY227" s="173" t="s">
        <v>160</v>
      </c>
    </row>
    <row r="228" spans="2:65" s="1" customFormat="1" ht="16.5" customHeight="1">
      <c r="B228" s="143"/>
      <c r="C228" s="186" t="s">
        <v>348</v>
      </c>
      <c r="D228" s="186" t="s">
        <v>260</v>
      </c>
      <c r="E228" s="187" t="s">
        <v>867</v>
      </c>
      <c r="F228" s="188" t="s">
        <v>868</v>
      </c>
      <c r="G228" s="189" t="s">
        <v>289</v>
      </c>
      <c r="H228" s="190">
        <v>2</v>
      </c>
      <c r="I228" s="191"/>
      <c r="J228" s="192">
        <f>ROUND(I228*H228,2)</f>
        <v>0</v>
      </c>
      <c r="K228" s="193"/>
      <c r="L228" s="194"/>
      <c r="M228" s="195" t="s">
        <v>1</v>
      </c>
      <c r="N228" s="196" t="s">
        <v>38</v>
      </c>
      <c r="P228" s="154">
        <f>O228*H228</f>
        <v>0</v>
      </c>
      <c r="Q228" s="154">
        <v>0</v>
      </c>
      <c r="R228" s="154">
        <f>Q228*H228</f>
        <v>0</v>
      </c>
      <c r="S228" s="154">
        <v>0</v>
      </c>
      <c r="T228" s="155">
        <f>S228*H228</f>
        <v>0</v>
      </c>
      <c r="AR228" s="156" t="s">
        <v>869</v>
      </c>
      <c r="AT228" s="156" t="s">
        <v>260</v>
      </c>
      <c r="AU228" s="156" t="s">
        <v>83</v>
      </c>
      <c r="AY228" s="17" t="s">
        <v>160</v>
      </c>
      <c r="BE228" s="157">
        <f>IF(N228="základná",J228,0)</f>
        <v>0</v>
      </c>
      <c r="BF228" s="157">
        <f>IF(N228="znížená",J228,0)</f>
        <v>0</v>
      </c>
      <c r="BG228" s="157">
        <f>IF(N228="zákl. prenesená",J228,0)</f>
        <v>0</v>
      </c>
      <c r="BH228" s="157">
        <f>IF(N228="zníž. prenesená",J228,0)</f>
        <v>0</v>
      </c>
      <c r="BI228" s="157">
        <f>IF(N228="nulová",J228,0)</f>
        <v>0</v>
      </c>
      <c r="BJ228" s="17" t="s">
        <v>83</v>
      </c>
      <c r="BK228" s="157">
        <f>ROUND(I228*H228,2)</f>
        <v>0</v>
      </c>
      <c r="BL228" s="17" t="s">
        <v>382</v>
      </c>
      <c r="BM228" s="156" t="s">
        <v>351</v>
      </c>
    </row>
    <row r="229" spans="2:65" s="12" customFormat="1" ht="20.399999999999999">
      <c r="B229" s="158"/>
      <c r="D229" s="159" t="s">
        <v>167</v>
      </c>
      <c r="E229" s="160" t="s">
        <v>1</v>
      </c>
      <c r="F229" s="161" t="s">
        <v>1210</v>
      </c>
      <c r="H229" s="160" t="s">
        <v>1</v>
      </c>
      <c r="I229" s="162"/>
      <c r="L229" s="158"/>
      <c r="M229" s="163"/>
      <c r="T229" s="164"/>
      <c r="AT229" s="160" t="s">
        <v>167</v>
      </c>
      <c r="AU229" s="160" t="s">
        <v>83</v>
      </c>
      <c r="AV229" s="12" t="s">
        <v>76</v>
      </c>
      <c r="AW229" s="12" t="s">
        <v>29</v>
      </c>
      <c r="AX229" s="12" t="s">
        <v>72</v>
      </c>
      <c r="AY229" s="160" t="s">
        <v>160</v>
      </c>
    </row>
    <row r="230" spans="2:65" s="13" customFormat="1" ht="10.199999999999999">
      <c r="B230" s="165"/>
      <c r="D230" s="159" t="s">
        <v>167</v>
      </c>
      <c r="E230" s="166" t="s">
        <v>1</v>
      </c>
      <c r="F230" s="167" t="s">
        <v>83</v>
      </c>
      <c r="H230" s="168">
        <v>2</v>
      </c>
      <c r="I230" s="169"/>
      <c r="L230" s="165"/>
      <c r="M230" s="170"/>
      <c r="T230" s="171"/>
      <c r="AT230" s="166" t="s">
        <v>167</v>
      </c>
      <c r="AU230" s="166" t="s">
        <v>83</v>
      </c>
      <c r="AV230" s="13" t="s">
        <v>83</v>
      </c>
      <c r="AW230" s="13" t="s">
        <v>29</v>
      </c>
      <c r="AX230" s="13" t="s">
        <v>72</v>
      </c>
      <c r="AY230" s="166" t="s">
        <v>160</v>
      </c>
    </row>
    <row r="231" spans="2:65" s="14" customFormat="1" ht="10.199999999999999">
      <c r="B231" s="172"/>
      <c r="D231" s="159" t="s">
        <v>167</v>
      </c>
      <c r="E231" s="173" t="s">
        <v>1</v>
      </c>
      <c r="F231" s="174" t="s">
        <v>174</v>
      </c>
      <c r="H231" s="175">
        <v>2</v>
      </c>
      <c r="I231" s="176"/>
      <c r="L231" s="172"/>
      <c r="M231" s="177"/>
      <c r="T231" s="178"/>
      <c r="AT231" s="173" t="s">
        <v>167</v>
      </c>
      <c r="AU231" s="173" t="s">
        <v>83</v>
      </c>
      <c r="AV231" s="14" t="s">
        <v>166</v>
      </c>
      <c r="AW231" s="14" t="s">
        <v>29</v>
      </c>
      <c r="AX231" s="14" t="s">
        <v>76</v>
      </c>
      <c r="AY231" s="173" t="s">
        <v>160</v>
      </c>
    </row>
    <row r="232" spans="2:65" s="1" customFormat="1" ht="16.5" customHeight="1">
      <c r="B232" s="143"/>
      <c r="C232" s="186" t="s">
        <v>254</v>
      </c>
      <c r="D232" s="186" t="s">
        <v>260</v>
      </c>
      <c r="E232" s="187" t="s">
        <v>1212</v>
      </c>
      <c r="F232" s="188" t="s">
        <v>1213</v>
      </c>
      <c r="G232" s="189" t="s">
        <v>289</v>
      </c>
      <c r="H232" s="190">
        <v>5</v>
      </c>
      <c r="I232" s="191"/>
      <c r="J232" s="192">
        <f>ROUND(I232*H232,2)</f>
        <v>0</v>
      </c>
      <c r="K232" s="193"/>
      <c r="L232" s="194"/>
      <c r="M232" s="195" t="s">
        <v>1</v>
      </c>
      <c r="N232" s="196" t="s">
        <v>38</v>
      </c>
      <c r="P232" s="154">
        <f>O232*H232</f>
        <v>0</v>
      </c>
      <c r="Q232" s="154">
        <v>0</v>
      </c>
      <c r="R232" s="154">
        <f>Q232*H232</f>
        <v>0</v>
      </c>
      <c r="S232" s="154">
        <v>0</v>
      </c>
      <c r="T232" s="155">
        <f>S232*H232</f>
        <v>0</v>
      </c>
      <c r="AR232" s="156" t="s">
        <v>869</v>
      </c>
      <c r="AT232" s="156" t="s">
        <v>260</v>
      </c>
      <c r="AU232" s="156" t="s">
        <v>83</v>
      </c>
      <c r="AY232" s="17" t="s">
        <v>160</v>
      </c>
      <c r="BE232" s="157">
        <f>IF(N232="základná",J232,0)</f>
        <v>0</v>
      </c>
      <c r="BF232" s="157">
        <f>IF(N232="znížená",J232,0)</f>
        <v>0</v>
      </c>
      <c r="BG232" s="157">
        <f>IF(N232="zákl. prenesená",J232,0)</f>
        <v>0</v>
      </c>
      <c r="BH232" s="157">
        <f>IF(N232="zníž. prenesená",J232,0)</f>
        <v>0</v>
      </c>
      <c r="BI232" s="157">
        <f>IF(N232="nulová",J232,0)</f>
        <v>0</v>
      </c>
      <c r="BJ232" s="17" t="s">
        <v>83</v>
      </c>
      <c r="BK232" s="157">
        <f>ROUND(I232*H232,2)</f>
        <v>0</v>
      </c>
      <c r="BL232" s="17" t="s">
        <v>382</v>
      </c>
      <c r="BM232" s="156" t="s">
        <v>368</v>
      </c>
    </row>
    <row r="233" spans="2:65" s="12" customFormat="1" ht="10.199999999999999">
      <c r="B233" s="158"/>
      <c r="D233" s="159" t="s">
        <v>167</v>
      </c>
      <c r="E233" s="160" t="s">
        <v>1</v>
      </c>
      <c r="F233" s="161" t="s">
        <v>1213</v>
      </c>
      <c r="H233" s="160" t="s">
        <v>1</v>
      </c>
      <c r="I233" s="162"/>
      <c r="L233" s="158"/>
      <c r="M233" s="163"/>
      <c r="T233" s="164"/>
      <c r="AT233" s="160" t="s">
        <v>167</v>
      </c>
      <c r="AU233" s="160" t="s">
        <v>83</v>
      </c>
      <c r="AV233" s="12" t="s">
        <v>76</v>
      </c>
      <c r="AW233" s="12" t="s">
        <v>29</v>
      </c>
      <c r="AX233" s="12" t="s">
        <v>72</v>
      </c>
      <c r="AY233" s="160" t="s">
        <v>160</v>
      </c>
    </row>
    <row r="234" spans="2:65" s="13" customFormat="1" ht="10.199999999999999">
      <c r="B234" s="165"/>
      <c r="D234" s="159" t="s">
        <v>167</v>
      </c>
      <c r="E234" s="166" t="s">
        <v>1</v>
      </c>
      <c r="F234" s="167" t="s">
        <v>190</v>
      </c>
      <c r="H234" s="168">
        <v>5</v>
      </c>
      <c r="I234" s="169"/>
      <c r="L234" s="165"/>
      <c r="M234" s="170"/>
      <c r="T234" s="171"/>
      <c r="AT234" s="166" t="s">
        <v>167</v>
      </c>
      <c r="AU234" s="166" t="s">
        <v>83</v>
      </c>
      <c r="AV234" s="13" t="s">
        <v>83</v>
      </c>
      <c r="AW234" s="13" t="s">
        <v>29</v>
      </c>
      <c r="AX234" s="13" t="s">
        <v>72</v>
      </c>
      <c r="AY234" s="166" t="s">
        <v>160</v>
      </c>
    </row>
    <row r="235" spans="2:65" s="14" customFormat="1" ht="10.199999999999999">
      <c r="B235" s="172"/>
      <c r="D235" s="159" t="s">
        <v>167</v>
      </c>
      <c r="E235" s="173" t="s">
        <v>1</v>
      </c>
      <c r="F235" s="174" t="s">
        <v>174</v>
      </c>
      <c r="H235" s="175">
        <v>5</v>
      </c>
      <c r="I235" s="176"/>
      <c r="L235" s="172"/>
      <c r="M235" s="177"/>
      <c r="T235" s="178"/>
      <c r="AT235" s="173" t="s">
        <v>167</v>
      </c>
      <c r="AU235" s="173" t="s">
        <v>83</v>
      </c>
      <c r="AV235" s="14" t="s">
        <v>166</v>
      </c>
      <c r="AW235" s="14" t="s">
        <v>29</v>
      </c>
      <c r="AX235" s="14" t="s">
        <v>76</v>
      </c>
      <c r="AY235" s="173" t="s">
        <v>160</v>
      </c>
    </row>
    <row r="236" spans="2:65" s="1" customFormat="1" ht="16.5" customHeight="1">
      <c r="B236" s="143"/>
      <c r="C236" s="144" t="s">
        <v>373</v>
      </c>
      <c r="D236" s="144" t="s">
        <v>162</v>
      </c>
      <c r="E236" s="145" t="s">
        <v>1214</v>
      </c>
      <c r="F236" s="146" t="s">
        <v>1215</v>
      </c>
      <c r="G236" s="147" t="s">
        <v>289</v>
      </c>
      <c r="H236" s="148">
        <v>5</v>
      </c>
      <c r="I236" s="149"/>
      <c r="J236" s="150">
        <f>ROUND(I236*H236,2)</f>
        <v>0</v>
      </c>
      <c r="K236" s="151"/>
      <c r="L236" s="32"/>
      <c r="M236" s="152" t="s">
        <v>1</v>
      </c>
      <c r="N236" s="153" t="s">
        <v>38</v>
      </c>
      <c r="P236" s="154">
        <f>O236*H236</f>
        <v>0</v>
      </c>
      <c r="Q236" s="154">
        <v>0</v>
      </c>
      <c r="R236" s="154">
        <f>Q236*H236</f>
        <v>0</v>
      </c>
      <c r="S236" s="154">
        <v>0</v>
      </c>
      <c r="T236" s="155">
        <f>S236*H236</f>
        <v>0</v>
      </c>
      <c r="AR236" s="156" t="s">
        <v>382</v>
      </c>
      <c r="AT236" s="156" t="s">
        <v>162</v>
      </c>
      <c r="AU236" s="156" t="s">
        <v>83</v>
      </c>
      <c r="AY236" s="17" t="s">
        <v>160</v>
      </c>
      <c r="BE236" s="157">
        <f>IF(N236="základná",J236,0)</f>
        <v>0</v>
      </c>
      <c r="BF236" s="157">
        <f>IF(N236="znížená",J236,0)</f>
        <v>0</v>
      </c>
      <c r="BG236" s="157">
        <f>IF(N236="zákl. prenesená",J236,0)</f>
        <v>0</v>
      </c>
      <c r="BH236" s="157">
        <f>IF(N236="zníž. prenesená",J236,0)</f>
        <v>0</v>
      </c>
      <c r="BI236" s="157">
        <f>IF(N236="nulová",J236,0)</f>
        <v>0</v>
      </c>
      <c r="BJ236" s="17" t="s">
        <v>83</v>
      </c>
      <c r="BK236" s="157">
        <f>ROUND(I236*H236,2)</f>
        <v>0</v>
      </c>
      <c r="BL236" s="17" t="s">
        <v>382</v>
      </c>
      <c r="BM236" s="156" t="s">
        <v>376</v>
      </c>
    </row>
    <row r="237" spans="2:65" s="12" customFormat="1" ht="10.199999999999999">
      <c r="B237" s="158"/>
      <c r="D237" s="159" t="s">
        <v>167</v>
      </c>
      <c r="E237" s="160" t="s">
        <v>1</v>
      </c>
      <c r="F237" s="161" t="s">
        <v>1216</v>
      </c>
      <c r="H237" s="160" t="s">
        <v>1</v>
      </c>
      <c r="I237" s="162"/>
      <c r="L237" s="158"/>
      <c r="M237" s="163"/>
      <c r="T237" s="164"/>
      <c r="AT237" s="160" t="s">
        <v>167</v>
      </c>
      <c r="AU237" s="160" t="s">
        <v>83</v>
      </c>
      <c r="AV237" s="12" t="s">
        <v>76</v>
      </c>
      <c r="AW237" s="12" t="s">
        <v>29</v>
      </c>
      <c r="AX237" s="12" t="s">
        <v>72</v>
      </c>
      <c r="AY237" s="160" t="s">
        <v>160</v>
      </c>
    </row>
    <row r="238" spans="2:65" s="13" customFormat="1" ht="10.199999999999999">
      <c r="B238" s="165"/>
      <c r="D238" s="159" t="s">
        <v>167</v>
      </c>
      <c r="E238" s="166" t="s">
        <v>1</v>
      </c>
      <c r="F238" s="167" t="s">
        <v>1635</v>
      </c>
      <c r="H238" s="168">
        <v>1</v>
      </c>
      <c r="I238" s="169"/>
      <c r="L238" s="165"/>
      <c r="M238" s="170"/>
      <c r="T238" s="171"/>
      <c r="AT238" s="166" t="s">
        <v>167</v>
      </c>
      <c r="AU238" s="166" t="s">
        <v>83</v>
      </c>
      <c r="AV238" s="13" t="s">
        <v>83</v>
      </c>
      <c r="AW238" s="13" t="s">
        <v>29</v>
      </c>
      <c r="AX238" s="13" t="s">
        <v>72</v>
      </c>
      <c r="AY238" s="166" t="s">
        <v>160</v>
      </c>
    </row>
    <row r="239" spans="2:65" s="13" customFormat="1" ht="10.199999999999999">
      <c r="B239" s="165"/>
      <c r="D239" s="159" t="s">
        <v>167</v>
      </c>
      <c r="E239" s="166" t="s">
        <v>1</v>
      </c>
      <c r="F239" s="167" t="s">
        <v>1636</v>
      </c>
      <c r="H239" s="168">
        <v>2</v>
      </c>
      <c r="I239" s="169"/>
      <c r="L239" s="165"/>
      <c r="M239" s="170"/>
      <c r="T239" s="171"/>
      <c r="AT239" s="166" t="s">
        <v>167</v>
      </c>
      <c r="AU239" s="166" t="s">
        <v>83</v>
      </c>
      <c r="AV239" s="13" t="s">
        <v>83</v>
      </c>
      <c r="AW239" s="13" t="s">
        <v>29</v>
      </c>
      <c r="AX239" s="13" t="s">
        <v>72</v>
      </c>
      <c r="AY239" s="166" t="s">
        <v>160</v>
      </c>
    </row>
    <row r="240" spans="2:65" s="13" customFormat="1" ht="10.199999999999999">
      <c r="B240" s="165"/>
      <c r="D240" s="159" t="s">
        <v>167</v>
      </c>
      <c r="E240" s="166" t="s">
        <v>1</v>
      </c>
      <c r="F240" s="167" t="s">
        <v>1637</v>
      </c>
      <c r="H240" s="168">
        <v>1</v>
      </c>
      <c r="I240" s="169"/>
      <c r="L240" s="165"/>
      <c r="M240" s="170"/>
      <c r="T240" s="171"/>
      <c r="AT240" s="166" t="s">
        <v>167</v>
      </c>
      <c r="AU240" s="166" t="s">
        <v>83</v>
      </c>
      <c r="AV240" s="13" t="s">
        <v>83</v>
      </c>
      <c r="AW240" s="13" t="s">
        <v>29</v>
      </c>
      <c r="AX240" s="13" t="s">
        <v>72</v>
      </c>
      <c r="AY240" s="166" t="s">
        <v>160</v>
      </c>
    </row>
    <row r="241" spans="2:65" s="13" customFormat="1" ht="10.199999999999999">
      <c r="B241" s="165"/>
      <c r="D241" s="159" t="s">
        <v>167</v>
      </c>
      <c r="E241" s="166" t="s">
        <v>1</v>
      </c>
      <c r="F241" s="167" t="s">
        <v>1638</v>
      </c>
      <c r="H241" s="168">
        <v>1</v>
      </c>
      <c r="I241" s="169"/>
      <c r="L241" s="165"/>
      <c r="M241" s="170"/>
      <c r="T241" s="171"/>
      <c r="AT241" s="166" t="s">
        <v>167</v>
      </c>
      <c r="AU241" s="166" t="s">
        <v>83</v>
      </c>
      <c r="AV241" s="13" t="s">
        <v>83</v>
      </c>
      <c r="AW241" s="13" t="s">
        <v>29</v>
      </c>
      <c r="AX241" s="13" t="s">
        <v>72</v>
      </c>
      <c r="AY241" s="166" t="s">
        <v>160</v>
      </c>
    </row>
    <row r="242" spans="2:65" s="14" customFormat="1" ht="10.199999999999999">
      <c r="B242" s="172"/>
      <c r="D242" s="159" t="s">
        <v>167</v>
      </c>
      <c r="E242" s="173" t="s">
        <v>1</v>
      </c>
      <c r="F242" s="174" t="s">
        <v>174</v>
      </c>
      <c r="H242" s="175">
        <v>5</v>
      </c>
      <c r="I242" s="176"/>
      <c r="L242" s="172"/>
      <c r="M242" s="177"/>
      <c r="T242" s="178"/>
      <c r="AT242" s="173" t="s">
        <v>167</v>
      </c>
      <c r="AU242" s="173" t="s">
        <v>83</v>
      </c>
      <c r="AV242" s="14" t="s">
        <v>166</v>
      </c>
      <c r="AW242" s="14" t="s">
        <v>29</v>
      </c>
      <c r="AX242" s="14" t="s">
        <v>76</v>
      </c>
      <c r="AY242" s="173" t="s">
        <v>160</v>
      </c>
    </row>
    <row r="243" spans="2:65" s="1" customFormat="1" ht="16.5" customHeight="1">
      <c r="B243" s="143"/>
      <c r="C243" s="186" t="s">
        <v>258</v>
      </c>
      <c r="D243" s="186" t="s">
        <v>260</v>
      </c>
      <c r="E243" s="187" t="s">
        <v>1220</v>
      </c>
      <c r="F243" s="188" t="s">
        <v>1221</v>
      </c>
      <c r="G243" s="189" t="s">
        <v>289</v>
      </c>
      <c r="H243" s="190">
        <v>5</v>
      </c>
      <c r="I243" s="191"/>
      <c r="J243" s="192">
        <f>ROUND(I243*H243,2)</f>
        <v>0</v>
      </c>
      <c r="K243" s="193"/>
      <c r="L243" s="194"/>
      <c r="M243" s="195" t="s">
        <v>1</v>
      </c>
      <c r="N243" s="196" t="s">
        <v>38</v>
      </c>
      <c r="P243" s="154">
        <f>O243*H243</f>
        <v>0</v>
      </c>
      <c r="Q243" s="154">
        <v>0</v>
      </c>
      <c r="R243" s="154">
        <f>Q243*H243</f>
        <v>0</v>
      </c>
      <c r="S243" s="154">
        <v>0</v>
      </c>
      <c r="T243" s="155">
        <f>S243*H243</f>
        <v>0</v>
      </c>
      <c r="AR243" s="156" t="s">
        <v>869</v>
      </c>
      <c r="AT243" s="156" t="s">
        <v>260</v>
      </c>
      <c r="AU243" s="156" t="s">
        <v>83</v>
      </c>
      <c r="AY243" s="17" t="s">
        <v>160</v>
      </c>
      <c r="BE243" s="157">
        <f>IF(N243="základná",J243,0)</f>
        <v>0</v>
      </c>
      <c r="BF243" s="157">
        <f>IF(N243="znížená",J243,0)</f>
        <v>0</v>
      </c>
      <c r="BG243" s="157">
        <f>IF(N243="zákl. prenesená",J243,0)</f>
        <v>0</v>
      </c>
      <c r="BH243" s="157">
        <f>IF(N243="zníž. prenesená",J243,0)</f>
        <v>0</v>
      </c>
      <c r="BI243" s="157">
        <f>IF(N243="nulová",J243,0)</f>
        <v>0</v>
      </c>
      <c r="BJ243" s="17" t="s">
        <v>83</v>
      </c>
      <c r="BK243" s="157">
        <f>ROUND(I243*H243,2)</f>
        <v>0</v>
      </c>
      <c r="BL243" s="17" t="s">
        <v>382</v>
      </c>
      <c r="BM243" s="156" t="s">
        <v>382</v>
      </c>
    </row>
    <row r="244" spans="2:65" s="1" customFormat="1" ht="16.5" customHeight="1">
      <c r="B244" s="143"/>
      <c r="C244" s="186" t="s">
        <v>386</v>
      </c>
      <c r="D244" s="186" t="s">
        <v>260</v>
      </c>
      <c r="E244" s="187" t="s">
        <v>1224</v>
      </c>
      <c r="F244" s="188" t="s">
        <v>1225</v>
      </c>
      <c r="G244" s="189" t="s">
        <v>289</v>
      </c>
      <c r="H244" s="190">
        <v>5</v>
      </c>
      <c r="I244" s="191"/>
      <c r="J244" s="192">
        <f>ROUND(I244*H244,2)</f>
        <v>0</v>
      </c>
      <c r="K244" s="193"/>
      <c r="L244" s="194"/>
      <c r="M244" s="195" t="s">
        <v>1</v>
      </c>
      <c r="N244" s="196" t="s">
        <v>38</v>
      </c>
      <c r="P244" s="154">
        <f>O244*H244</f>
        <v>0</v>
      </c>
      <c r="Q244" s="154">
        <v>0</v>
      </c>
      <c r="R244" s="154">
        <f>Q244*H244</f>
        <v>0</v>
      </c>
      <c r="S244" s="154">
        <v>0</v>
      </c>
      <c r="T244" s="155">
        <f>S244*H244</f>
        <v>0</v>
      </c>
      <c r="AR244" s="156" t="s">
        <v>869</v>
      </c>
      <c r="AT244" s="156" t="s">
        <v>260</v>
      </c>
      <c r="AU244" s="156" t="s">
        <v>83</v>
      </c>
      <c r="AY244" s="17" t="s">
        <v>160</v>
      </c>
      <c r="BE244" s="157">
        <f>IF(N244="základná",J244,0)</f>
        <v>0</v>
      </c>
      <c r="BF244" s="157">
        <f>IF(N244="znížená",J244,0)</f>
        <v>0</v>
      </c>
      <c r="BG244" s="157">
        <f>IF(N244="zákl. prenesená",J244,0)</f>
        <v>0</v>
      </c>
      <c r="BH244" s="157">
        <f>IF(N244="zníž. prenesená",J244,0)</f>
        <v>0</v>
      </c>
      <c r="BI244" s="157">
        <f>IF(N244="nulová",J244,0)</f>
        <v>0</v>
      </c>
      <c r="BJ244" s="17" t="s">
        <v>83</v>
      </c>
      <c r="BK244" s="157">
        <f>ROUND(I244*H244,2)</f>
        <v>0</v>
      </c>
      <c r="BL244" s="17" t="s">
        <v>382</v>
      </c>
      <c r="BM244" s="156" t="s">
        <v>389</v>
      </c>
    </row>
    <row r="245" spans="2:65" s="1" customFormat="1" ht="24.15" customHeight="1">
      <c r="B245" s="143"/>
      <c r="C245" s="144" t="s">
        <v>264</v>
      </c>
      <c r="D245" s="144" t="s">
        <v>162</v>
      </c>
      <c r="E245" s="145" t="s">
        <v>1226</v>
      </c>
      <c r="F245" s="146" t="s">
        <v>1227</v>
      </c>
      <c r="G245" s="147" t="s">
        <v>601</v>
      </c>
      <c r="H245" s="148">
        <v>125</v>
      </c>
      <c r="I245" s="149"/>
      <c r="J245" s="150">
        <f>ROUND(I245*H245,2)</f>
        <v>0</v>
      </c>
      <c r="K245" s="151"/>
      <c r="L245" s="32"/>
      <c r="M245" s="152" t="s">
        <v>1</v>
      </c>
      <c r="N245" s="153" t="s">
        <v>38</v>
      </c>
      <c r="P245" s="154">
        <f>O245*H245</f>
        <v>0</v>
      </c>
      <c r="Q245" s="154">
        <v>0</v>
      </c>
      <c r="R245" s="154">
        <f>Q245*H245</f>
        <v>0</v>
      </c>
      <c r="S245" s="154">
        <v>0</v>
      </c>
      <c r="T245" s="155">
        <f>S245*H245</f>
        <v>0</v>
      </c>
      <c r="AR245" s="156" t="s">
        <v>382</v>
      </c>
      <c r="AT245" s="156" t="s">
        <v>162</v>
      </c>
      <c r="AU245" s="156" t="s">
        <v>83</v>
      </c>
      <c r="AY245" s="17" t="s">
        <v>160</v>
      </c>
      <c r="BE245" s="157">
        <f>IF(N245="základná",J245,0)</f>
        <v>0</v>
      </c>
      <c r="BF245" s="157">
        <f>IF(N245="znížená",J245,0)</f>
        <v>0</v>
      </c>
      <c r="BG245" s="157">
        <f>IF(N245="zákl. prenesená",J245,0)</f>
        <v>0</v>
      </c>
      <c r="BH245" s="157">
        <f>IF(N245="zníž. prenesená",J245,0)</f>
        <v>0</v>
      </c>
      <c r="BI245" s="157">
        <f>IF(N245="nulová",J245,0)</f>
        <v>0</v>
      </c>
      <c r="BJ245" s="17" t="s">
        <v>83</v>
      </c>
      <c r="BK245" s="157">
        <f>ROUND(I245*H245,2)</f>
        <v>0</v>
      </c>
      <c r="BL245" s="17" t="s">
        <v>382</v>
      </c>
      <c r="BM245" s="156" t="s">
        <v>394</v>
      </c>
    </row>
    <row r="246" spans="2:65" s="12" customFormat="1" ht="10.199999999999999">
      <c r="B246" s="158"/>
      <c r="D246" s="159" t="s">
        <v>167</v>
      </c>
      <c r="E246" s="160" t="s">
        <v>1</v>
      </c>
      <c r="F246" s="161" t="s">
        <v>1228</v>
      </c>
      <c r="H246" s="160" t="s">
        <v>1</v>
      </c>
      <c r="I246" s="162"/>
      <c r="L246" s="158"/>
      <c r="M246" s="163"/>
      <c r="T246" s="164"/>
      <c r="AT246" s="160" t="s">
        <v>167</v>
      </c>
      <c r="AU246" s="160" t="s">
        <v>83</v>
      </c>
      <c r="AV246" s="12" t="s">
        <v>76</v>
      </c>
      <c r="AW246" s="12" t="s">
        <v>29</v>
      </c>
      <c r="AX246" s="12" t="s">
        <v>72</v>
      </c>
      <c r="AY246" s="160" t="s">
        <v>160</v>
      </c>
    </row>
    <row r="247" spans="2:65" s="13" customFormat="1" ht="10.199999999999999">
      <c r="B247" s="165"/>
      <c r="D247" s="159" t="s">
        <v>167</v>
      </c>
      <c r="E247" s="166" t="s">
        <v>1</v>
      </c>
      <c r="F247" s="167" t="s">
        <v>1639</v>
      </c>
      <c r="H247" s="168">
        <v>72</v>
      </c>
      <c r="I247" s="169"/>
      <c r="L247" s="165"/>
      <c r="M247" s="170"/>
      <c r="T247" s="171"/>
      <c r="AT247" s="166" t="s">
        <v>167</v>
      </c>
      <c r="AU247" s="166" t="s">
        <v>83</v>
      </c>
      <c r="AV247" s="13" t="s">
        <v>83</v>
      </c>
      <c r="AW247" s="13" t="s">
        <v>29</v>
      </c>
      <c r="AX247" s="13" t="s">
        <v>72</v>
      </c>
      <c r="AY247" s="166" t="s">
        <v>160</v>
      </c>
    </row>
    <row r="248" spans="2:65" s="13" customFormat="1" ht="10.199999999999999">
      <c r="B248" s="165"/>
      <c r="D248" s="159" t="s">
        <v>167</v>
      </c>
      <c r="E248" s="166" t="s">
        <v>1</v>
      </c>
      <c r="F248" s="167" t="s">
        <v>1640</v>
      </c>
      <c r="H248" s="168">
        <v>10</v>
      </c>
      <c r="I248" s="169"/>
      <c r="L248" s="165"/>
      <c r="M248" s="170"/>
      <c r="T248" s="171"/>
      <c r="AT248" s="166" t="s">
        <v>167</v>
      </c>
      <c r="AU248" s="166" t="s">
        <v>83</v>
      </c>
      <c r="AV248" s="13" t="s">
        <v>83</v>
      </c>
      <c r="AW248" s="13" t="s">
        <v>29</v>
      </c>
      <c r="AX248" s="13" t="s">
        <v>72</v>
      </c>
      <c r="AY248" s="166" t="s">
        <v>160</v>
      </c>
    </row>
    <row r="249" spans="2:65" s="13" customFormat="1" ht="10.199999999999999">
      <c r="B249" s="165"/>
      <c r="D249" s="159" t="s">
        <v>167</v>
      </c>
      <c r="E249" s="166" t="s">
        <v>1</v>
      </c>
      <c r="F249" s="167" t="s">
        <v>1641</v>
      </c>
      <c r="H249" s="168">
        <v>3</v>
      </c>
      <c r="I249" s="169"/>
      <c r="L249" s="165"/>
      <c r="M249" s="170"/>
      <c r="T249" s="171"/>
      <c r="AT249" s="166" t="s">
        <v>167</v>
      </c>
      <c r="AU249" s="166" t="s">
        <v>83</v>
      </c>
      <c r="AV249" s="13" t="s">
        <v>83</v>
      </c>
      <c r="AW249" s="13" t="s">
        <v>29</v>
      </c>
      <c r="AX249" s="13" t="s">
        <v>72</v>
      </c>
      <c r="AY249" s="166" t="s">
        <v>160</v>
      </c>
    </row>
    <row r="250" spans="2:65" s="13" customFormat="1" ht="10.199999999999999">
      <c r="B250" s="165"/>
      <c r="D250" s="159" t="s">
        <v>167</v>
      </c>
      <c r="E250" s="166" t="s">
        <v>1</v>
      </c>
      <c r="F250" s="167" t="s">
        <v>1642</v>
      </c>
      <c r="H250" s="168">
        <v>40</v>
      </c>
      <c r="I250" s="169"/>
      <c r="L250" s="165"/>
      <c r="M250" s="170"/>
      <c r="T250" s="171"/>
      <c r="AT250" s="166" t="s">
        <v>167</v>
      </c>
      <c r="AU250" s="166" t="s">
        <v>83</v>
      </c>
      <c r="AV250" s="13" t="s">
        <v>83</v>
      </c>
      <c r="AW250" s="13" t="s">
        <v>29</v>
      </c>
      <c r="AX250" s="13" t="s">
        <v>72</v>
      </c>
      <c r="AY250" s="166" t="s">
        <v>160</v>
      </c>
    </row>
    <row r="251" spans="2:65" s="14" customFormat="1" ht="10.199999999999999">
      <c r="B251" s="172"/>
      <c r="D251" s="159" t="s">
        <v>167</v>
      </c>
      <c r="E251" s="173" t="s">
        <v>1</v>
      </c>
      <c r="F251" s="174" t="s">
        <v>174</v>
      </c>
      <c r="H251" s="175">
        <v>125</v>
      </c>
      <c r="I251" s="176"/>
      <c r="L251" s="172"/>
      <c r="M251" s="177"/>
      <c r="T251" s="178"/>
      <c r="AT251" s="173" t="s">
        <v>167</v>
      </c>
      <c r="AU251" s="173" t="s">
        <v>83</v>
      </c>
      <c r="AV251" s="14" t="s">
        <v>166</v>
      </c>
      <c r="AW251" s="14" t="s">
        <v>29</v>
      </c>
      <c r="AX251" s="14" t="s">
        <v>76</v>
      </c>
      <c r="AY251" s="173" t="s">
        <v>160</v>
      </c>
    </row>
    <row r="252" spans="2:65" s="1" customFormat="1" ht="16.5" customHeight="1">
      <c r="B252" s="143"/>
      <c r="C252" s="186" t="s">
        <v>397</v>
      </c>
      <c r="D252" s="186" t="s">
        <v>260</v>
      </c>
      <c r="E252" s="187" t="s">
        <v>1233</v>
      </c>
      <c r="F252" s="188" t="s">
        <v>1234</v>
      </c>
      <c r="G252" s="189" t="s">
        <v>263</v>
      </c>
      <c r="H252" s="190">
        <v>125</v>
      </c>
      <c r="I252" s="191"/>
      <c r="J252" s="192">
        <f>ROUND(I252*H252,2)</f>
        <v>0</v>
      </c>
      <c r="K252" s="193"/>
      <c r="L252" s="194"/>
      <c r="M252" s="195" t="s">
        <v>1</v>
      </c>
      <c r="N252" s="196" t="s">
        <v>38</v>
      </c>
      <c r="P252" s="154">
        <f>O252*H252</f>
        <v>0</v>
      </c>
      <c r="Q252" s="154">
        <v>0</v>
      </c>
      <c r="R252" s="154">
        <f>Q252*H252</f>
        <v>0</v>
      </c>
      <c r="S252" s="154">
        <v>0</v>
      </c>
      <c r="T252" s="155">
        <f>S252*H252</f>
        <v>0</v>
      </c>
      <c r="AR252" s="156" t="s">
        <v>869</v>
      </c>
      <c r="AT252" s="156" t="s">
        <v>260</v>
      </c>
      <c r="AU252" s="156" t="s">
        <v>83</v>
      </c>
      <c r="AY252" s="17" t="s">
        <v>160</v>
      </c>
      <c r="BE252" s="157">
        <f>IF(N252="základná",J252,0)</f>
        <v>0</v>
      </c>
      <c r="BF252" s="157">
        <f>IF(N252="znížená",J252,0)</f>
        <v>0</v>
      </c>
      <c r="BG252" s="157">
        <f>IF(N252="zákl. prenesená",J252,0)</f>
        <v>0</v>
      </c>
      <c r="BH252" s="157">
        <f>IF(N252="zníž. prenesená",J252,0)</f>
        <v>0</v>
      </c>
      <c r="BI252" s="157">
        <f>IF(N252="nulová",J252,0)</f>
        <v>0</v>
      </c>
      <c r="BJ252" s="17" t="s">
        <v>83</v>
      </c>
      <c r="BK252" s="157">
        <f>ROUND(I252*H252,2)</f>
        <v>0</v>
      </c>
      <c r="BL252" s="17" t="s">
        <v>382</v>
      </c>
      <c r="BM252" s="156" t="s">
        <v>400</v>
      </c>
    </row>
    <row r="253" spans="2:65" s="1" customFormat="1" ht="24.15" customHeight="1">
      <c r="B253" s="143"/>
      <c r="C253" s="144" t="s">
        <v>269</v>
      </c>
      <c r="D253" s="144" t="s">
        <v>162</v>
      </c>
      <c r="E253" s="145" t="s">
        <v>1235</v>
      </c>
      <c r="F253" s="146" t="s">
        <v>1236</v>
      </c>
      <c r="G253" s="147" t="s">
        <v>601</v>
      </c>
      <c r="H253" s="148">
        <v>18</v>
      </c>
      <c r="I253" s="149"/>
      <c r="J253" s="150">
        <f>ROUND(I253*H253,2)</f>
        <v>0</v>
      </c>
      <c r="K253" s="151"/>
      <c r="L253" s="32"/>
      <c r="M253" s="152" t="s">
        <v>1</v>
      </c>
      <c r="N253" s="153" t="s">
        <v>38</v>
      </c>
      <c r="P253" s="154">
        <f>O253*H253</f>
        <v>0</v>
      </c>
      <c r="Q253" s="154">
        <v>0</v>
      </c>
      <c r="R253" s="154">
        <f>Q253*H253</f>
        <v>0</v>
      </c>
      <c r="S253" s="154">
        <v>0</v>
      </c>
      <c r="T253" s="155">
        <f>S253*H253</f>
        <v>0</v>
      </c>
      <c r="AR253" s="156" t="s">
        <v>382</v>
      </c>
      <c r="AT253" s="156" t="s">
        <v>162</v>
      </c>
      <c r="AU253" s="156" t="s">
        <v>83</v>
      </c>
      <c r="AY253" s="17" t="s">
        <v>160</v>
      </c>
      <c r="BE253" s="157">
        <f>IF(N253="základná",J253,0)</f>
        <v>0</v>
      </c>
      <c r="BF253" s="157">
        <f>IF(N253="znížená",J253,0)</f>
        <v>0</v>
      </c>
      <c r="BG253" s="157">
        <f>IF(N253="zákl. prenesená",J253,0)</f>
        <v>0</v>
      </c>
      <c r="BH253" s="157">
        <f>IF(N253="zníž. prenesená",J253,0)</f>
        <v>0</v>
      </c>
      <c r="BI253" s="157">
        <f>IF(N253="nulová",J253,0)</f>
        <v>0</v>
      </c>
      <c r="BJ253" s="17" t="s">
        <v>83</v>
      </c>
      <c r="BK253" s="157">
        <f>ROUND(I253*H253,2)</f>
        <v>0</v>
      </c>
      <c r="BL253" s="17" t="s">
        <v>382</v>
      </c>
      <c r="BM253" s="156" t="s">
        <v>404</v>
      </c>
    </row>
    <row r="254" spans="2:65" s="12" customFormat="1" ht="10.199999999999999">
      <c r="B254" s="158"/>
      <c r="D254" s="159" t="s">
        <v>167</v>
      </c>
      <c r="E254" s="160" t="s">
        <v>1</v>
      </c>
      <c r="F254" s="161" t="s">
        <v>1237</v>
      </c>
      <c r="H254" s="160" t="s">
        <v>1</v>
      </c>
      <c r="I254" s="162"/>
      <c r="L254" s="158"/>
      <c r="M254" s="163"/>
      <c r="T254" s="164"/>
      <c r="AT254" s="160" t="s">
        <v>167</v>
      </c>
      <c r="AU254" s="160" t="s">
        <v>83</v>
      </c>
      <c r="AV254" s="12" t="s">
        <v>76</v>
      </c>
      <c r="AW254" s="12" t="s">
        <v>29</v>
      </c>
      <c r="AX254" s="12" t="s">
        <v>72</v>
      </c>
      <c r="AY254" s="160" t="s">
        <v>160</v>
      </c>
    </row>
    <row r="255" spans="2:65" s="13" customFormat="1" ht="10.199999999999999">
      <c r="B255" s="165"/>
      <c r="D255" s="159" t="s">
        <v>167</v>
      </c>
      <c r="E255" s="166" t="s">
        <v>1</v>
      </c>
      <c r="F255" s="167" t="s">
        <v>1643</v>
      </c>
      <c r="H255" s="168">
        <v>18</v>
      </c>
      <c r="I255" s="169"/>
      <c r="L255" s="165"/>
      <c r="M255" s="170"/>
      <c r="T255" s="171"/>
      <c r="AT255" s="166" t="s">
        <v>167</v>
      </c>
      <c r="AU255" s="166" t="s">
        <v>83</v>
      </c>
      <c r="AV255" s="13" t="s">
        <v>83</v>
      </c>
      <c r="AW255" s="13" t="s">
        <v>29</v>
      </c>
      <c r="AX255" s="13" t="s">
        <v>72</v>
      </c>
      <c r="AY255" s="166" t="s">
        <v>160</v>
      </c>
    </row>
    <row r="256" spans="2:65" s="14" customFormat="1" ht="10.199999999999999">
      <c r="B256" s="172"/>
      <c r="D256" s="159" t="s">
        <v>167</v>
      </c>
      <c r="E256" s="173" t="s">
        <v>1</v>
      </c>
      <c r="F256" s="174" t="s">
        <v>174</v>
      </c>
      <c r="H256" s="175">
        <v>18</v>
      </c>
      <c r="I256" s="176"/>
      <c r="L256" s="172"/>
      <c r="M256" s="177"/>
      <c r="T256" s="178"/>
      <c r="AT256" s="173" t="s">
        <v>167</v>
      </c>
      <c r="AU256" s="173" t="s">
        <v>83</v>
      </c>
      <c r="AV256" s="14" t="s">
        <v>166</v>
      </c>
      <c r="AW256" s="14" t="s">
        <v>29</v>
      </c>
      <c r="AX256" s="14" t="s">
        <v>76</v>
      </c>
      <c r="AY256" s="173" t="s">
        <v>160</v>
      </c>
    </row>
    <row r="257" spans="2:65" s="1" customFormat="1" ht="16.5" customHeight="1">
      <c r="B257" s="143"/>
      <c r="C257" s="186" t="s">
        <v>409</v>
      </c>
      <c r="D257" s="186" t="s">
        <v>260</v>
      </c>
      <c r="E257" s="187" t="s">
        <v>1239</v>
      </c>
      <c r="F257" s="188" t="s">
        <v>1240</v>
      </c>
      <c r="G257" s="189" t="s">
        <v>263</v>
      </c>
      <c r="H257" s="190">
        <v>11.25</v>
      </c>
      <c r="I257" s="191"/>
      <c r="J257" s="192">
        <f>ROUND(I257*H257,2)</f>
        <v>0</v>
      </c>
      <c r="K257" s="193"/>
      <c r="L257" s="194"/>
      <c r="M257" s="195" t="s">
        <v>1</v>
      </c>
      <c r="N257" s="196" t="s">
        <v>38</v>
      </c>
      <c r="P257" s="154">
        <f>O257*H257</f>
        <v>0</v>
      </c>
      <c r="Q257" s="154">
        <v>0</v>
      </c>
      <c r="R257" s="154">
        <f>Q257*H257</f>
        <v>0</v>
      </c>
      <c r="S257" s="154">
        <v>0</v>
      </c>
      <c r="T257" s="155">
        <f>S257*H257</f>
        <v>0</v>
      </c>
      <c r="AR257" s="156" t="s">
        <v>869</v>
      </c>
      <c r="AT257" s="156" t="s">
        <v>260</v>
      </c>
      <c r="AU257" s="156" t="s">
        <v>83</v>
      </c>
      <c r="AY257" s="17" t="s">
        <v>160</v>
      </c>
      <c r="BE257" s="157">
        <f>IF(N257="základná",J257,0)</f>
        <v>0</v>
      </c>
      <c r="BF257" s="157">
        <f>IF(N257="znížená",J257,0)</f>
        <v>0</v>
      </c>
      <c r="BG257" s="157">
        <f>IF(N257="zákl. prenesená",J257,0)</f>
        <v>0</v>
      </c>
      <c r="BH257" s="157">
        <f>IF(N257="zníž. prenesená",J257,0)</f>
        <v>0</v>
      </c>
      <c r="BI257" s="157">
        <f>IF(N257="nulová",J257,0)</f>
        <v>0</v>
      </c>
      <c r="BJ257" s="17" t="s">
        <v>83</v>
      </c>
      <c r="BK257" s="157">
        <f>ROUND(I257*H257,2)</f>
        <v>0</v>
      </c>
      <c r="BL257" s="17" t="s">
        <v>382</v>
      </c>
      <c r="BM257" s="156" t="s">
        <v>412</v>
      </c>
    </row>
    <row r="258" spans="2:65" s="13" customFormat="1" ht="10.199999999999999">
      <c r="B258" s="165"/>
      <c r="D258" s="159" t="s">
        <v>167</v>
      </c>
      <c r="E258" s="166" t="s">
        <v>1</v>
      </c>
      <c r="F258" s="167" t="s">
        <v>1644</v>
      </c>
      <c r="H258" s="168">
        <v>11.25</v>
      </c>
      <c r="I258" s="169"/>
      <c r="L258" s="165"/>
      <c r="M258" s="170"/>
      <c r="T258" s="171"/>
      <c r="AT258" s="166" t="s">
        <v>167</v>
      </c>
      <c r="AU258" s="166" t="s">
        <v>83</v>
      </c>
      <c r="AV258" s="13" t="s">
        <v>83</v>
      </c>
      <c r="AW258" s="13" t="s">
        <v>29</v>
      </c>
      <c r="AX258" s="13" t="s">
        <v>72</v>
      </c>
      <c r="AY258" s="166" t="s">
        <v>160</v>
      </c>
    </row>
    <row r="259" spans="2:65" s="14" customFormat="1" ht="10.199999999999999">
      <c r="B259" s="172"/>
      <c r="D259" s="159" t="s">
        <v>167</v>
      </c>
      <c r="E259" s="173" t="s">
        <v>1</v>
      </c>
      <c r="F259" s="174" t="s">
        <v>174</v>
      </c>
      <c r="H259" s="175">
        <v>11.25</v>
      </c>
      <c r="I259" s="176"/>
      <c r="L259" s="172"/>
      <c r="M259" s="177"/>
      <c r="T259" s="178"/>
      <c r="AT259" s="173" t="s">
        <v>167</v>
      </c>
      <c r="AU259" s="173" t="s">
        <v>83</v>
      </c>
      <c r="AV259" s="14" t="s">
        <v>166</v>
      </c>
      <c r="AW259" s="14" t="s">
        <v>29</v>
      </c>
      <c r="AX259" s="14" t="s">
        <v>76</v>
      </c>
      <c r="AY259" s="173" t="s">
        <v>160</v>
      </c>
    </row>
    <row r="260" spans="2:65" s="1" customFormat="1" ht="21.75" customHeight="1">
      <c r="B260" s="143"/>
      <c r="C260" s="144" t="s">
        <v>275</v>
      </c>
      <c r="D260" s="144" t="s">
        <v>162</v>
      </c>
      <c r="E260" s="145" t="s">
        <v>1242</v>
      </c>
      <c r="F260" s="146" t="s">
        <v>1243</v>
      </c>
      <c r="G260" s="147" t="s">
        <v>289</v>
      </c>
      <c r="H260" s="148">
        <v>6</v>
      </c>
      <c r="I260" s="149"/>
      <c r="J260" s="150">
        <f>ROUND(I260*H260,2)</f>
        <v>0</v>
      </c>
      <c r="K260" s="151"/>
      <c r="L260" s="32"/>
      <c r="M260" s="152" t="s">
        <v>1</v>
      </c>
      <c r="N260" s="153" t="s">
        <v>38</v>
      </c>
      <c r="P260" s="154">
        <f>O260*H260</f>
        <v>0</v>
      </c>
      <c r="Q260" s="154">
        <v>0</v>
      </c>
      <c r="R260" s="154">
        <f>Q260*H260</f>
        <v>0</v>
      </c>
      <c r="S260" s="154">
        <v>0</v>
      </c>
      <c r="T260" s="155">
        <f>S260*H260</f>
        <v>0</v>
      </c>
      <c r="AR260" s="156" t="s">
        <v>382</v>
      </c>
      <c r="AT260" s="156" t="s">
        <v>162</v>
      </c>
      <c r="AU260" s="156" t="s">
        <v>83</v>
      </c>
      <c r="AY260" s="17" t="s">
        <v>160</v>
      </c>
      <c r="BE260" s="157">
        <f>IF(N260="základná",J260,0)</f>
        <v>0</v>
      </c>
      <c r="BF260" s="157">
        <f>IF(N260="znížená",J260,0)</f>
        <v>0</v>
      </c>
      <c r="BG260" s="157">
        <f>IF(N260="zákl. prenesená",J260,0)</f>
        <v>0</v>
      </c>
      <c r="BH260" s="157">
        <f>IF(N260="zníž. prenesená",J260,0)</f>
        <v>0</v>
      </c>
      <c r="BI260" s="157">
        <f>IF(N260="nulová",J260,0)</f>
        <v>0</v>
      </c>
      <c r="BJ260" s="17" t="s">
        <v>83</v>
      </c>
      <c r="BK260" s="157">
        <f>ROUND(I260*H260,2)</f>
        <v>0</v>
      </c>
      <c r="BL260" s="17" t="s">
        <v>382</v>
      </c>
      <c r="BM260" s="156" t="s">
        <v>416</v>
      </c>
    </row>
    <row r="261" spans="2:65" s="12" customFormat="1" ht="10.199999999999999">
      <c r="B261" s="158"/>
      <c r="D261" s="159" t="s">
        <v>167</v>
      </c>
      <c r="E261" s="160" t="s">
        <v>1</v>
      </c>
      <c r="F261" s="161" t="s">
        <v>1244</v>
      </c>
      <c r="H261" s="160" t="s">
        <v>1</v>
      </c>
      <c r="I261" s="162"/>
      <c r="L261" s="158"/>
      <c r="M261" s="163"/>
      <c r="T261" s="164"/>
      <c r="AT261" s="160" t="s">
        <v>167</v>
      </c>
      <c r="AU261" s="160" t="s">
        <v>83</v>
      </c>
      <c r="AV261" s="12" t="s">
        <v>76</v>
      </c>
      <c r="AW261" s="12" t="s">
        <v>29</v>
      </c>
      <c r="AX261" s="12" t="s">
        <v>72</v>
      </c>
      <c r="AY261" s="160" t="s">
        <v>160</v>
      </c>
    </row>
    <row r="262" spans="2:65" s="13" customFormat="1" ht="10.199999999999999">
      <c r="B262" s="165"/>
      <c r="D262" s="159" t="s">
        <v>167</v>
      </c>
      <c r="E262" s="166" t="s">
        <v>1</v>
      </c>
      <c r="F262" s="167" t="s">
        <v>182</v>
      </c>
      <c r="H262" s="168">
        <v>6</v>
      </c>
      <c r="I262" s="169"/>
      <c r="L262" s="165"/>
      <c r="M262" s="170"/>
      <c r="T262" s="171"/>
      <c r="AT262" s="166" t="s">
        <v>167</v>
      </c>
      <c r="AU262" s="166" t="s">
        <v>83</v>
      </c>
      <c r="AV262" s="13" t="s">
        <v>83</v>
      </c>
      <c r="AW262" s="13" t="s">
        <v>29</v>
      </c>
      <c r="AX262" s="13" t="s">
        <v>72</v>
      </c>
      <c r="AY262" s="166" t="s">
        <v>160</v>
      </c>
    </row>
    <row r="263" spans="2:65" s="14" customFormat="1" ht="10.199999999999999">
      <c r="B263" s="172"/>
      <c r="D263" s="159" t="s">
        <v>167</v>
      </c>
      <c r="E263" s="173" t="s">
        <v>1</v>
      </c>
      <c r="F263" s="174" t="s">
        <v>174</v>
      </c>
      <c r="H263" s="175">
        <v>6</v>
      </c>
      <c r="I263" s="176"/>
      <c r="L263" s="172"/>
      <c r="M263" s="177"/>
      <c r="T263" s="178"/>
      <c r="AT263" s="173" t="s">
        <v>167</v>
      </c>
      <c r="AU263" s="173" t="s">
        <v>83</v>
      </c>
      <c r="AV263" s="14" t="s">
        <v>166</v>
      </c>
      <c r="AW263" s="14" t="s">
        <v>29</v>
      </c>
      <c r="AX263" s="14" t="s">
        <v>76</v>
      </c>
      <c r="AY263" s="173" t="s">
        <v>160</v>
      </c>
    </row>
    <row r="264" spans="2:65" s="1" customFormat="1" ht="21.75" customHeight="1">
      <c r="B264" s="143"/>
      <c r="C264" s="186" t="s">
        <v>419</v>
      </c>
      <c r="D264" s="186" t="s">
        <v>260</v>
      </c>
      <c r="E264" s="187" t="s">
        <v>1245</v>
      </c>
      <c r="F264" s="188" t="s">
        <v>1246</v>
      </c>
      <c r="G264" s="189" t="s">
        <v>289</v>
      </c>
      <c r="H264" s="190">
        <v>6</v>
      </c>
      <c r="I264" s="191"/>
      <c r="J264" s="192">
        <f>ROUND(I264*H264,2)</f>
        <v>0</v>
      </c>
      <c r="K264" s="193"/>
      <c r="L264" s="194"/>
      <c r="M264" s="195" t="s">
        <v>1</v>
      </c>
      <c r="N264" s="196" t="s">
        <v>38</v>
      </c>
      <c r="P264" s="154">
        <f>O264*H264</f>
        <v>0</v>
      </c>
      <c r="Q264" s="154">
        <v>0</v>
      </c>
      <c r="R264" s="154">
        <f>Q264*H264</f>
        <v>0</v>
      </c>
      <c r="S264" s="154">
        <v>0</v>
      </c>
      <c r="T264" s="155">
        <f>S264*H264</f>
        <v>0</v>
      </c>
      <c r="AR264" s="156" t="s">
        <v>869</v>
      </c>
      <c r="AT264" s="156" t="s">
        <v>260</v>
      </c>
      <c r="AU264" s="156" t="s">
        <v>83</v>
      </c>
      <c r="AY264" s="17" t="s">
        <v>160</v>
      </c>
      <c r="BE264" s="157">
        <f>IF(N264="základná",J264,0)</f>
        <v>0</v>
      </c>
      <c r="BF264" s="157">
        <f>IF(N264="znížená",J264,0)</f>
        <v>0</v>
      </c>
      <c r="BG264" s="157">
        <f>IF(N264="zákl. prenesená",J264,0)</f>
        <v>0</v>
      </c>
      <c r="BH264" s="157">
        <f>IF(N264="zníž. prenesená",J264,0)</f>
        <v>0</v>
      </c>
      <c r="BI264" s="157">
        <f>IF(N264="nulová",J264,0)</f>
        <v>0</v>
      </c>
      <c r="BJ264" s="17" t="s">
        <v>83</v>
      </c>
      <c r="BK264" s="157">
        <f>ROUND(I264*H264,2)</f>
        <v>0</v>
      </c>
      <c r="BL264" s="17" t="s">
        <v>382</v>
      </c>
      <c r="BM264" s="156" t="s">
        <v>422</v>
      </c>
    </row>
    <row r="265" spans="2:65" s="1" customFormat="1" ht="16.5" customHeight="1">
      <c r="B265" s="143"/>
      <c r="C265" s="144" t="s">
        <v>280</v>
      </c>
      <c r="D265" s="144" t="s">
        <v>162</v>
      </c>
      <c r="E265" s="145" t="s">
        <v>1247</v>
      </c>
      <c r="F265" s="146" t="s">
        <v>1248</v>
      </c>
      <c r="G265" s="147" t="s">
        <v>289</v>
      </c>
      <c r="H265" s="148">
        <v>5</v>
      </c>
      <c r="I265" s="149"/>
      <c r="J265" s="150">
        <f>ROUND(I265*H265,2)</f>
        <v>0</v>
      </c>
      <c r="K265" s="151"/>
      <c r="L265" s="32"/>
      <c r="M265" s="152" t="s">
        <v>1</v>
      </c>
      <c r="N265" s="153" t="s">
        <v>38</v>
      </c>
      <c r="P265" s="154">
        <f>O265*H265</f>
        <v>0</v>
      </c>
      <c r="Q265" s="154">
        <v>0</v>
      </c>
      <c r="R265" s="154">
        <f>Q265*H265</f>
        <v>0</v>
      </c>
      <c r="S265" s="154">
        <v>0</v>
      </c>
      <c r="T265" s="155">
        <f>S265*H265</f>
        <v>0</v>
      </c>
      <c r="AR265" s="156" t="s">
        <v>382</v>
      </c>
      <c r="AT265" s="156" t="s">
        <v>162</v>
      </c>
      <c r="AU265" s="156" t="s">
        <v>83</v>
      </c>
      <c r="AY265" s="17" t="s">
        <v>160</v>
      </c>
      <c r="BE265" s="157">
        <f>IF(N265="základná",J265,0)</f>
        <v>0</v>
      </c>
      <c r="BF265" s="157">
        <f>IF(N265="znížená",J265,0)</f>
        <v>0</v>
      </c>
      <c r="BG265" s="157">
        <f>IF(N265="zákl. prenesená",J265,0)</f>
        <v>0</v>
      </c>
      <c r="BH265" s="157">
        <f>IF(N265="zníž. prenesená",J265,0)</f>
        <v>0</v>
      </c>
      <c r="BI265" s="157">
        <f>IF(N265="nulová",J265,0)</f>
        <v>0</v>
      </c>
      <c r="BJ265" s="17" t="s">
        <v>83</v>
      </c>
      <c r="BK265" s="157">
        <f>ROUND(I265*H265,2)</f>
        <v>0</v>
      </c>
      <c r="BL265" s="17" t="s">
        <v>382</v>
      </c>
      <c r="BM265" s="156" t="s">
        <v>427</v>
      </c>
    </row>
    <row r="266" spans="2:65" s="12" customFormat="1" ht="20.399999999999999">
      <c r="B266" s="158"/>
      <c r="D266" s="159" t="s">
        <v>167</v>
      </c>
      <c r="E266" s="160" t="s">
        <v>1</v>
      </c>
      <c r="F266" s="161" t="s">
        <v>1249</v>
      </c>
      <c r="H266" s="160" t="s">
        <v>1</v>
      </c>
      <c r="I266" s="162"/>
      <c r="L266" s="158"/>
      <c r="M266" s="163"/>
      <c r="T266" s="164"/>
      <c r="AT266" s="160" t="s">
        <v>167</v>
      </c>
      <c r="AU266" s="160" t="s">
        <v>83</v>
      </c>
      <c r="AV266" s="12" t="s">
        <v>76</v>
      </c>
      <c r="AW266" s="12" t="s">
        <v>29</v>
      </c>
      <c r="AX266" s="12" t="s">
        <v>72</v>
      </c>
      <c r="AY266" s="160" t="s">
        <v>160</v>
      </c>
    </row>
    <row r="267" spans="2:65" s="13" customFormat="1" ht="10.199999999999999">
      <c r="B267" s="165"/>
      <c r="D267" s="159" t="s">
        <v>167</v>
      </c>
      <c r="E267" s="166" t="s">
        <v>1</v>
      </c>
      <c r="F267" s="167" t="s">
        <v>190</v>
      </c>
      <c r="H267" s="168">
        <v>5</v>
      </c>
      <c r="I267" s="169"/>
      <c r="L267" s="165"/>
      <c r="M267" s="170"/>
      <c r="T267" s="171"/>
      <c r="AT267" s="166" t="s">
        <v>167</v>
      </c>
      <c r="AU267" s="166" t="s">
        <v>83</v>
      </c>
      <c r="AV267" s="13" t="s">
        <v>83</v>
      </c>
      <c r="AW267" s="13" t="s">
        <v>29</v>
      </c>
      <c r="AX267" s="13" t="s">
        <v>72</v>
      </c>
      <c r="AY267" s="166" t="s">
        <v>160</v>
      </c>
    </row>
    <row r="268" spans="2:65" s="14" customFormat="1" ht="10.199999999999999">
      <c r="B268" s="172"/>
      <c r="D268" s="159" t="s">
        <v>167</v>
      </c>
      <c r="E268" s="173" t="s">
        <v>1</v>
      </c>
      <c r="F268" s="174" t="s">
        <v>174</v>
      </c>
      <c r="H268" s="175">
        <v>5</v>
      </c>
      <c r="I268" s="176"/>
      <c r="L268" s="172"/>
      <c r="M268" s="177"/>
      <c r="T268" s="178"/>
      <c r="AT268" s="173" t="s">
        <v>167</v>
      </c>
      <c r="AU268" s="173" t="s">
        <v>83</v>
      </c>
      <c r="AV268" s="14" t="s">
        <v>166</v>
      </c>
      <c r="AW268" s="14" t="s">
        <v>29</v>
      </c>
      <c r="AX268" s="14" t="s">
        <v>76</v>
      </c>
      <c r="AY268" s="173" t="s">
        <v>160</v>
      </c>
    </row>
    <row r="269" spans="2:65" s="1" customFormat="1" ht="16.5" customHeight="1">
      <c r="B269" s="143"/>
      <c r="C269" s="186" t="s">
        <v>433</v>
      </c>
      <c r="D269" s="186" t="s">
        <v>260</v>
      </c>
      <c r="E269" s="187" t="s">
        <v>1250</v>
      </c>
      <c r="F269" s="188" t="s">
        <v>1251</v>
      </c>
      <c r="G269" s="189" t="s">
        <v>289</v>
      </c>
      <c r="H269" s="190">
        <v>5</v>
      </c>
      <c r="I269" s="191"/>
      <c r="J269" s="192">
        <f>ROUND(I269*H269,2)</f>
        <v>0</v>
      </c>
      <c r="K269" s="193"/>
      <c r="L269" s="194"/>
      <c r="M269" s="195" t="s">
        <v>1</v>
      </c>
      <c r="N269" s="196" t="s">
        <v>38</v>
      </c>
      <c r="P269" s="154">
        <f>O269*H269</f>
        <v>0</v>
      </c>
      <c r="Q269" s="154">
        <v>0</v>
      </c>
      <c r="R269" s="154">
        <f>Q269*H269</f>
        <v>0</v>
      </c>
      <c r="S269" s="154">
        <v>0</v>
      </c>
      <c r="T269" s="155">
        <f>S269*H269</f>
        <v>0</v>
      </c>
      <c r="AR269" s="156" t="s">
        <v>869</v>
      </c>
      <c r="AT269" s="156" t="s">
        <v>260</v>
      </c>
      <c r="AU269" s="156" t="s">
        <v>83</v>
      </c>
      <c r="AY269" s="17" t="s">
        <v>160</v>
      </c>
      <c r="BE269" s="157">
        <f>IF(N269="základná",J269,0)</f>
        <v>0</v>
      </c>
      <c r="BF269" s="157">
        <f>IF(N269="znížená",J269,0)</f>
        <v>0</v>
      </c>
      <c r="BG269" s="157">
        <f>IF(N269="zákl. prenesená",J269,0)</f>
        <v>0</v>
      </c>
      <c r="BH269" s="157">
        <f>IF(N269="zníž. prenesená",J269,0)</f>
        <v>0</v>
      </c>
      <c r="BI269" s="157">
        <f>IF(N269="nulová",J269,0)</f>
        <v>0</v>
      </c>
      <c r="BJ269" s="17" t="s">
        <v>83</v>
      </c>
      <c r="BK269" s="157">
        <f>ROUND(I269*H269,2)</f>
        <v>0</v>
      </c>
      <c r="BL269" s="17" t="s">
        <v>382</v>
      </c>
      <c r="BM269" s="156" t="s">
        <v>436</v>
      </c>
    </row>
    <row r="270" spans="2:65" s="1" customFormat="1" ht="21.75" customHeight="1">
      <c r="B270" s="143"/>
      <c r="C270" s="144" t="s">
        <v>285</v>
      </c>
      <c r="D270" s="144" t="s">
        <v>162</v>
      </c>
      <c r="E270" s="145" t="s">
        <v>1252</v>
      </c>
      <c r="F270" s="146" t="s">
        <v>1253</v>
      </c>
      <c r="G270" s="147" t="s">
        <v>601</v>
      </c>
      <c r="H270" s="148">
        <v>46</v>
      </c>
      <c r="I270" s="149"/>
      <c r="J270" s="150">
        <f>ROUND(I270*H270,2)</f>
        <v>0</v>
      </c>
      <c r="K270" s="151"/>
      <c r="L270" s="32"/>
      <c r="M270" s="152" t="s">
        <v>1</v>
      </c>
      <c r="N270" s="153" t="s">
        <v>38</v>
      </c>
      <c r="P270" s="154">
        <f>O270*H270</f>
        <v>0</v>
      </c>
      <c r="Q270" s="154">
        <v>0</v>
      </c>
      <c r="R270" s="154">
        <f>Q270*H270</f>
        <v>0</v>
      </c>
      <c r="S270" s="154">
        <v>0</v>
      </c>
      <c r="T270" s="155">
        <f>S270*H270</f>
        <v>0</v>
      </c>
      <c r="AR270" s="156" t="s">
        <v>382</v>
      </c>
      <c r="AT270" s="156" t="s">
        <v>162</v>
      </c>
      <c r="AU270" s="156" t="s">
        <v>83</v>
      </c>
      <c r="AY270" s="17" t="s">
        <v>160</v>
      </c>
      <c r="BE270" s="157">
        <f>IF(N270="základná",J270,0)</f>
        <v>0</v>
      </c>
      <c r="BF270" s="157">
        <f>IF(N270="znížená",J270,0)</f>
        <v>0</v>
      </c>
      <c r="BG270" s="157">
        <f>IF(N270="zákl. prenesená",J270,0)</f>
        <v>0</v>
      </c>
      <c r="BH270" s="157">
        <f>IF(N270="zníž. prenesená",J270,0)</f>
        <v>0</v>
      </c>
      <c r="BI270" s="157">
        <f>IF(N270="nulová",J270,0)</f>
        <v>0</v>
      </c>
      <c r="BJ270" s="17" t="s">
        <v>83</v>
      </c>
      <c r="BK270" s="157">
        <f>ROUND(I270*H270,2)</f>
        <v>0</v>
      </c>
      <c r="BL270" s="17" t="s">
        <v>382</v>
      </c>
      <c r="BM270" s="156" t="s">
        <v>440</v>
      </c>
    </row>
    <row r="271" spans="2:65" s="12" customFormat="1" ht="10.199999999999999">
      <c r="B271" s="158"/>
      <c r="D271" s="159" t="s">
        <v>167</v>
      </c>
      <c r="E271" s="160" t="s">
        <v>1</v>
      </c>
      <c r="F271" s="161" t="s">
        <v>1645</v>
      </c>
      <c r="H271" s="160" t="s">
        <v>1</v>
      </c>
      <c r="I271" s="162"/>
      <c r="L271" s="158"/>
      <c r="M271" s="163"/>
      <c r="T271" s="164"/>
      <c r="AT271" s="160" t="s">
        <v>167</v>
      </c>
      <c r="AU271" s="160" t="s">
        <v>83</v>
      </c>
      <c r="AV271" s="12" t="s">
        <v>76</v>
      </c>
      <c r="AW271" s="12" t="s">
        <v>29</v>
      </c>
      <c r="AX271" s="12" t="s">
        <v>72</v>
      </c>
      <c r="AY271" s="160" t="s">
        <v>160</v>
      </c>
    </row>
    <row r="272" spans="2:65" s="12" customFormat="1" ht="10.199999999999999">
      <c r="B272" s="158"/>
      <c r="D272" s="159" t="s">
        <v>167</v>
      </c>
      <c r="E272" s="160" t="s">
        <v>1</v>
      </c>
      <c r="F272" s="161" t="s">
        <v>1254</v>
      </c>
      <c r="H272" s="160" t="s">
        <v>1</v>
      </c>
      <c r="I272" s="162"/>
      <c r="L272" s="158"/>
      <c r="M272" s="163"/>
      <c r="T272" s="164"/>
      <c r="AT272" s="160" t="s">
        <v>167</v>
      </c>
      <c r="AU272" s="160" t="s">
        <v>83</v>
      </c>
      <c r="AV272" s="12" t="s">
        <v>76</v>
      </c>
      <c r="AW272" s="12" t="s">
        <v>29</v>
      </c>
      <c r="AX272" s="12" t="s">
        <v>72</v>
      </c>
      <c r="AY272" s="160" t="s">
        <v>160</v>
      </c>
    </row>
    <row r="273" spans="2:65" s="13" customFormat="1" ht="10.199999999999999">
      <c r="B273" s="165"/>
      <c r="D273" s="159" t="s">
        <v>167</v>
      </c>
      <c r="E273" s="166" t="s">
        <v>1</v>
      </c>
      <c r="F273" s="167" t="s">
        <v>1646</v>
      </c>
      <c r="H273" s="168">
        <v>30</v>
      </c>
      <c r="I273" s="169"/>
      <c r="L273" s="165"/>
      <c r="M273" s="170"/>
      <c r="T273" s="171"/>
      <c r="AT273" s="166" t="s">
        <v>167</v>
      </c>
      <c r="AU273" s="166" t="s">
        <v>83</v>
      </c>
      <c r="AV273" s="13" t="s">
        <v>83</v>
      </c>
      <c r="AW273" s="13" t="s">
        <v>29</v>
      </c>
      <c r="AX273" s="13" t="s">
        <v>72</v>
      </c>
      <c r="AY273" s="166" t="s">
        <v>160</v>
      </c>
    </row>
    <row r="274" spans="2:65" s="12" customFormat="1" ht="10.199999999999999">
      <c r="B274" s="158"/>
      <c r="D274" s="159" t="s">
        <v>167</v>
      </c>
      <c r="E274" s="160" t="s">
        <v>1</v>
      </c>
      <c r="F274" s="161" t="s">
        <v>1647</v>
      </c>
      <c r="H274" s="160" t="s">
        <v>1</v>
      </c>
      <c r="I274" s="162"/>
      <c r="L274" s="158"/>
      <c r="M274" s="163"/>
      <c r="T274" s="164"/>
      <c r="AT274" s="160" t="s">
        <v>167</v>
      </c>
      <c r="AU274" s="160" t="s">
        <v>83</v>
      </c>
      <c r="AV274" s="12" t="s">
        <v>76</v>
      </c>
      <c r="AW274" s="12" t="s">
        <v>29</v>
      </c>
      <c r="AX274" s="12" t="s">
        <v>72</v>
      </c>
      <c r="AY274" s="160" t="s">
        <v>160</v>
      </c>
    </row>
    <row r="275" spans="2:65" s="12" customFormat="1" ht="10.199999999999999">
      <c r="B275" s="158"/>
      <c r="D275" s="159" t="s">
        <v>167</v>
      </c>
      <c r="E275" s="160" t="s">
        <v>1</v>
      </c>
      <c r="F275" s="161" t="s">
        <v>1648</v>
      </c>
      <c r="H275" s="160" t="s">
        <v>1</v>
      </c>
      <c r="I275" s="162"/>
      <c r="L275" s="158"/>
      <c r="M275" s="163"/>
      <c r="T275" s="164"/>
      <c r="AT275" s="160" t="s">
        <v>167</v>
      </c>
      <c r="AU275" s="160" t="s">
        <v>83</v>
      </c>
      <c r="AV275" s="12" t="s">
        <v>76</v>
      </c>
      <c r="AW275" s="12" t="s">
        <v>29</v>
      </c>
      <c r="AX275" s="12" t="s">
        <v>72</v>
      </c>
      <c r="AY275" s="160" t="s">
        <v>160</v>
      </c>
    </row>
    <row r="276" spans="2:65" s="12" customFormat="1" ht="10.199999999999999">
      <c r="B276" s="158"/>
      <c r="D276" s="159" t="s">
        <v>167</v>
      </c>
      <c r="E276" s="160" t="s">
        <v>1</v>
      </c>
      <c r="F276" s="161" t="s">
        <v>1612</v>
      </c>
      <c r="H276" s="160" t="s">
        <v>1</v>
      </c>
      <c r="I276" s="162"/>
      <c r="L276" s="158"/>
      <c r="M276" s="163"/>
      <c r="T276" s="164"/>
      <c r="AT276" s="160" t="s">
        <v>167</v>
      </c>
      <c r="AU276" s="160" t="s">
        <v>83</v>
      </c>
      <c r="AV276" s="12" t="s">
        <v>76</v>
      </c>
      <c r="AW276" s="12" t="s">
        <v>29</v>
      </c>
      <c r="AX276" s="12" t="s">
        <v>72</v>
      </c>
      <c r="AY276" s="160" t="s">
        <v>160</v>
      </c>
    </row>
    <row r="277" spans="2:65" s="13" customFormat="1" ht="10.199999999999999">
      <c r="B277" s="165"/>
      <c r="D277" s="159" t="s">
        <v>167</v>
      </c>
      <c r="E277" s="166" t="s">
        <v>1</v>
      </c>
      <c r="F277" s="167" t="s">
        <v>1649</v>
      </c>
      <c r="H277" s="168">
        <v>16</v>
      </c>
      <c r="I277" s="169"/>
      <c r="L277" s="165"/>
      <c r="M277" s="170"/>
      <c r="T277" s="171"/>
      <c r="AT277" s="166" t="s">
        <v>167</v>
      </c>
      <c r="AU277" s="166" t="s">
        <v>83</v>
      </c>
      <c r="AV277" s="13" t="s">
        <v>83</v>
      </c>
      <c r="AW277" s="13" t="s">
        <v>29</v>
      </c>
      <c r="AX277" s="13" t="s">
        <v>72</v>
      </c>
      <c r="AY277" s="166" t="s">
        <v>160</v>
      </c>
    </row>
    <row r="278" spans="2:65" s="12" customFormat="1" ht="10.199999999999999">
      <c r="B278" s="158"/>
      <c r="D278" s="159" t="s">
        <v>167</v>
      </c>
      <c r="E278" s="160" t="s">
        <v>1</v>
      </c>
      <c r="F278" s="161" t="s">
        <v>1650</v>
      </c>
      <c r="H278" s="160" t="s">
        <v>1</v>
      </c>
      <c r="I278" s="162"/>
      <c r="L278" s="158"/>
      <c r="M278" s="163"/>
      <c r="T278" s="164"/>
      <c r="AT278" s="160" t="s">
        <v>167</v>
      </c>
      <c r="AU278" s="160" t="s">
        <v>83</v>
      </c>
      <c r="AV278" s="12" t="s">
        <v>76</v>
      </c>
      <c r="AW278" s="12" t="s">
        <v>29</v>
      </c>
      <c r="AX278" s="12" t="s">
        <v>72</v>
      </c>
      <c r="AY278" s="160" t="s">
        <v>160</v>
      </c>
    </row>
    <row r="279" spans="2:65" s="12" customFormat="1" ht="10.199999999999999">
      <c r="B279" s="158"/>
      <c r="D279" s="159" t="s">
        <v>167</v>
      </c>
      <c r="E279" s="160" t="s">
        <v>1</v>
      </c>
      <c r="F279" s="161" t="s">
        <v>1651</v>
      </c>
      <c r="H279" s="160" t="s">
        <v>1</v>
      </c>
      <c r="I279" s="162"/>
      <c r="L279" s="158"/>
      <c r="M279" s="163"/>
      <c r="T279" s="164"/>
      <c r="AT279" s="160" t="s">
        <v>167</v>
      </c>
      <c r="AU279" s="160" t="s">
        <v>83</v>
      </c>
      <c r="AV279" s="12" t="s">
        <v>76</v>
      </c>
      <c r="AW279" s="12" t="s">
        <v>29</v>
      </c>
      <c r="AX279" s="12" t="s">
        <v>72</v>
      </c>
      <c r="AY279" s="160" t="s">
        <v>160</v>
      </c>
    </row>
    <row r="280" spans="2:65" s="12" customFormat="1" ht="10.199999999999999">
      <c r="B280" s="158"/>
      <c r="D280" s="159" t="s">
        <v>167</v>
      </c>
      <c r="E280" s="160" t="s">
        <v>1</v>
      </c>
      <c r="F280" s="161" t="s">
        <v>1613</v>
      </c>
      <c r="H280" s="160" t="s">
        <v>1</v>
      </c>
      <c r="I280" s="162"/>
      <c r="L280" s="158"/>
      <c r="M280" s="163"/>
      <c r="T280" s="164"/>
      <c r="AT280" s="160" t="s">
        <v>167</v>
      </c>
      <c r="AU280" s="160" t="s">
        <v>83</v>
      </c>
      <c r="AV280" s="12" t="s">
        <v>76</v>
      </c>
      <c r="AW280" s="12" t="s">
        <v>29</v>
      </c>
      <c r="AX280" s="12" t="s">
        <v>72</v>
      </c>
      <c r="AY280" s="160" t="s">
        <v>160</v>
      </c>
    </row>
    <row r="281" spans="2:65" s="14" customFormat="1" ht="10.199999999999999">
      <c r="B281" s="172"/>
      <c r="D281" s="159" t="s">
        <v>167</v>
      </c>
      <c r="E281" s="173" t="s">
        <v>1</v>
      </c>
      <c r="F281" s="174" t="s">
        <v>174</v>
      </c>
      <c r="H281" s="175">
        <v>46</v>
      </c>
      <c r="I281" s="176"/>
      <c r="L281" s="172"/>
      <c r="M281" s="177"/>
      <c r="T281" s="178"/>
      <c r="AT281" s="173" t="s">
        <v>167</v>
      </c>
      <c r="AU281" s="173" t="s">
        <v>83</v>
      </c>
      <c r="AV281" s="14" t="s">
        <v>166</v>
      </c>
      <c r="AW281" s="14" t="s">
        <v>29</v>
      </c>
      <c r="AX281" s="14" t="s">
        <v>76</v>
      </c>
      <c r="AY281" s="173" t="s">
        <v>160</v>
      </c>
    </row>
    <row r="282" spans="2:65" s="1" customFormat="1" ht="16.5" customHeight="1">
      <c r="B282" s="143"/>
      <c r="C282" s="186" t="s">
        <v>445</v>
      </c>
      <c r="D282" s="186" t="s">
        <v>260</v>
      </c>
      <c r="E282" s="187" t="s">
        <v>1260</v>
      </c>
      <c r="F282" s="188" t="s">
        <v>1261</v>
      </c>
      <c r="G282" s="189" t="s">
        <v>601</v>
      </c>
      <c r="H282" s="190">
        <v>46</v>
      </c>
      <c r="I282" s="191"/>
      <c r="J282" s="192">
        <f>ROUND(I282*H282,2)</f>
        <v>0</v>
      </c>
      <c r="K282" s="193"/>
      <c r="L282" s="194"/>
      <c r="M282" s="195" t="s">
        <v>1</v>
      </c>
      <c r="N282" s="196" t="s">
        <v>38</v>
      </c>
      <c r="P282" s="154">
        <f>O282*H282</f>
        <v>0</v>
      </c>
      <c r="Q282" s="154">
        <v>0</v>
      </c>
      <c r="R282" s="154">
        <f>Q282*H282</f>
        <v>0</v>
      </c>
      <c r="S282" s="154">
        <v>0</v>
      </c>
      <c r="T282" s="155">
        <f>S282*H282</f>
        <v>0</v>
      </c>
      <c r="AR282" s="156" t="s">
        <v>869</v>
      </c>
      <c r="AT282" s="156" t="s">
        <v>260</v>
      </c>
      <c r="AU282" s="156" t="s">
        <v>83</v>
      </c>
      <c r="AY282" s="17" t="s">
        <v>160</v>
      </c>
      <c r="BE282" s="157">
        <f>IF(N282="základná",J282,0)</f>
        <v>0</v>
      </c>
      <c r="BF282" s="157">
        <f>IF(N282="znížená",J282,0)</f>
        <v>0</v>
      </c>
      <c r="BG282" s="157">
        <f>IF(N282="zákl. prenesená",J282,0)</f>
        <v>0</v>
      </c>
      <c r="BH282" s="157">
        <f>IF(N282="zníž. prenesená",J282,0)</f>
        <v>0</v>
      </c>
      <c r="BI282" s="157">
        <f>IF(N282="nulová",J282,0)</f>
        <v>0</v>
      </c>
      <c r="BJ282" s="17" t="s">
        <v>83</v>
      </c>
      <c r="BK282" s="157">
        <f>ROUND(I282*H282,2)</f>
        <v>0</v>
      </c>
      <c r="BL282" s="17" t="s">
        <v>382</v>
      </c>
      <c r="BM282" s="156" t="s">
        <v>448</v>
      </c>
    </row>
    <row r="283" spans="2:65" s="1" customFormat="1" ht="21.75" customHeight="1">
      <c r="B283" s="143"/>
      <c r="C283" s="144" t="s">
        <v>290</v>
      </c>
      <c r="D283" s="144" t="s">
        <v>162</v>
      </c>
      <c r="E283" s="145" t="s">
        <v>1652</v>
      </c>
      <c r="F283" s="146" t="s">
        <v>1653</v>
      </c>
      <c r="G283" s="147" t="s">
        <v>601</v>
      </c>
      <c r="H283" s="148">
        <v>101</v>
      </c>
      <c r="I283" s="149"/>
      <c r="J283" s="150">
        <f>ROUND(I283*H283,2)</f>
        <v>0</v>
      </c>
      <c r="K283" s="151"/>
      <c r="L283" s="32"/>
      <c r="M283" s="152" t="s">
        <v>1</v>
      </c>
      <c r="N283" s="153" t="s">
        <v>38</v>
      </c>
      <c r="P283" s="154">
        <f>O283*H283</f>
        <v>0</v>
      </c>
      <c r="Q283" s="154">
        <v>0</v>
      </c>
      <c r="R283" s="154">
        <f>Q283*H283</f>
        <v>0</v>
      </c>
      <c r="S283" s="154">
        <v>0</v>
      </c>
      <c r="T283" s="155">
        <f>S283*H283</f>
        <v>0</v>
      </c>
      <c r="AR283" s="156" t="s">
        <v>382</v>
      </c>
      <c r="AT283" s="156" t="s">
        <v>162</v>
      </c>
      <c r="AU283" s="156" t="s">
        <v>83</v>
      </c>
      <c r="AY283" s="17" t="s">
        <v>160</v>
      </c>
      <c r="BE283" s="157">
        <f>IF(N283="základná",J283,0)</f>
        <v>0</v>
      </c>
      <c r="BF283" s="157">
        <f>IF(N283="znížená",J283,0)</f>
        <v>0</v>
      </c>
      <c r="BG283" s="157">
        <f>IF(N283="zákl. prenesená",J283,0)</f>
        <v>0</v>
      </c>
      <c r="BH283" s="157">
        <f>IF(N283="zníž. prenesená",J283,0)</f>
        <v>0</v>
      </c>
      <c r="BI283" s="157">
        <f>IF(N283="nulová",J283,0)</f>
        <v>0</v>
      </c>
      <c r="BJ283" s="17" t="s">
        <v>83</v>
      </c>
      <c r="BK283" s="157">
        <f>ROUND(I283*H283,2)</f>
        <v>0</v>
      </c>
      <c r="BL283" s="17" t="s">
        <v>382</v>
      </c>
      <c r="BM283" s="156" t="s">
        <v>457</v>
      </c>
    </row>
    <row r="284" spans="2:65" s="12" customFormat="1" ht="10.199999999999999">
      <c r="B284" s="158"/>
      <c r="D284" s="159" t="s">
        <v>167</v>
      </c>
      <c r="E284" s="160" t="s">
        <v>1</v>
      </c>
      <c r="F284" s="161" t="s">
        <v>1654</v>
      </c>
      <c r="H284" s="160" t="s">
        <v>1</v>
      </c>
      <c r="I284" s="162"/>
      <c r="L284" s="158"/>
      <c r="M284" s="163"/>
      <c r="T284" s="164"/>
      <c r="AT284" s="160" t="s">
        <v>167</v>
      </c>
      <c r="AU284" s="160" t="s">
        <v>83</v>
      </c>
      <c r="AV284" s="12" t="s">
        <v>76</v>
      </c>
      <c r="AW284" s="12" t="s">
        <v>29</v>
      </c>
      <c r="AX284" s="12" t="s">
        <v>72</v>
      </c>
      <c r="AY284" s="160" t="s">
        <v>160</v>
      </c>
    </row>
    <row r="285" spans="2:65" s="13" customFormat="1" ht="10.199999999999999">
      <c r="B285" s="165"/>
      <c r="D285" s="159" t="s">
        <v>167</v>
      </c>
      <c r="E285" s="166" t="s">
        <v>1</v>
      </c>
      <c r="F285" s="167" t="s">
        <v>1655</v>
      </c>
      <c r="H285" s="168">
        <v>46</v>
      </c>
      <c r="I285" s="169"/>
      <c r="L285" s="165"/>
      <c r="M285" s="170"/>
      <c r="T285" s="171"/>
      <c r="AT285" s="166" t="s">
        <v>167</v>
      </c>
      <c r="AU285" s="166" t="s">
        <v>83</v>
      </c>
      <c r="AV285" s="13" t="s">
        <v>83</v>
      </c>
      <c r="AW285" s="13" t="s">
        <v>29</v>
      </c>
      <c r="AX285" s="13" t="s">
        <v>72</v>
      </c>
      <c r="AY285" s="166" t="s">
        <v>160</v>
      </c>
    </row>
    <row r="286" spans="2:65" s="13" customFormat="1" ht="10.199999999999999">
      <c r="B286" s="165"/>
      <c r="D286" s="159" t="s">
        <v>167</v>
      </c>
      <c r="E286" s="166" t="s">
        <v>1</v>
      </c>
      <c r="F286" s="167" t="s">
        <v>1656</v>
      </c>
      <c r="H286" s="168">
        <v>55</v>
      </c>
      <c r="I286" s="169"/>
      <c r="L286" s="165"/>
      <c r="M286" s="170"/>
      <c r="T286" s="171"/>
      <c r="AT286" s="166" t="s">
        <v>167</v>
      </c>
      <c r="AU286" s="166" t="s">
        <v>83</v>
      </c>
      <c r="AV286" s="13" t="s">
        <v>83</v>
      </c>
      <c r="AW286" s="13" t="s">
        <v>29</v>
      </c>
      <c r="AX286" s="13" t="s">
        <v>72</v>
      </c>
      <c r="AY286" s="166" t="s">
        <v>160</v>
      </c>
    </row>
    <row r="287" spans="2:65" s="14" customFormat="1" ht="10.199999999999999">
      <c r="B287" s="172"/>
      <c r="D287" s="159" t="s">
        <v>167</v>
      </c>
      <c r="E287" s="173" t="s">
        <v>1</v>
      </c>
      <c r="F287" s="174" t="s">
        <v>174</v>
      </c>
      <c r="H287" s="175">
        <v>101</v>
      </c>
      <c r="I287" s="176"/>
      <c r="L287" s="172"/>
      <c r="M287" s="177"/>
      <c r="T287" s="178"/>
      <c r="AT287" s="173" t="s">
        <v>167</v>
      </c>
      <c r="AU287" s="173" t="s">
        <v>83</v>
      </c>
      <c r="AV287" s="14" t="s">
        <v>166</v>
      </c>
      <c r="AW287" s="14" t="s">
        <v>29</v>
      </c>
      <c r="AX287" s="14" t="s">
        <v>76</v>
      </c>
      <c r="AY287" s="173" t="s">
        <v>160</v>
      </c>
    </row>
    <row r="288" spans="2:65" s="1" customFormat="1" ht="16.5" customHeight="1">
      <c r="B288" s="143"/>
      <c r="C288" s="186" t="s">
        <v>460</v>
      </c>
      <c r="D288" s="186" t="s">
        <v>260</v>
      </c>
      <c r="E288" s="187" t="s">
        <v>1657</v>
      </c>
      <c r="F288" s="188" t="s">
        <v>1658</v>
      </c>
      <c r="G288" s="189" t="s">
        <v>601</v>
      </c>
      <c r="H288" s="190">
        <v>101</v>
      </c>
      <c r="I288" s="191"/>
      <c r="J288" s="192">
        <f>ROUND(I288*H288,2)</f>
        <v>0</v>
      </c>
      <c r="K288" s="193"/>
      <c r="L288" s="194"/>
      <c r="M288" s="195" t="s">
        <v>1</v>
      </c>
      <c r="N288" s="196" t="s">
        <v>38</v>
      </c>
      <c r="P288" s="154">
        <f>O288*H288</f>
        <v>0</v>
      </c>
      <c r="Q288" s="154">
        <v>0</v>
      </c>
      <c r="R288" s="154">
        <f>Q288*H288</f>
        <v>0</v>
      </c>
      <c r="S288" s="154">
        <v>0</v>
      </c>
      <c r="T288" s="155">
        <f>S288*H288</f>
        <v>0</v>
      </c>
      <c r="AR288" s="156" t="s">
        <v>869</v>
      </c>
      <c r="AT288" s="156" t="s">
        <v>260</v>
      </c>
      <c r="AU288" s="156" t="s">
        <v>83</v>
      </c>
      <c r="AY288" s="17" t="s">
        <v>160</v>
      </c>
      <c r="BE288" s="157">
        <f>IF(N288="základná",J288,0)</f>
        <v>0</v>
      </c>
      <c r="BF288" s="157">
        <f>IF(N288="znížená",J288,0)</f>
        <v>0</v>
      </c>
      <c r="BG288" s="157">
        <f>IF(N288="zákl. prenesená",J288,0)</f>
        <v>0</v>
      </c>
      <c r="BH288" s="157">
        <f>IF(N288="zníž. prenesená",J288,0)</f>
        <v>0</v>
      </c>
      <c r="BI288" s="157">
        <f>IF(N288="nulová",J288,0)</f>
        <v>0</v>
      </c>
      <c r="BJ288" s="17" t="s">
        <v>83</v>
      </c>
      <c r="BK288" s="157">
        <f>ROUND(I288*H288,2)</f>
        <v>0</v>
      </c>
      <c r="BL288" s="17" t="s">
        <v>382</v>
      </c>
      <c r="BM288" s="156" t="s">
        <v>312</v>
      </c>
    </row>
    <row r="289" spans="2:65" s="1" customFormat="1" ht="24.15" customHeight="1">
      <c r="B289" s="143"/>
      <c r="C289" s="144" t="s">
        <v>297</v>
      </c>
      <c r="D289" s="144" t="s">
        <v>162</v>
      </c>
      <c r="E289" s="145" t="s">
        <v>1275</v>
      </c>
      <c r="F289" s="146" t="s">
        <v>1276</v>
      </c>
      <c r="G289" s="147" t="s">
        <v>601</v>
      </c>
      <c r="H289" s="148">
        <v>162</v>
      </c>
      <c r="I289" s="149"/>
      <c r="J289" s="150">
        <f>ROUND(I289*H289,2)</f>
        <v>0</v>
      </c>
      <c r="K289" s="151"/>
      <c r="L289" s="32"/>
      <c r="M289" s="152" t="s">
        <v>1</v>
      </c>
      <c r="N289" s="153" t="s">
        <v>38</v>
      </c>
      <c r="P289" s="154">
        <f>O289*H289</f>
        <v>0</v>
      </c>
      <c r="Q289" s="154">
        <v>0</v>
      </c>
      <c r="R289" s="154">
        <f>Q289*H289</f>
        <v>0</v>
      </c>
      <c r="S289" s="154">
        <v>0</v>
      </c>
      <c r="T289" s="155">
        <f>S289*H289</f>
        <v>0</v>
      </c>
      <c r="AR289" s="156" t="s">
        <v>382</v>
      </c>
      <c r="AT289" s="156" t="s">
        <v>162</v>
      </c>
      <c r="AU289" s="156" t="s">
        <v>83</v>
      </c>
      <c r="AY289" s="17" t="s">
        <v>160</v>
      </c>
      <c r="BE289" s="157">
        <f>IF(N289="základná",J289,0)</f>
        <v>0</v>
      </c>
      <c r="BF289" s="157">
        <f>IF(N289="znížená",J289,0)</f>
        <v>0</v>
      </c>
      <c r="BG289" s="157">
        <f>IF(N289="zákl. prenesená",J289,0)</f>
        <v>0</v>
      </c>
      <c r="BH289" s="157">
        <f>IF(N289="zníž. prenesená",J289,0)</f>
        <v>0</v>
      </c>
      <c r="BI289" s="157">
        <f>IF(N289="nulová",J289,0)</f>
        <v>0</v>
      </c>
      <c r="BJ289" s="17" t="s">
        <v>83</v>
      </c>
      <c r="BK289" s="157">
        <f>ROUND(I289*H289,2)</f>
        <v>0</v>
      </c>
      <c r="BL289" s="17" t="s">
        <v>382</v>
      </c>
      <c r="BM289" s="156" t="s">
        <v>466</v>
      </c>
    </row>
    <row r="290" spans="2:65" s="12" customFormat="1" ht="10.199999999999999">
      <c r="B290" s="158"/>
      <c r="D290" s="159" t="s">
        <v>167</v>
      </c>
      <c r="E290" s="160" t="s">
        <v>1</v>
      </c>
      <c r="F290" s="161" t="s">
        <v>1277</v>
      </c>
      <c r="H290" s="160" t="s">
        <v>1</v>
      </c>
      <c r="I290" s="162"/>
      <c r="L290" s="158"/>
      <c r="M290" s="163"/>
      <c r="T290" s="164"/>
      <c r="AT290" s="160" t="s">
        <v>167</v>
      </c>
      <c r="AU290" s="160" t="s">
        <v>83</v>
      </c>
      <c r="AV290" s="12" t="s">
        <v>76</v>
      </c>
      <c r="AW290" s="12" t="s">
        <v>29</v>
      </c>
      <c r="AX290" s="12" t="s">
        <v>72</v>
      </c>
      <c r="AY290" s="160" t="s">
        <v>160</v>
      </c>
    </row>
    <row r="291" spans="2:65" s="13" customFormat="1" ht="10.199999999999999">
      <c r="B291" s="165"/>
      <c r="D291" s="159" t="s">
        <v>167</v>
      </c>
      <c r="E291" s="166" t="s">
        <v>1</v>
      </c>
      <c r="F291" s="167" t="s">
        <v>1659</v>
      </c>
      <c r="H291" s="168">
        <v>126</v>
      </c>
      <c r="I291" s="169"/>
      <c r="L291" s="165"/>
      <c r="M291" s="170"/>
      <c r="T291" s="171"/>
      <c r="AT291" s="166" t="s">
        <v>167</v>
      </c>
      <c r="AU291" s="166" t="s">
        <v>83</v>
      </c>
      <c r="AV291" s="13" t="s">
        <v>83</v>
      </c>
      <c r="AW291" s="13" t="s">
        <v>29</v>
      </c>
      <c r="AX291" s="13" t="s">
        <v>72</v>
      </c>
      <c r="AY291" s="166" t="s">
        <v>160</v>
      </c>
    </row>
    <row r="292" spans="2:65" s="13" customFormat="1" ht="10.199999999999999">
      <c r="B292" s="165"/>
      <c r="D292" s="159" t="s">
        <v>167</v>
      </c>
      <c r="E292" s="166" t="s">
        <v>1</v>
      </c>
      <c r="F292" s="167" t="s">
        <v>1660</v>
      </c>
      <c r="H292" s="168">
        <v>36</v>
      </c>
      <c r="I292" s="169"/>
      <c r="L292" s="165"/>
      <c r="M292" s="170"/>
      <c r="T292" s="171"/>
      <c r="AT292" s="166" t="s">
        <v>167</v>
      </c>
      <c r="AU292" s="166" t="s">
        <v>83</v>
      </c>
      <c r="AV292" s="13" t="s">
        <v>83</v>
      </c>
      <c r="AW292" s="13" t="s">
        <v>29</v>
      </c>
      <c r="AX292" s="13" t="s">
        <v>72</v>
      </c>
      <c r="AY292" s="166" t="s">
        <v>160</v>
      </c>
    </row>
    <row r="293" spans="2:65" s="12" customFormat="1" ht="10.199999999999999">
      <c r="B293" s="158"/>
      <c r="D293" s="159" t="s">
        <v>167</v>
      </c>
      <c r="E293" s="160" t="s">
        <v>1</v>
      </c>
      <c r="F293" s="161" t="s">
        <v>1661</v>
      </c>
      <c r="H293" s="160" t="s">
        <v>1</v>
      </c>
      <c r="I293" s="162"/>
      <c r="L293" s="158"/>
      <c r="M293" s="163"/>
      <c r="T293" s="164"/>
      <c r="AT293" s="160" t="s">
        <v>167</v>
      </c>
      <c r="AU293" s="160" t="s">
        <v>83</v>
      </c>
      <c r="AV293" s="12" t="s">
        <v>76</v>
      </c>
      <c r="AW293" s="12" t="s">
        <v>29</v>
      </c>
      <c r="AX293" s="12" t="s">
        <v>72</v>
      </c>
      <c r="AY293" s="160" t="s">
        <v>160</v>
      </c>
    </row>
    <row r="294" spans="2:65" s="12" customFormat="1" ht="10.199999999999999">
      <c r="B294" s="158"/>
      <c r="D294" s="159" t="s">
        <v>167</v>
      </c>
      <c r="E294" s="160" t="s">
        <v>1</v>
      </c>
      <c r="F294" s="161" t="s">
        <v>1662</v>
      </c>
      <c r="H294" s="160" t="s">
        <v>1</v>
      </c>
      <c r="I294" s="162"/>
      <c r="L294" s="158"/>
      <c r="M294" s="163"/>
      <c r="T294" s="164"/>
      <c r="AT294" s="160" t="s">
        <v>167</v>
      </c>
      <c r="AU294" s="160" t="s">
        <v>83</v>
      </c>
      <c r="AV294" s="12" t="s">
        <v>76</v>
      </c>
      <c r="AW294" s="12" t="s">
        <v>29</v>
      </c>
      <c r="AX294" s="12" t="s">
        <v>72</v>
      </c>
      <c r="AY294" s="160" t="s">
        <v>160</v>
      </c>
    </row>
    <row r="295" spans="2:65" s="12" customFormat="1" ht="10.199999999999999">
      <c r="B295" s="158"/>
      <c r="D295" s="159" t="s">
        <v>167</v>
      </c>
      <c r="E295" s="160" t="s">
        <v>1</v>
      </c>
      <c r="F295" s="161" t="s">
        <v>1663</v>
      </c>
      <c r="H295" s="160" t="s">
        <v>1</v>
      </c>
      <c r="I295" s="162"/>
      <c r="L295" s="158"/>
      <c r="M295" s="163"/>
      <c r="T295" s="164"/>
      <c r="AT295" s="160" t="s">
        <v>167</v>
      </c>
      <c r="AU295" s="160" t="s">
        <v>83</v>
      </c>
      <c r="AV295" s="12" t="s">
        <v>76</v>
      </c>
      <c r="AW295" s="12" t="s">
        <v>29</v>
      </c>
      <c r="AX295" s="12" t="s">
        <v>72</v>
      </c>
      <c r="AY295" s="160" t="s">
        <v>160</v>
      </c>
    </row>
    <row r="296" spans="2:65" s="14" customFormat="1" ht="10.199999999999999">
      <c r="B296" s="172"/>
      <c r="D296" s="159" t="s">
        <v>167</v>
      </c>
      <c r="E296" s="173" t="s">
        <v>1</v>
      </c>
      <c r="F296" s="174" t="s">
        <v>174</v>
      </c>
      <c r="H296" s="175">
        <v>162</v>
      </c>
      <c r="I296" s="176"/>
      <c r="L296" s="172"/>
      <c r="M296" s="177"/>
      <c r="T296" s="178"/>
      <c r="AT296" s="173" t="s">
        <v>167</v>
      </c>
      <c r="AU296" s="173" t="s">
        <v>83</v>
      </c>
      <c r="AV296" s="14" t="s">
        <v>166</v>
      </c>
      <c r="AW296" s="14" t="s">
        <v>29</v>
      </c>
      <c r="AX296" s="14" t="s">
        <v>76</v>
      </c>
      <c r="AY296" s="173" t="s">
        <v>160</v>
      </c>
    </row>
    <row r="297" spans="2:65" s="1" customFormat="1" ht="16.5" customHeight="1">
      <c r="B297" s="143"/>
      <c r="C297" s="186" t="s">
        <v>469</v>
      </c>
      <c r="D297" s="186" t="s">
        <v>260</v>
      </c>
      <c r="E297" s="187" t="s">
        <v>1283</v>
      </c>
      <c r="F297" s="188" t="s">
        <v>1284</v>
      </c>
      <c r="G297" s="189" t="s">
        <v>601</v>
      </c>
      <c r="H297" s="190">
        <v>162</v>
      </c>
      <c r="I297" s="191"/>
      <c r="J297" s="192">
        <f>ROUND(I297*H297,2)</f>
        <v>0</v>
      </c>
      <c r="K297" s="193"/>
      <c r="L297" s="194"/>
      <c r="M297" s="195" t="s">
        <v>1</v>
      </c>
      <c r="N297" s="196" t="s">
        <v>38</v>
      </c>
      <c r="P297" s="154">
        <f>O297*H297</f>
        <v>0</v>
      </c>
      <c r="Q297" s="154">
        <v>0</v>
      </c>
      <c r="R297" s="154">
        <f>Q297*H297</f>
        <v>0</v>
      </c>
      <c r="S297" s="154">
        <v>0</v>
      </c>
      <c r="T297" s="155">
        <f>S297*H297</f>
        <v>0</v>
      </c>
      <c r="AR297" s="156" t="s">
        <v>869</v>
      </c>
      <c r="AT297" s="156" t="s">
        <v>260</v>
      </c>
      <c r="AU297" s="156" t="s">
        <v>83</v>
      </c>
      <c r="AY297" s="17" t="s">
        <v>160</v>
      </c>
      <c r="BE297" s="157">
        <f>IF(N297="základná",J297,0)</f>
        <v>0</v>
      </c>
      <c r="BF297" s="157">
        <f>IF(N297="znížená",J297,0)</f>
        <v>0</v>
      </c>
      <c r="BG297" s="157">
        <f>IF(N297="zákl. prenesená",J297,0)</f>
        <v>0</v>
      </c>
      <c r="BH297" s="157">
        <f>IF(N297="zníž. prenesená",J297,0)</f>
        <v>0</v>
      </c>
      <c r="BI297" s="157">
        <f>IF(N297="nulová",J297,0)</f>
        <v>0</v>
      </c>
      <c r="BJ297" s="17" t="s">
        <v>83</v>
      </c>
      <c r="BK297" s="157">
        <f>ROUND(I297*H297,2)</f>
        <v>0</v>
      </c>
      <c r="BL297" s="17" t="s">
        <v>382</v>
      </c>
      <c r="BM297" s="156" t="s">
        <v>355</v>
      </c>
    </row>
    <row r="298" spans="2:65" s="1" customFormat="1" ht="24.15" customHeight="1">
      <c r="B298" s="143"/>
      <c r="C298" s="144" t="s">
        <v>303</v>
      </c>
      <c r="D298" s="144" t="s">
        <v>162</v>
      </c>
      <c r="E298" s="145" t="s">
        <v>1285</v>
      </c>
      <c r="F298" s="146" t="s">
        <v>1286</v>
      </c>
      <c r="G298" s="147" t="s">
        <v>601</v>
      </c>
      <c r="H298" s="148">
        <v>36</v>
      </c>
      <c r="I298" s="149"/>
      <c r="J298" s="150">
        <f>ROUND(I298*H298,2)</f>
        <v>0</v>
      </c>
      <c r="K298" s="151"/>
      <c r="L298" s="32"/>
      <c r="M298" s="152" t="s">
        <v>1</v>
      </c>
      <c r="N298" s="153" t="s">
        <v>38</v>
      </c>
      <c r="P298" s="154">
        <f>O298*H298</f>
        <v>0</v>
      </c>
      <c r="Q298" s="154">
        <v>0</v>
      </c>
      <c r="R298" s="154">
        <f>Q298*H298</f>
        <v>0</v>
      </c>
      <c r="S298" s="154">
        <v>0</v>
      </c>
      <c r="T298" s="155">
        <f>S298*H298</f>
        <v>0</v>
      </c>
      <c r="AR298" s="156" t="s">
        <v>382</v>
      </c>
      <c r="AT298" s="156" t="s">
        <v>162</v>
      </c>
      <c r="AU298" s="156" t="s">
        <v>83</v>
      </c>
      <c r="AY298" s="17" t="s">
        <v>160</v>
      </c>
      <c r="BE298" s="157">
        <f>IF(N298="základná",J298,0)</f>
        <v>0</v>
      </c>
      <c r="BF298" s="157">
        <f>IF(N298="znížená",J298,0)</f>
        <v>0</v>
      </c>
      <c r="BG298" s="157">
        <f>IF(N298="zákl. prenesená",J298,0)</f>
        <v>0</v>
      </c>
      <c r="BH298" s="157">
        <f>IF(N298="zníž. prenesená",J298,0)</f>
        <v>0</v>
      </c>
      <c r="BI298" s="157">
        <f>IF(N298="nulová",J298,0)</f>
        <v>0</v>
      </c>
      <c r="BJ298" s="17" t="s">
        <v>83</v>
      </c>
      <c r="BK298" s="157">
        <f>ROUND(I298*H298,2)</f>
        <v>0</v>
      </c>
      <c r="BL298" s="17" t="s">
        <v>382</v>
      </c>
      <c r="BM298" s="156" t="s">
        <v>361</v>
      </c>
    </row>
    <row r="299" spans="2:65" s="12" customFormat="1" ht="10.199999999999999">
      <c r="B299" s="158"/>
      <c r="D299" s="159" t="s">
        <v>167</v>
      </c>
      <c r="E299" s="160" t="s">
        <v>1</v>
      </c>
      <c r="F299" s="161" t="s">
        <v>1287</v>
      </c>
      <c r="H299" s="160" t="s">
        <v>1</v>
      </c>
      <c r="I299" s="162"/>
      <c r="L299" s="158"/>
      <c r="M299" s="163"/>
      <c r="T299" s="164"/>
      <c r="AT299" s="160" t="s">
        <v>167</v>
      </c>
      <c r="AU299" s="160" t="s">
        <v>83</v>
      </c>
      <c r="AV299" s="12" t="s">
        <v>76</v>
      </c>
      <c r="AW299" s="12" t="s">
        <v>29</v>
      </c>
      <c r="AX299" s="12" t="s">
        <v>72</v>
      </c>
      <c r="AY299" s="160" t="s">
        <v>160</v>
      </c>
    </row>
    <row r="300" spans="2:65" s="13" customFormat="1" ht="10.199999999999999">
      <c r="B300" s="165"/>
      <c r="D300" s="159" t="s">
        <v>167</v>
      </c>
      <c r="E300" s="166" t="s">
        <v>1</v>
      </c>
      <c r="F300" s="167" t="s">
        <v>1664</v>
      </c>
      <c r="H300" s="168">
        <v>28</v>
      </c>
      <c r="I300" s="169"/>
      <c r="L300" s="165"/>
      <c r="M300" s="170"/>
      <c r="T300" s="171"/>
      <c r="AT300" s="166" t="s">
        <v>167</v>
      </c>
      <c r="AU300" s="166" t="s">
        <v>83</v>
      </c>
      <c r="AV300" s="13" t="s">
        <v>83</v>
      </c>
      <c r="AW300" s="13" t="s">
        <v>29</v>
      </c>
      <c r="AX300" s="13" t="s">
        <v>72</v>
      </c>
      <c r="AY300" s="166" t="s">
        <v>160</v>
      </c>
    </row>
    <row r="301" spans="2:65" s="13" customFormat="1" ht="10.199999999999999">
      <c r="B301" s="165"/>
      <c r="D301" s="159" t="s">
        <v>167</v>
      </c>
      <c r="E301" s="166" t="s">
        <v>1</v>
      </c>
      <c r="F301" s="167" t="s">
        <v>1665</v>
      </c>
      <c r="H301" s="168">
        <v>4</v>
      </c>
      <c r="I301" s="169"/>
      <c r="L301" s="165"/>
      <c r="M301" s="170"/>
      <c r="T301" s="171"/>
      <c r="AT301" s="166" t="s">
        <v>167</v>
      </c>
      <c r="AU301" s="166" t="s">
        <v>83</v>
      </c>
      <c r="AV301" s="13" t="s">
        <v>83</v>
      </c>
      <c r="AW301" s="13" t="s">
        <v>29</v>
      </c>
      <c r="AX301" s="13" t="s">
        <v>72</v>
      </c>
      <c r="AY301" s="166" t="s">
        <v>160</v>
      </c>
    </row>
    <row r="302" spans="2:65" s="13" customFormat="1" ht="10.199999999999999">
      <c r="B302" s="165"/>
      <c r="D302" s="159" t="s">
        <v>167</v>
      </c>
      <c r="E302" s="166" t="s">
        <v>1</v>
      </c>
      <c r="F302" s="167" t="s">
        <v>1666</v>
      </c>
      <c r="H302" s="168">
        <v>4</v>
      </c>
      <c r="I302" s="169"/>
      <c r="L302" s="165"/>
      <c r="M302" s="170"/>
      <c r="T302" s="171"/>
      <c r="AT302" s="166" t="s">
        <v>167</v>
      </c>
      <c r="AU302" s="166" t="s">
        <v>83</v>
      </c>
      <c r="AV302" s="13" t="s">
        <v>83</v>
      </c>
      <c r="AW302" s="13" t="s">
        <v>29</v>
      </c>
      <c r="AX302" s="13" t="s">
        <v>72</v>
      </c>
      <c r="AY302" s="166" t="s">
        <v>160</v>
      </c>
    </row>
    <row r="303" spans="2:65" s="14" customFormat="1" ht="10.199999999999999">
      <c r="B303" s="172"/>
      <c r="D303" s="159" t="s">
        <v>167</v>
      </c>
      <c r="E303" s="173" t="s">
        <v>1</v>
      </c>
      <c r="F303" s="174" t="s">
        <v>174</v>
      </c>
      <c r="H303" s="175">
        <v>36</v>
      </c>
      <c r="I303" s="176"/>
      <c r="L303" s="172"/>
      <c r="M303" s="177"/>
      <c r="T303" s="178"/>
      <c r="AT303" s="173" t="s">
        <v>167</v>
      </c>
      <c r="AU303" s="173" t="s">
        <v>83</v>
      </c>
      <c r="AV303" s="14" t="s">
        <v>166</v>
      </c>
      <c r="AW303" s="14" t="s">
        <v>29</v>
      </c>
      <c r="AX303" s="14" t="s">
        <v>76</v>
      </c>
      <c r="AY303" s="173" t="s">
        <v>160</v>
      </c>
    </row>
    <row r="304" spans="2:65" s="1" customFormat="1" ht="16.5" customHeight="1">
      <c r="B304" s="143"/>
      <c r="C304" s="186" t="s">
        <v>476</v>
      </c>
      <c r="D304" s="186" t="s">
        <v>260</v>
      </c>
      <c r="E304" s="187" t="s">
        <v>1290</v>
      </c>
      <c r="F304" s="188" t="s">
        <v>1291</v>
      </c>
      <c r="G304" s="189" t="s">
        <v>601</v>
      </c>
      <c r="H304" s="190">
        <v>36</v>
      </c>
      <c r="I304" s="191"/>
      <c r="J304" s="192">
        <f>ROUND(I304*H304,2)</f>
        <v>0</v>
      </c>
      <c r="K304" s="193"/>
      <c r="L304" s="194"/>
      <c r="M304" s="195" t="s">
        <v>1</v>
      </c>
      <c r="N304" s="196" t="s">
        <v>38</v>
      </c>
      <c r="P304" s="154">
        <f>O304*H304</f>
        <v>0</v>
      </c>
      <c r="Q304" s="154">
        <v>0</v>
      </c>
      <c r="R304" s="154">
        <f>Q304*H304</f>
        <v>0</v>
      </c>
      <c r="S304" s="154">
        <v>0</v>
      </c>
      <c r="T304" s="155">
        <f>S304*H304</f>
        <v>0</v>
      </c>
      <c r="AR304" s="156" t="s">
        <v>869</v>
      </c>
      <c r="AT304" s="156" t="s">
        <v>260</v>
      </c>
      <c r="AU304" s="156" t="s">
        <v>83</v>
      </c>
      <c r="AY304" s="17" t="s">
        <v>160</v>
      </c>
      <c r="BE304" s="157">
        <f>IF(N304="základná",J304,0)</f>
        <v>0</v>
      </c>
      <c r="BF304" s="157">
        <f>IF(N304="znížená",J304,0)</f>
        <v>0</v>
      </c>
      <c r="BG304" s="157">
        <f>IF(N304="zákl. prenesená",J304,0)</f>
        <v>0</v>
      </c>
      <c r="BH304" s="157">
        <f>IF(N304="zníž. prenesená",J304,0)</f>
        <v>0</v>
      </c>
      <c r="BI304" s="157">
        <f>IF(N304="nulová",J304,0)</f>
        <v>0</v>
      </c>
      <c r="BJ304" s="17" t="s">
        <v>83</v>
      </c>
      <c r="BK304" s="157">
        <f>ROUND(I304*H304,2)</f>
        <v>0</v>
      </c>
      <c r="BL304" s="17" t="s">
        <v>382</v>
      </c>
      <c r="BM304" s="156" t="s">
        <v>479</v>
      </c>
    </row>
    <row r="305" spans="2:65" s="1" customFormat="1" ht="24.15" customHeight="1">
      <c r="B305" s="143"/>
      <c r="C305" s="144" t="s">
        <v>318</v>
      </c>
      <c r="D305" s="144" t="s">
        <v>162</v>
      </c>
      <c r="E305" s="145" t="s">
        <v>1292</v>
      </c>
      <c r="F305" s="146" t="s">
        <v>1293</v>
      </c>
      <c r="G305" s="147" t="s">
        <v>1294</v>
      </c>
      <c r="H305" s="200"/>
      <c r="I305" s="149"/>
      <c r="J305" s="150">
        <f>ROUND(I305*H305,2)</f>
        <v>0</v>
      </c>
      <c r="K305" s="151"/>
      <c r="L305" s="32"/>
      <c r="M305" s="152" t="s">
        <v>1</v>
      </c>
      <c r="N305" s="153" t="s">
        <v>38</v>
      </c>
      <c r="P305" s="154">
        <f>O305*H305</f>
        <v>0</v>
      </c>
      <c r="Q305" s="154">
        <v>0</v>
      </c>
      <c r="R305" s="154">
        <f>Q305*H305</f>
        <v>0</v>
      </c>
      <c r="S305" s="154">
        <v>0</v>
      </c>
      <c r="T305" s="155">
        <f>S305*H305</f>
        <v>0</v>
      </c>
      <c r="AR305" s="156" t="s">
        <v>382</v>
      </c>
      <c r="AT305" s="156" t="s">
        <v>162</v>
      </c>
      <c r="AU305" s="156" t="s">
        <v>83</v>
      </c>
      <c r="AY305" s="17" t="s">
        <v>160</v>
      </c>
      <c r="BE305" s="157">
        <f>IF(N305="základná",J305,0)</f>
        <v>0</v>
      </c>
      <c r="BF305" s="157">
        <f>IF(N305="znížená",J305,0)</f>
        <v>0</v>
      </c>
      <c r="BG305" s="157">
        <f>IF(N305="zákl. prenesená",J305,0)</f>
        <v>0</v>
      </c>
      <c r="BH305" s="157">
        <f>IF(N305="zníž. prenesená",J305,0)</f>
        <v>0</v>
      </c>
      <c r="BI305" s="157">
        <f>IF(N305="nulová",J305,0)</f>
        <v>0</v>
      </c>
      <c r="BJ305" s="17" t="s">
        <v>83</v>
      </c>
      <c r="BK305" s="157">
        <f>ROUND(I305*H305,2)</f>
        <v>0</v>
      </c>
      <c r="BL305" s="17" t="s">
        <v>382</v>
      </c>
      <c r="BM305" s="156" t="s">
        <v>498</v>
      </c>
    </row>
    <row r="306" spans="2:65" s="11" customFormat="1" ht="22.8" customHeight="1">
      <c r="B306" s="131"/>
      <c r="D306" s="132" t="s">
        <v>71</v>
      </c>
      <c r="E306" s="141" t="s">
        <v>1667</v>
      </c>
      <c r="F306" s="141" t="s">
        <v>1668</v>
      </c>
      <c r="I306" s="134"/>
      <c r="J306" s="142">
        <f>BK306</f>
        <v>0</v>
      </c>
      <c r="L306" s="131"/>
      <c r="M306" s="136"/>
      <c r="P306" s="137">
        <f>SUM(P307:P310)</f>
        <v>0</v>
      </c>
      <c r="R306" s="137">
        <f>SUM(R307:R310)</f>
        <v>0</v>
      </c>
      <c r="T306" s="138">
        <f>SUM(T307:T310)</f>
        <v>0</v>
      </c>
      <c r="AR306" s="132" t="s">
        <v>179</v>
      </c>
      <c r="AT306" s="139" t="s">
        <v>71</v>
      </c>
      <c r="AU306" s="139" t="s">
        <v>76</v>
      </c>
      <c r="AY306" s="132" t="s">
        <v>160</v>
      </c>
      <c r="BK306" s="140">
        <f>SUM(BK307:BK310)</f>
        <v>0</v>
      </c>
    </row>
    <row r="307" spans="2:65" s="1" customFormat="1" ht="16.5" customHeight="1">
      <c r="B307" s="143"/>
      <c r="C307" s="144" t="s">
        <v>501</v>
      </c>
      <c r="D307" s="144" t="s">
        <v>162</v>
      </c>
      <c r="E307" s="145" t="s">
        <v>1669</v>
      </c>
      <c r="F307" s="146" t="s">
        <v>1670</v>
      </c>
      <c r="G307" s="147" t="s">
        <v>289</v>
      </c>
      <c r="H307" s="148">
        <v>1</v>
      </c>
      <c r="I307" s="149"/>
      <c r="J307" s="150">
        <f>ROUND(I307*H307,2)</f>
        <v>0</v>
      </c>
      <c r="K307" s="151"/>
      <c r="L307" s="32"/>
      <c r="M307" s="152" t="s">
        <v>1</v>
      </c>
      <c r="N307" s="153" t="s">
        <v>38</v>
      </c>
      <c r="P307" s="154">
        <f>O307*H307</f>
        <v>0</v>
      </c>
      <c r="Q307" s="154">
        <v>0</v>
      </c>
      <c r="R307" s="154">
        <f>Q307*H307</f>
        <v>0</v>
      </c>
      <c r="S307" s="154">
        <v>0</v>
      </c>
      <c r="T307" s="155">
        <f>S307*H307</f>
        <v>0</v>
      </c>
      <c r="AR307" s="156" t="s">
        <v>382</v>
      </c>
      <c r="AT307" s="156" t="s">
        <v>162</v>
      </c>
      <c r="AU307" s="156" t="s">
        <v>83</v>
      </c>
      <c r="AY307" s="17" t="s">
        <v>160</v>
      </c>
      <c r="BE307" s="157">
        <f>IF(N307="základná",J307,0)</f>
        <v>0</v>
      </c>
      <c r="BF307" s="157">
        <f>IF(N307="znížená",J307,0)</f>
        <v>0</v>
      </c>
      <c r="BG307" s="157">
        <f>IF(N307="zákl. prenesená",J307,0)</f>
        <v>0</v>
      </c>
      <c r="BH307" s="157">
        <f>IF(N307="zníž. prenesená",J307,0)</f>
        <v>0</v>
      </c>
      <c r="BI307" s="157">
        <f>IF(N307="nulová",J307,0)</f>
        <v>0</v>
      </c>
      <c r="BJ307" s="17" t="s">
        <v>83</v>
      </c>
      <c r="BK307" s="157">
        <f>ROUND(I307*H307,2)</f>
        <v>0</v>
      </c>
      <c r="BL307" s="17" t="s">
        <v>382</v>
      </c>
      <c r="BM307" s="156" t="s">
        <v>504</v>
      </c>
    </row>
    <row r="308" spans="2:65" s="12" customFormat="1" ht="10.199999999999999">
      <c r="B308" s="158"/>
      <c r="D308" s="159" t="s">
        <v>167</v>
      </c>
      <c r="E308" s="160" t="s">
        <v>1</v>
      </c>
      <c r="F308" s="161" t="s">
        <v>1671</v>
      </c>
      <c r="H308" s="160" t="s">
        <v>1</v>
      </c>
      <c r="I308" s="162"/>
      <c r="L308" s="158"/>
      <c r="M308" s="163"/>
      <c r="T308" s="164"/>
      <c r="AT308" s="160" t="s">
        <v>167</v>
      </c>
      <c r="AU308" s="160" t="s">
        <v>83</v>
      </c>
      <c r="AV308" s="12" t="s">
        <v>76</v>
      </c>
      <c r="AW308" s="12" t="s">
        <v>29</v>
      </c>
      <c r="AX308" s="12" t="s">
        <v>72</v>
      </c>
      <c r="AY308" s="160" t="s">
        <v>160</v>
      </c>
    </row>
    <row r="309" spans="2:65" s="13" customFormat="1" ht="10.199999999999999">
      <c r="B309" s="165"/>
      <c r="D309" s="159" t="s">
        <v>167</v>
      </c>
      <c r="E309" s="166" t="s">
        <v>1</v>
      </c>
      <c r="F309" s="167" t="s">
        <v>1672</v>
      </c>
      <c r="H309" s="168">
        <v>1</v>
      </c>
      <c r="I309" s="169"/>
      <c r="L309" s="165"/>
      <c r="M309" s="170"/>
      <c r="T309" s="171"/>
      <c r="AT309" s="166" t="s">
        <v>167</v>
      </c>
      <c r="AU309" s="166" t="s">
        <v>83</v>
      </c>
      <c r="AV309" s="13" t="s">
        <v>83</v>
      </c>
      <c r="AW309" s="13" t="s">
        <v>29</v>
      </c>
      <c r="AX309" s="13" t="s">
        <v>72</v>
      </c>
      <c r="AY309" s="166" t="s">
        <v>160</v>
      </c>
    </row>
    <row r="310" spans="2:65" s="14" customFormat="1" ht="10.199999999999999">
      <c r="B310" s="172"/>
      <c r="D310" s="159" t="s">
        <v>167</v>
      </c>
      <c r="E310" s="173" t="s">
        <v>1</v>
      </c>
      <c r="F310" s="174" t="s">
        <v>174</v>
      </c>
      <c r="H310" s="175">
        <v>1</v>
      </c>
      <c r="I310" s="176"/>
      <c r="L310" s="172"/>
      <c r="M310" s="177"/>
      <c r="T310" s="178"/>
      <c r="AT310" s="173" t="s">
        <v>167</v>
      </c>
      <c r="AU310" s="173" t="s">
        <v>83</v>
      </c>
      <c r="AV310" s="14" t="s">
        <v>166</v>
      </c>
      <c r="AW310" s="14" t="s">
        <v>29</v>
      </c>
      <c r="AX310" s="14" t="s">
        <v>76</v>
      </c>
      <c r="AY310" s="173" t="s">
        <v>160</v>
      </c>
    </row>
    <row r="311" spans="2:65" s="11" customFormat="1" ht="22.8" customHeight="1">
      <c r="B311" s="131"/>
      <c r="D311" s="132" t="s">
        <v>71</v>
      </c>
      <c r="E311" s="141" t="s">
        <v>1304</v>
      </c>
      <c r="F311" s="141" t="s">
        <v>1305</v>
      </c>
      <c r="I311" s="134"/>
      <c r="J311" s="142">
        <f>BK311</f>
        <v>0</v>
      </c>
      <c r="L311" s="131"/>
      <c r="M311" s="136"/>
      <c r="P311" s="137">
        <f>SUM(P312:P333)</f>
        <v>0</v>
      </c>
      <c r="R311" s="137">
        <f>SUM(R312:R333)</f>
        <v>0</v>
      </c>
      <c r="T311" s="138">
        <f>SUM(T312:T333)</f>
        <v>0</v>
      </c>
      <c r="AR311" s="132" t="s">
        <v>179</v>
      </c>
      <c r="AT311" s="139" t="s">
        <v>71</v>
      </c>
      <c r="AU311" s="139" t="s">
        <v>76</v>
      </c>
      <c r="AY311" s="132" t="s">
        <v>160</v>
      </c>
      <c r="BK311" s="140">
        <f>SUM(BK312:BK333)</f>
        <v>0</v>
      </c>
    </row>
    <row r="312" spans="2:65" s="1" customFormat="1" ht="24.15" customHeight="1">
      <c r="B312" s="143"/>
      <c r="C312" s="144" t="s">
        <v>328</v>
      </c>
      <c r="D312" s="144" t="s">
        <v>162</v>
      </c>
      <c r="E312" s="145" t="s">
        <v>1306</v>
      </c>
      <c r="F312" s="146" t="s">
        <v>1307</v>
      </c>
      <c r="G312" s="147" t="s">
        <v>601</v>
      </c>
      <c r="H312" s="148">
        <v>6</v>
      </c>
      <c r="I312" s="149"/>
      <c r="J312" s="150">
        <f>ROUND(I312*H312,2)</f>
        <v>0</v>
      </c>
      <c r="K312" s="151"/>
      <c r="L312" s="32"/>
      <c r="M312" s="152" t="s">
        <v>1</v>
      </c>
      <c r="N312" s="153" t="s">
        <v>38</v>
      </c>
      <c r="P312" s="154">
        <f>O312*H312</f>
        <v>0</v>
      </c>
      <c r="Q312" s="154">
        <v>0</v>
      </c>
      <c r="R312" s="154">
        <f>Q312*H312</f>
        <v>0</v>
      </c>
      <c r="S312" s="154">
        <v>0</v>
      </c>
      <c r="T312" s="155">
        <f>S312*H312</f>
        <v>0</v>
      </c>
      <c r="AR312" s="156" t="s">
        <v>382</v>
      </c>
      <c r="AT312" s="156" t="s">
        <v>162</v>
      </c>
      <c r="AU312" s="156" t="s">
        <v>83</v>
      </c>
      <c r="AY312" s="17" t="s">
        <v>160</v>
      </c>
      <c r="BE312" s="157">
        <f>IF(N312="základná",J312,0)</f>
        <v>0</v>
      </c>
      <c r="BF312" s="157">
        <f>IF(N312="znížená",J312,0)</f>
        <v>0</v>
      </c>
      <c r="BG312" s="157">
        <f>IF(N312="zákl. prenesená",J312,0)</f>
        <v>0</v>
      </c>
      <c r="BH312" s="157">
        <f>IF(N312="zníž. prenesená",J312,0)</f>
        <v>0</v>
      </c>
      <c r="BI312" s="157">
        <f>IF(N312="nulová",J312,0)</f>
        <v>0</v>
      </c>
      <c r="BJ312" s="17" t="s">
        <v>83</v>
      </c>
      <c r="BK312" s="157">
        <f>ROUND(I312*H312,2)</f>
        <v>0</v>
      </c>
      <c r="BL312" s="17" t="s">
        <v>382</v>
      </c>
      <c r="BM312" s="156" t="s">
        <v>507</v>
      </c>
    </row>
    <row r="313" spans="2:65" s="12" customFormat="1" ht="10.199999999999999">
      <c r="B313" s="158"/>
      <c r="D313" s="159" t="s">
        <v>167</v>
      </c>
      <c r="E313" s="160" t="s">
        <v>1</v>
      </c>
      <c r="F313" s="161" t="s">
        <v>1673</v>
      </c>
      <c r="H313" s="160" t="s">
        <v>1</v>
      </c>
      <c r="I313" s="162"/>
      <c r="L313" s="158"/>
      <c r="M313" s="163"/>
      <c r="T313" s="164"/>
      <c r="AT313" s="160" t="s">
        <v>167</v>
      </c>
      <c r="AU313" s="160" t="s">
        <v>83</v>
      </c>
      <c r="AV313" s="12" t="s">
        <v>76</v>
      </c>
      <c r="AW313" s="12" t="s">
        <v>29</v>
      </c>
      <c r="AX313" s="12" t="s">
        <v>72</v>
      </c>
      <c r="AY313" s="160" t="s">
        <v>160</v>
      </c>
    </row>
    <row r="314" spans="2:65" s="13" customFormat="1" ht="10.199999999999999">
      <c r="B314" s="165"/>
      <c r="D314" s="159" t="s">
        <v>167</v>
      </c>
      <c r="E314" s="166" t="s">
        <v>1</v>
      </c>
      <c r="F314" s="167" t="s">
        <v>182</v>
      </c>
      <c r="H314" s="168">
        <v>6</v>
      </c>
      <c r="I314" s="169"/>
      <c r="L314" s="165"/>
      <c r="M314" s="170"/>
      <c r="T314" s="171"/>
      <c r="AT314" s="166" t="s">
        <v>167</v>
      </c>
      <c r="AU314" s="166" t="s">
        <v>83</v>
      </c>
      <c r="AV314" s="13" t="s">
        <v>83</v>
      </c>
      <c r="AW314" s="13" t="s">
        <v>29</v>
      </c>
      <c r="AX314" s="13" t="s">
        <v>72</v>
      </c>
      <c r="AY314" s="166" t="s">
        <v>160</v>
      </c>
    </row>
    <row r="315" spans="2:65" s="14" customFormat="1" ht="10.199999999999999">
      <c r="B315" s="172"/>
      <c r="D315" s="159" t="s">
        <v>167</v>
      </c>
      <c r="E315" s="173" t="s">
        <v>1</v>
      </c>
      <c r="F315" s="174" t="s">
        <v>174</v>
      </c>
      <c r="H315" s="175">
        <v>6</v>
      </c>
      <c r="I315" s="176"/>
      <c r="L315" s="172"/>
      <c r="M315" s="177"/>
      <c r="T315" s="178"/>
      <c r="AT315" s="173" t="s">
        <v>167</v>
      </c>
      <c r="AU315" s="173" t="s">
        <v>83</v>
      </c>
      <c r="AV315" s="14" t="s">
        <v>166</v>
      </c>
      <c r="AW315" s="14" t="s">
        <v>29</v>
      </c>
      <c r="AX315" s="14" t="s">
        <v>76</v>
      </c>
      <c r="AY315" s="173" t="s">
        <v>160</v>
      </c>
    </row>
    <row r="316" spans="2:65" s="1" customFormat="1" ht="16.5" customHeight="1">
      <c r="B316" s="143"/>
      <c r="C316" s="144" t="s">
        <v>510</v>
      </c>
      <c r="D316" s="144" t="s">
        <v>162</v>
      </c>
      <c r="E316" s="145" t="s">
        <v>1674</v>
      </c>
      <c r="F316" s="146" t="s">
        <v>1675</v>
      </c>
      <c r="G316" s="147" t="s">
        <v>289</v>
      </c>
      <c r="H316" s="148">
        <v>145</v>
      </c>
      <c r="I316" s="149"/>
      <c r="J316" s="150">
        <f>ROUND(I316*H316,2)</f>
        <v>0</v>
      </c>
      <c r="K316" s="151"/>
      <c r="L316" s="32"/>
      <c r="M316" s="152" t="s">
        <v>1</v>
      </c>
      <c r="N316" s="153" t="s">
        <v>38</v>
      </c>
      <c r="P316" s="154">
        <f>O316*H316</f>
        <v>0</v>
      </c>
      <c r="Q316" s="154">
        <v>0</v>
      </c>
      <c r="R316" s="154">
        <f>Q316*H316</f>
        <v>0</v>
      </c>
      <c r="S316" s="154">
        <v>0</v>
      </c>
      <c r="T316" s="155">
        <f>S316*H316</f>
        <v>0</v>
      </c>
      <c r="AR316" s="156" t="s">
        <v>382</v>
      </c>
      <c r="AT316" s="156" t="s">
        <v>162</v>
      </c>
      <c r="AU316" s="156" t="s">
        <v>83</v>
      </c>
      <c r="AY316" s="17" t="s">
        <v>160</v>
      </c>
      <c r="BE316" s="157">
        <f>IF(N316="základná",J316,0)</f>
        <v>0</v>
      </c>
      <c r="BF316" s="157">
        <f>IF(N316="znížená",J316,0)</f>
        <v>0</v>
      </c>
      <c r="BG316" s="157">
        <f>IF(N316="zákl. prenesená",J316,0)</f>
        <v>0</v>
      </c>
      <c r="BH316" s="157">
        <f>IF(N316="zníž. prenesená",J316,0)</f>
        <v>0</v>
      </c>
      <c r="BI316" s="157">
        <f>IF(N316="nulová",J316,0)</f>
        <v>0</v>
      </c>
      <c r="BJ316" s="17" t="s">
        <v>83</v>
      </c>
      <c r="BK316" s="157">
        <f>ROUND(I316*H316,2)</f>
        <v>0</v>
      </c>
      <c r="BL316" s="17" t="s">
        <v>382</v>
      </c>
      <c r="BM316" s="156" t="s">
        <v>513</v>
      </c>
    </row>
    <row r="317" spans="2:65" s="13" customFormat="1" ht="10.199999999999999">
      <c r="B317" s="165"/>
      <c r="D317" s="159" t="s">
        <v>167</v>
      </c>
      <c r="E317" s="166" t="s">
        <v>1</v>
      </c>
      <c r="F317" s="167" t="s">
        <v>1676</v>
      </c>
      <c r="H317" s="168">
        <v>145</v>
      </c>
      <c r="I317" s="169"/>
      <c r="L317" s="165"/>
      <c r="M317" s="170"/>
      <c r="T317" s="171"/>
      <c r="AT317" s="166" t="s">
        <v>167</v>
      </c>
      <c r="AU317" s="166" t="s">
        <v>83</v>
      </c>
      <c r="AV317" s="13" t="s">
        <v>83</v>
      </c>
      <c r="AW317" s="13" t="s">
        <v>29</v>
      </c>
      <c r="AX317" s="13" t="s">
        <v>72</v>
      </c>
      <c r="AY317" s="166" t="s">
        <v>160</v>
      </c>
    </row>
    <row r="318" spans="2:65" s="14" customFormat="1" ht="10.199999999999999">
      <c r="B318" s="172"/>
      <c r="D318" s="159" t="s">
        <v>167</v>
      </c>
      <c r="E318" s="173" t="s">
        <v>1</v>
      </c>
      <c r="F318" s="174" t="s">
        <v>174</v>
      </c>
      <c r="H318" s="175">
        <v>145</v>
      </c>
      <c r="I318" s="176"/>
      <c r="L318" s="172"/>
      <c r="M318" s="177"/>
      <c r="T318" s="178"/>
      <c r="AT318" s="173" t="s">
        <v>167</v>
      </c>
      <c r="AU318" s="173" t="s">
        <v>83</v>
      </c>
      <c r="AV318" s="14" t="s">
        <v>166</v>
      </c>
      <c r="AW318" s="14" t="s">
        <v>29</v>
      </c>
      <c r="AX318" s="14" t="s">
        <v>76</v>
      </c>
      <c r="AY318" s="173" t="s">
        <v>160</v>
      </c>
    </row>
    <row r="319" spans="2:65" s="1" customFormat="1" ht="33" customHeight="1">
      <c r="B319" s="143"/>
      <c r="C319" s="144" t="s">
        <v>339</v>
      </c>
      <c r="D319" s="144" t="s">
        <v>162</v>
      </c>
      <c r="E319" s="145" t="s">
        <v>1309</v>
      </c>
      <c r="F319" s="146" t="s">
        <v>1310</v>
      </c>
      <c r="G319" s="147" t="s">
        <v>601</v>
      </c>
      <c r="H319" s="148">
        <v>8</v>
      </c>
      <c r="I319" s="149"/>
      <c r="J319" s="150">
        <f>ROUND(I319*H319,2)</f>
        <v>0</v>
      </c>
      <c r="K319" s="151"/>
      <c r="L319" s="32"/>
      <c r="M319" s="152" t="s">
        <v>1</v>
      </c>
      <c r="N319" s="153" t="s">
        <v>38</v>
      </c>
      <c r="P319" s="154">
        <f>O319*H319</f>
        <v>0</v>
      </c>
      <c r="Q319" s="154">
        <v>0</v>
      </c>
      <c r="R319" s="154">
        <f>Q319*H319</f>
        <v>0</v>
      </c>
      <c r="S319" s="154">
        <v>0</v>
      </c>
      <c r="T319" s="155">
        <f>S319*H319</f>
        <v>0</v>
      </c>
      <c r="AR319" s="156" t="s">
        <v>382</v>
      </c>
      <c r="AT319" s="156" t="s">
        <v>162</v>
      </c>
      <c r="AU319" s="156" t="s">
        <v>83</v>
      </c>
      <c r="AY319" s="17" t="s">
        <v>160</v>
      </c>
      <c r="BE319" s="157">
        <f>IF(N319="základná",J319,0)</f>
        <v>0</v>
      </c>
      <c r="BF319" s="157">
        <f>IF(N319="znížená",J319,0)</f>
        <v>0</v>
      </c>
      <c r="BG319" s="157">
        <f>IF(N319="zákl. prenesená",J319,0)</f>
        <v>0</v>
      </c>
      <c r="BH319" s="157">
        <f>IF(N319="zníž. prenesená",J319,0)</f>
        <v>0</v>
      </c>
      <c r="BI319" s="157">
        <f>IF(N319="nulová",J319,0)</f>
        <v>0</v>
      </c>
      <c r="BJ319" s="17" t="s">
        <v>83</v>
      </c>
      <c r="BK319" s="157">
        <f>ROUND(I319*H319,2)</f>
        <v>0</v>
      </c>
      <c r="BL319" s="17" t="s">
        <v>382</v>
      </c>
      <c r="BM319" s="156" t="s">
        <v>516</v>
      </c>
    </row>
    <row r="320" spans="2:65" s="12" customFormat="1" ht="10.199999999999999">
      <c r="B320" s="158"/>
      <c r="D320" s="159" t="s">
        <v>167</v>
      </c>
      <c r="E320" s="160" t="s">
        <v>1</v>
      </c>
      <c r="F320" s="161" t="s">
        <v>1311</v>
      </c>
      <c r="H320" s="160" t="s">
        <v>1</v>
      </c>
      <c r="I320" s="162"/>
      <c r="L320" s="158"/>
      <c r="M320" s="163"/>
      <c r="T320" s="164"/>
      <c r="AT320" s="160" t="s">
        <v>167</v>
      </c>
      <c r="AU320" s="160" t="s">
        <v>83</v>
      </c>
      <c r="AV320" s="12" t="s">
        <v>76</v>
      </c>
      <c r="AW320" s="12" t="s">
        <v>29</v>
      </c>
      <c r="AX320" s="12" t="s">
        <v>72</v>
      </c>
      <c r="AY320" s="160" t="s">
        <v>160</v>
      </c>
    </row>
    <row r="321" spans="2:65" s="13" customFormat="1" ht="10.199999999999999">
      <c r="B321" s="165"/>
      <c r="D321" s="159" t="s">
        <v>167</v>
      </c>
      <c r="E321" s="166" t="s">
        <v>1</v>
      </c>
      <c r="F321" s="167" t="s">
        <v>187</v>
      </c>
      <c r="H321" s="168">
        <v>8</v>
      </c>
      <c r="I321" s="169"/>
      <c r="L321" s="165"/>
      <c r="M321" s="170"/>
      <c r="T321" s="171"/>
      <c r="AT321" s="166" t="s">
        <v>167</v>
      </c>
      <c r="AU321" s="166" t="s">
        <v>83</v>
      </c>
      <c r="AV321" s="13" t="s">
        <v>83</v>
      </c>
      <c r="AW321" s="13" t="s">
        <v>29</v>
      </c>
      <c r="AX321" s="13" t="s">
        <v>72</v>
      </c>
      <c r="AY321" s="166" t="s">
        <v>160</v>
      </c>
    </row>
    <row r="322" spans="2:65" s="14" customFormat="1" ht="10.199999999999999">
      <c r="B322" s="172"/>
      <c r="D322" s="159" t="s">
        <v>167</v>
      </c>
      <c r="E322" s="173" t="s">
        <v>1</v>
      </c>
      <c r="F322" s="174" t="s">
        <v>174</v>
      </c>
      <c r="H322" s="175">
        <v>8</v>
      </c>
      <c r="I322" s="176"/>
      <c r="L322" s="172"/>
      <c r="M322" s="177"/>
      <c r="T322" s="178"/>
      <c r="AT322" s="173" t="s">
        <v>167</v>
      </c>
      <c r="AU322" s="173" t="s">
        <v>83</v>
      </c>
      <c r="AV322" s="14" t="s">
        <v>166</v>
      </c>
      <c r="AW322" s="14" t="s">
        <v>29</v>
      </c>
      <c r="AX322" s="14" t="s">
        <v>76</v>
      </c>
      <c r="AY322" s="173" t="s">
        <v>160</v>
      </c>
    </row>
    <row r="323" spans="2:65" s="1" customFormat="1" ht="16.5" customHeight="1">
      <c r="B323" s="143"/>
      <c r="C323" s="186" t="s">
        <v>518</v>
      </c>
      <c r="D323" s="186" t="s">
        <v>260</v>
      </c>
      <c r="E323" s="187" t="s">
        <v>1312</v>
      </c>
      <c r="F323" s="188" t="s">
        <v>1313</v>
      </c>
      <c r="G323" s="189" t="s">
        <v>209</v>
      </c>
      <c r="H323" s="190">
        <v>8</v>
      </c>
      <c r="I323" s="191"/>
      <c r="J323" s="192">
        <f>ROUND(I323*H323,2)</f>
        <v>0</v>
      </c>
      <c r="K323" s="193"/>
      <c r="L323" s="194"/>
      <c r="M323" s="195" t="s">
        <v>1</v>
      </c>
      <c r="N323" s="196" t="s">
        <v>38</v>
      </c>
      <c r="P323" s="154">
        <f>O323*H323</f>
        <v>0</v>
      </c>
      <c r="Q323" s="154">
        <v>0</v>
      </c>
      <c r="R323" s="154">
        <f>Q323*H323</f>
        <v>0</v>
      </c>
      <c r="S323" s="154">
        <v>0</v>
      </c>
      <c r="T323" s="155">
        <f>S323*H323</f>
        <v>0</v>
      </c>
      <c r="AR323" s="156" t="s">
        <v>869</v>
      </c>
      <c r="AT323" s="156" t="s">
        <v>260</v>
      </c>
      <c r="AU323" s="156" t="s">
        <v>83</v>
      </c>
      <c r="AY323" s="17" t="s">
        <v>160</v>
      </c>
      <c r="BE323" s="157">
        <f>IF(N323="základná",J323,0)</f>
        <v>0</v>
      </c>
      <c r="BF323" s="157">
        <f>IF(N323="znížená",J323,0)</f>
        <v>0</v>
      </c>
      <c r="BG323" s="157">
        <f>IF(N323="zákl. prenesená",J323,0)</f>
        <v>0</v>
      </c>
      <c r="BH323" s="157">
        <f>IF(N323="zníž. prenesená",J323,0)</f>
        <v>0</v>
      </c>
      <c r="BI323" s="157">
        <f>IF(N323="nulová",J323,0)</f>
        <v>0</v>
      </c>
      <c r="BJ323" s="17" t="s">
        <v>83</v>
      </c>
      <c r="BK323" s="157">
        <f>ROUND(I323*H323,2)</f>
        <v>0</v>
      </c>
      <c r="BL323" s="17" t="s">
        <v>382</v>
      </c>
      <c r="BM323" s="156" t="s">
        <v>521</v>
      </c>
    </row>
    <row r="324" spans="2:65" s="12" customFormat="1" ht="10.199999999999999">
      <c r="B324" s="158"/>
      <c r="D324" s="159" t="s">
        <v>167</v>
      </c>
      <c r="E324" s="160" t="s">
        <v>1</v>
      </c>
      <c r="F324" s="161" t="s">
        <v>1314</v>
      </c>
      <c r="H324" s="160" t="s">
        <v>1</v>
      </c>
      <c r="I324" s="162"/>
      <c r="L324" s="158"/>
      <c r="M324" s="163"/>
      <c r="T324" s="164"/>
      <c r="AT324" s="160" t="s">
        <v>167</v>
      </c>
      <c r="AU324" s="160" t="s">
        <v>83</v>
      </c>
      <c r="AV324" s="12" t="s">
        <v>76</v>
      </c>
      <c r="AW324" s="12" t="s">
        <v>29</v>
      </c>
      <c r="AX324" s="12" t="s">
        <v>72</v>
      </c>
      <c r="AY324" s="160" t="s">
        <v>160</v>
      </c>
    </row>
    <row r="325" spans="2:65" s="13" customFormat="1" ht="10.199999999999999">
      <c r="B325" s="165"/>
      <c r="D325" s="159" t="s">
        <v>167</v>
      </c>
      <c r="E325" s="166" t="s">
        <v>1</v>
      </c>
      <c r="F325" s="167" t="s">
        <v>187</v>
      </c>
      <c r="H325" s="168">
        <v>8</v>
      </c>
      <c r="I325" s="169"/>
      <c r="L325" s="165"/>
      <c r="M325" s="170"/>
      <c r="T325" s="171"/>
      <c r="AT325" s="166" t="s">
        <v>167</v>
      </c>
      <c r="AU325" s="166" t="s">
        <v>83</v>
      </c>
      <c r="AV325" s="13" t="s">
        <v>83</v>
      </c>
      <c r="AW325" s="13" t="s">
        <v>29</v>
      </c>
      <c r="AX325" s="13" t="s">
        <v>72</v>
      </c>
      <c r="AY325" s="166" t="s">
        <v>160</v>
      </c>
    </row>
    <row r="326" spans="2:65" s="14" customFormat="1" ht="10.199999999999999">
      <c r="B326" s="172"/>
      <c r="D326" s="159" t="s">
        <v>167</v>
      </c>
      <c r="E326" s="173" t="s">
        <v>1</v>
      </c>
      <c r="F326" s="174" t="s">
        <v>174</v>
      </c>
      <c r="H326" s="175">
        <v>8</v>
      </c>
      <c r="I326" s="176"/>
      <c r="L326" s="172"/>
      <c r="M326" s="177"/>
      <c r="T326" s="178"/>
      <c r="AT326" s="173" t="s">
        <v>167</v>
      </c>
      <c r="AU326" s="173" t="s">
        <v>83</v>
      </c>
      <c r="AV326" s="14" t="s">
        <v>166</v>
      </c>
      <c r="AW326" s="14" t="s">
        <v>29</v>
      </c>
      <c r="AX326" s="14" t="s">
        <v>76</v>
      </c>
      <c r="AY326" s="173" t="s">
        <v>160</v>
      </c>
    </row>
    <row r="327" spans="2:65" s="1" customFormat="1" ht="24.15" customHeight="1">
      <c r="B327" s="143"/>
      <c r="C327" s="144" t="s">
        <v>344</v>
      </c>
      <c r="D327" s="144" t="s">
        <v>162</v>
      </c>
      <c r="E327" s="145" t="s">
        <v>1316</v>
      </c>
      <c r="F327" s="146" t="s">
        <v>1317</v>
      </c>
      <c r="G327" s="147" t="s">
        <v>601</v>
      </c>
      <c r="H327" s="148">
        <v>100</v>
      </c>
      <c r="I327" s="149"/>
      <c r="J327" s="150">
        <f>ROUND(I327*H327,2)</f>
        <v>0</v>
      </c>
      <c r="K327" s="151"/>
      <c r="L327" s="32"/>
      <c r="M327" s="152" t="s">
        <v>1</v>
      </c>
      <c r="N327" s="153" t="s">
        <v>38</v>
      </c>
      <c r="P327" s="154">
        <f>O327*H327</f>
        <v>0</v>
      </c>
      <c r="Q327" s="154">
        <v>0</v>
      </c>
      <c r="R327" s="154">
        <f>Q327*H327</f>
        <v>0</v>
      </c>
      <c r="S327" s="154">
        <v>0</v>
      </c>
      <c r="T327" s="155">
        <f>S327*H327</f>
        <v>0</v>
      </c>
      <c r="AR327" s="156" t="s">
        <v>382</v>
      </c>
      <c r="AT327" s="156" t="s">
        <v>162</v>
      </c>
      <c r="AU327" s="156" t="s">
        <v>83</v>
      </c>
      <c r="AY327" s="17" t="s">
        <v>160</v>
      </c>
      <c r="BE327" s="157">
        <f>IF(N327="základná",J327,0)</f>
        <v>0</v>
      </c>
      <c r="BF327" s="157">
        <f>IF(N327="znížená",J327,0)</f>
        <v>0</v>
      </c>
      <c r="BG327" s="157">
        <f>IF(N327="zákl. prenesená",J327,0)</f>
        <v>0</v>
      </c>
      <c r="BH327" s="157">
        <f>IF(N327="zníž. prenesená",J327,0)</f>
        <v>0</v>
      </c>
      <c r="BI327" s="157">
        <f>IF(N327="nulová",J327,0)</f>
        <v>0</v>
      </c>
      <c r="BJ327" s="17" t="s">
        <v>83</v>
      </c>
      <c r="BK327" s="157">
        <f>ROUND(I327*H327,2)</f>
        <v>0</v>
      </c>
      <c r="BL327" s="17" t="s">
        <v>382</v>
      </c>
      <c r="BM327" s="156" t="s">
        <v>524</v>
      </c>
    </row>
    <row r="328" spans="2:65" s="12" customFormat="1" ht="10.199999999999999">
      <c r="B328" s="158"/>
      <c r="D328" s="159" t="s">
        <v>167</v>
      </c>
      <c r="E328" s="160" t="s">
        <v>1</v>
      </c>
      <c r="F328" s="161" t="s">
        <v>1677</v>
      </c>
      <c r="H328" s="160" t="s">
        <v>1</v>
      </c>
      <c r="I328" s="162"/>
      <c r="L328" s="158"/>
      <c r="M328" s="163"/>
      <c r="T328" s="164"/>
      <c r="AT328" s="160" t="s">
        <v>167</v>
      </c>
      <c r="AU328" s="160" t="s">
        <v>83</v>
      </c>
      <c r="AV328" s="12" t="s">
        <v>76</v>
      </c>
      <c r="AW328" s="12" t="s">
        <v>29</v>
      </c>
      <c r="AX328" s="12" t="s">
        <v>72</v>
      </c>
      <c r="AY328" s="160" t="s">
        <v>160</v>
      </c>
    </row>
    <row r="329" spans="2:65" s="13" customFormat="1" ht="10.199999999999999">
      <c r="B329" s="165"/>
      <c r="D329" s="159" t="s">
        <v>167</v>
      </c>
      <c r="E329" s="166" t="s">
        <v>1</v>
      </c>
      <c r="F329" s="167" t="s">
        <v>1678</v>
      </c>
      <c r="H329" s="168">
        <v>100</v>
      </c>
      <c r="I329" s="169"/>
      <c r="L329" s="165"/>
      <c r="M329" s="170"/>
      <c r="T329" s="171"/>
      <c r="AT329" s="166" t="s">
        <v>167</v>
      </c>
      <c r="AU329" s="166" t="s">
        <v>83</v>
      </c>
      <c r="AV329" s="13" t="s">
        <v>83</v>
      </c>
      <c r="AW329" s="13" t="s">
        <v>29</v>
      </c>
      <c r="AX329" s="13" t="s">
        <v>72</v>
      </c>
      <c r="AY329" s="166" t="s">
        <v>160</v>
      </c>
    </row>
    <row r="330" spans="2:65" s="14" customFormat="1" ht="10.199999999999999">
      <c r="B330" s="172"/>
      <c r="D330" s="159" t="s">
        <v>167</v>
      </c>
      <c r="E330" s="173" t="s">
        <v>1</v>
      </c>
      <c r="F330" s="174" t="s">
        <v>174</v>
      </c>
      <c r="H330" s="175">
        <v>100</v>
      </c>
      <c r="I330" s="176"/>
      <c r="L330" s="172"/>
      <c r="M330" s="177"/>
      <c r="T330" s="178"/>
      <c r="AT330" s="173" t="s">
        <v>167</v>
      </c>
      <c r="AU330" s="173" t="s">
        <v>83</v>
      </c>
      <c r="AV330" s="14" t="s">
        <v>166</v>
      </c>
      <c r="AW330" s="14" t="s">
        <v>29</v>
      </c>
      <c r="AX330" s="14" t="s">
        <v>76</v>
      </c>
      <c r="AY330" s="173" t="s">
        <v>160</v>
      </c>
    </row>
    <row r="331" spans="2:65" s="1" customFormat="1" ht="16.5" customHeight="1">
      <c r="B331" s="143"/>
      <c r="C331" s="186" t="s">
        <v>533</v>
      </c>
      <c r="D331" s="186" t="s">
        <v>260</v>
      </c>
      <c r="E331" s="187" t="s">
        <v>1319</v>
      </c>
      <c r="F331" s="188" t="s">
        <v>1320</v>
      </c>
      <c r="G331" s="189" t="s">
        <v>601</v>
      </c>
      <c r="H331" s="190">
        <v>110</v>
      </c>
      <c r="I331" s="191"/>
      <c r="J331" s="192">
        <f>ROUND(I331*H331,2)</f>
        <v>0</v>
      </c>
      <c r="K331" s="193"/>
      <c r="L331" s="194"/>
      <c r="M331" s="195" t="s">
        <v>1</v>
      </c>
      <c r="N331" s="196" t="s">
        <v>38</v>
      </c>
      <c r="P331" s="154">
        <f>O331*H331</f>
        <v>0</v>
      </c>
      <c r="Q331" s="154">
        <v>0</v>
      </c>
      <c r="R331" s="154">
        <f>Q331*H331</f>
        <v>0</v>
      </c>
      <c r="S331" s="154">
        <v>0</v>
      </c>
      <c r="T331" s="155">
        <f>S331*H331</f>
        <v>0</v>
      </c>
      <c r="AR331" s="156" t="s">
        <v>869</v>
      </c>
      <c r="AT331" s="156" t="s">
        <v>260</v>
      </c>
      <c r="AU331" s="156" t="s">
        <v>83</v>
      </c>
      <c r="AY331" s="17" t="s">
        <v>160</v>
      </c>
      <c r="BE331" s="157">
        <f>IF(N331="základná",J331,0)</f>
        <v>0</v>
      </c>
      <c r="BF331" s="157">
        <f>IF(N331="znížená",J331,0)</f>
        <v>0</v>
      </c>
      <c r="BG331" s="157">
        <f>IF(N331="zákl. prenesená",J331,0)</f>
        <v>0</v>
      </c>
      <c r="BH331" s="157">
        <f>IF(N331="zníž. prenesená",J331,0)</f>
        <v>0</v>
      </c>
      <c r="BI331" s="157">
        <f>IF(N331="nulová",J331,0)</f>
        <v>0</v>
      </c>
      <c r="BJ331" s="17" t="s">
        <v>83</v>
      </c>
      <c r="BK331" s="157">
        <f>ROUND(I331*H331,2)</f>
        <v>0</v>
      </c>
      <c r="BL331" s="17" t="s">
        <v>382</v>
      </c>
      <c r="BM331" s="156" t="s">
        <v>536</v>
      </c>
    </row>
    <row r="332" spans="2:65" s="13" customFormat="1" ht="10.199999999999999">
      <c r="B332" s="165"/>
      <c r="D332" s="159" t="s">
        <v>167</v>
      </c>
      <c r="E332" s="166" t="s">
        <v>1</v>
      </c>
      <c r="F332" s="167" t="s">
        <v>1679</v>
      </c>
      <c r="H332" s="168">
        <v>110</v>
      </c>
      <c r="I332" s="169"/>
      <c r="L332" s="165"/>
      <c r="M332" s="170"/>
      <c r="T332" s="171"/>
      <c r="AT332" s="166" t="s">
        <v>167</v>
      </c>
      <c r="AU332" s="166" t="s">
        <v>83</v>
      </c>
      <c r="AV332" s="13" t="s">
        <v>83</v>
      </c>
      <c r="AW332" s="13" t="s">
        <v>29</v>
      </c>
      <c r="AX332" s="13" t="s">
        <v>72</v>
      </c>
      <c r="AY332" s="166" t="s">
        <v>160</v>
      </c>
    </row>
    <row r="333" spans="2:65" s="14" customFormat="1" ht="10.199999999999999">
      <c r="B333" s="172"/>
      <c r="D333" s="159" t="s">
        <v>167</v>
      </c>
      <c r="E333" s="173" t="s">
        <v>1</v>
      </c>
      <c r="F333" s="174" t="s">
        <v>174</v>
      </c>
      <c r="H333" s="175">
        <v>110</v>
      </c>
      <c r="I333" s="176"/>
      <c r="L333" s="172"/>
      <c r="M333" s="197"/>
      <c r="N333" s="198"/>
      <c r="O333" s="198"/>
      <c r="P333" s="198"/>
      <c r="Q333" s="198"/>
      <c r="R333" s="198"/>
      <c r="S333" s="198"/>
      <c r="T333" s="199"/>
      <c r="AT333" s="173" t="s">
        <v>167</v>
      </c>
      <c r="AU333" s="173" t="s">
        <v>83</v>
      </c>
      <c r="AV333" s="14" t="s">
        <v>166</v>
      </c>
      <c r="AW333" s="14" t="s">
        <v>29</v>
      </c>
      <c r="AX333" s="14" t="s">
        <v>76</v>
      </c>
      <c r="AY333" s="173" t="s">
        <v>160</v>
      </c>
    </row>
    <row r="334" spans="2:65" s="1" customFormat="1" ht="6.9" customHeight="1">
      <c r="B334" s="47"/>
      <c r="C334" s="48"/>
      <c r="D334" s="48"/>
      <c r="E334" s="48"/>
      <c r="F334" s="48"/>
      <c r="G334" s="48"/>
      <c r="H334" s="48"/>
      <c r="I334" s="48"/>
      <c r="J334" s="48"/>
      <c r="K334" s="48"/>
      <c r="L334" s="32"/>
    </row>
  </sheetData>
  <autoFilter ref="C126:K333" xr:uid="{00000000-0009-0000-0000-00000A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39"/>
  <sheetViews>
    <sheetView showGridLines="0" workbookViewId="0"/>
  </sheetViews>
  <sheetFormatPr defaultRowHeight="13.8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116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2" t="str">
        <f>'Rekapitulácia stavby'!K6</f>
        <v>Príloha č.2_Výkaz výmer_Obratiská autobusov zadanie</v>
      </c>
      <c r="F7" s="253"/>
      <c r="G7" s="253"/>
      <c r="H7" s="253"/>
      <c r="L7" s="20"/>
    </row>
    <row r="8" spans="2:46" ht="12" customHeight="1">
      <c r="B8" s="20"/>
      <c r="D8" s="27" t="s">
        <v>124</v>
      </c>
      <c r="L8" s="20"/>
    </row>
    <row r="9" spans="2:46" s="1" customFormat="1" ht="16.5" customHeight="1">
      <c r="B9" s="32"/>
      <c r="E9" s="252" t="s">
        <v>1395</v>
      </c>
      <c r="F9" s="254"/>
      <c r="G9" s="254"/>
      <c r="H9" s="254"/>
      <c r="L9" s="32"/>
    </row>
    <row r="10" spans="2:46" s="1" customFormat="1" ht="12" customHeight="1">
      <c r="B10" s="32"/>
      <c r="D10" s="27" t="s">
        <v>126</v>
      </c>
      <c r="L10" s="32"/>
    </row>
    <row r="11" spans="2:46" s="1" customFormat="1" ht="30" customHeight="1">
      <c r="B11" s="32"/>
      <c r="E11" s="211" t="s">
        <v>1680</v>
      </c>
      <c r="F11" s="254"/>
      <c r="G11" s="254"/>
      <c r="H11" s="254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26. 1. 2026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tr">
        <f>IF('Rekapitulácia stavby'!AN10="","",'Rekapitulácia stavby'!AN10)</f>
        <v/>
      </c>
      <c r="L16" s="32"/>
    </row>
    <row r="17" spans="2:12" s="1" customFormat="1" ht="18" customHeight="1">
      <c r="B17" s="32"/>
      <c r="E17" s="25" t="str">
        <f>IF('Rekapitulácia stavby'!E11="","",'Rekapitulácia stavby'!E11)</f>
        <v xml:space="preserve"> </v>
      </c>
      <c r="I17" s="27" t="s">
        <v>25</v>
      </c>
      <c r="J17" s="25" t="str">
        <f>IF('Rekapitulácia stavby'!AN11="","",'Rekapitulácia stavby'!AN11)</f>
        <v/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5" t="str">
        <f>'Rekapitulácia stavby'!E14</f>
        <v>Vyplň údaj</v>
      </c>
      <c r="F20" s="216"/>
      <c r="G20" s="216"/>
      <c r="H20" s="216"/>
      <c r="I20" s="27" t="s">
        <v>25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24</v>
      </c>
      <c r="J22" s="25" t="str">
        <f>IF('Rekapitulácia stavby'!AN16="","",'Rekapitulácia stavby'!AN16)</f>
        <v/>
      </c>
      <c r="L22" s="32"/>
    </row>
    <row r="23" spans="2:12" s="1" customFormat="1" ht="18" customHeight="1">
      <c r="B23" s="32"/>
      <c r="E23" s="25" t="str">
        <f>IF('Rekapitulácia stavby'!E17="","",'Rekapitulácia stavby'!E17)</f>
        <v xml:space="preserve"> </v>
      </c>
      <c r="I23" s="27" t="s">
        <v>25</v>
      </c>
      <c r="J23" s="25" t="str">
        <f>IF('Rekapitulácia stavby'!AN17="","",'Rekapitulácia stavby'!AN17)</f>
        <v/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30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7"/>
      <c r="E29" s="221" t="s">
        <v>1</v>
      </c>
      <c r="F29" s="221"/>
      <c r="G29" s="221"/>
      <c r="H29" s="221"/>
      <c r="L29" s="97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32</v>
      </c>
      <c r="J32" s="69">
        <f>ROUND(J124,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" customHeight="1">
      <c r="B35" s="32"/>
      <c r="D35" s="58" t="s">
        <v>36</v>
      </c>
      <c r="E35" s="37" t="s">
        <v>37</v>
      </c>
      <c r="F35" s="99">
        <f>ROUND((SUM(BE124:BE238)),  2)</f>
        <v>0</v>
      </c>
      <c r="G35" s="100"/>
      <c r="H35" s="100"/>
      <c r="I35" s="101">
        <v>0.23</v>
      </c>
      <c r="J35" s="99">
        <f>ROUND(((SUM(BE124:BE238))*I35),  2)</f>
        <v>0</v>
      </c>
      <c r="L35" s="32"/>
    </row>
    <row r="36" spans="2:12" s="1" customFormat="1" ht="14.4" customHeight="1">
      <c r="B36" s="32"/>
      <c r="E36" s="37" t="s">
        <v>38</v>
      </c>
      <c r="F36" s="89">
        <f>ROUND((SUM(BF124:BF238)),  2)</f>
        <v>0</v>
      </c>
      <c r="I36" s="102">
        <v>0.23</v>
      </c>
      <c r="J36" s="89">
        <f>ROUND(((SUM(BF124:BF238))*I36),  2)</f>
        <v>0</v>
      </c>
      <c r="L36" s="32"/>
    </row>
    <row r="37" spans="2:12" s="1" customFormat="1" ht="14.4" hidden="1" customHeight="1">
      <c r="B37" s="32"/>
      <c r="E37" s="27" t="s">
        <v>39</v>
      </c>
      <c r="F37" s="89">
        <f>ROUND((SUM(BG124:BG238)),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40</v>
      </c>
      <c r="F38" s="89">
        <f>ROUND((SUM(BH124:BH238)),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41</v>
      </c>
      <c r="F39" s="99">
        <f>ROUND((SUM(BI124:BI238)),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42</v>
      </c>
      <c r="E41" s="60"/>
      <c r="F41" s="60"/>
      <c r="G41" s="105" t="s">
        <v>43</v>
      </c>
      <c r="H41" s="106" t="s">
        <v>44</v>
      </c>
      <c r="I41" s="60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hidden="1" customHeight="1">
      <c r="B82" s="32"/>
      <c r="C82" s="21" t="s">
        <v>128</v>
      </c>
      <c r="L82" s="32"/>
    </row>
    <row r="83" spans="2:12" s="1" customFormat="1" ht="6.9" hidden="1" customHeight="1">
      <c r="B83" s="32"/>
      <c r="L83" s="32"/>
    </row>
    <row r="84" spans="2:12" s="1" customFormat="1" ht="12" hidden="1" customHeight="1">
      <c r="B84" s="32"/>
      <c r="C84" s="27" t="s">
        <v>15</v>
      </c>
      <c r="L84" s="32"/>
    </row>
    <row r="85" spans="2:12" s="1" customFormat="1" ht="16.5" hidden="1" customHeight="1">
      <c r="B85" s="32"/>
      <c r="E85" s="252" t="str">
        <f>E7</f>
        <v>Príloha č.2_Výkaz výmer_Obratiská autobusov zadanie</v>
      </c>
      <c r="F85" s="253"/>
      <c r="G85" s="253"/>
      <c r="H85" s="253"/>
      <c r="L85" s="32"/>
    </row>
    <row r="86" spans="2:12" ht="12" hidden="1" customHeight="1">
      <c r="B86" s="20"/>
      <c r="C86" s="27" t="s">
        <v>124</v>
      </c>
      <c r="L86" s="20"/>
    </row>
    <row r="87" spans="2:12" s="1" customFormat="1" ht="16.5" hidden="1" customHeight="1">
      <c r="B87" s="32"/>
      <c r="E87" s="252" t="s">
        <v>1395</v>
      </c>
      <c r="F87" s="254"/>
      <c r="G87" s="254"/>
      <c r="H87" s="254"/>
      <c r="L87" s="32"/>
    </row>
    <row r="88" spans="2:12" s="1" customFormat="1" ht="12" hidden="1" customHeight="1">
      <c r="B88" s="32"/>
      <c r="C88" s="27" t="s">
        <v>126</v>
      </c>
      <c r="L88" s="32"/>
    </row>
    <row r="89" spans="2:12" s="1" customFormat="1" ht="30" hidden="1" customHeight="1">
      <c r="B89" s="32"/>
      <c r="E89" s="211" t="str">
        <f>E11</f>
        <v>SO_02_07_MS - Kamerový systém - Obratisko autobusov Malý Šúr v obci Kostolná pri Dunajii</v>
      </c>
      <c r="F89" s="254"/>
      <c r="G89" s="254"/>
      <c r="H89" s="254"/>
      <c r="L89" s="32"/>
    </row>
    <row r="90" spans="2:12" s="1" customFormat="1" ht="6.9" hidden="1" customHeight="1">
      <c r="B90" s="32"/>
      <c r="L90" s="32"/>
    </row>
    <row r="91" spans="2:12" s="1" customFormat="1" ht="12" hidden="1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26. 1. 2026</v>
      </c>
      <c r="L91" s="32"/>
    </row>
    <row r="92" spans="2:12" s="1" customFormat="1" ht="6.9" hidden="1" customHeight="1">
      <c r="B92" s="32"/>
      <c r="L92" s="32"/>
    </row>
    <row r="93" spans="2:12" s="1" customFormat="1" ht="15.15" hidden="1" customHeight="1">
      <c r="B93" s="32"/>
      <c r="C93" s="27" t="s">
        <v>23</v>
      </c>
      <c r="F93" s="25" t="str">
        <f>E17</f>
        <v xml:space="preserve"> </v>
      </c>
      <c r="I93" s="27" t="s">
        <v>28</v>
      </c>
      <c r="J93" s="30" t="str">
        <f>E23</f>
        <v xml:space="preserve"> </v>
      </c>
      <c r="L93" s="32"/>
    </row>
    <row r="94" spans="2:12" s="1" customFormat="1" ht="15.15" hidden="1" customHeight="1">
      <c r="B94" s="32"/>
      <c r="C94" s="27" t="s">
        <v>26</v>
      </c>
      <c r="F94" s="25" t="str">
        <f>IF(E20="","",E20)</f>
        <v>Vyplň údaj</v>
      </c>
      <c r="I94" s="27" t="s">
        <v>30</v>
      </c>
      <c r="J94" s="30" t="str">
        <f>E26</f>
        <v xml:space="preserve"> </v>
      </c>
      <c r="L94" s="32"/>
    </row>
    <row r="95" spans="2:12" s="1" customFormat="1" ht="10.35" hidden="1" customHeight="1">
      <c r="B95" s="32"/>
      <c r="L95" s="32"/>
    </row>
    <row r="96" spans="2:12" s="1" customFormat="1" ht="29.25" hidden="1" customHeight="1">
      <c r="B96" s="32"/>
      <c r="C96" s="111" t="s">
        <v>129</v>
      </c>
      <c r="D96" s="103"/>
      <c r="E96" s="103"/>
      <c r="F96" s="103"/>
      <c r="G96" s="103"/>
      <c r="H96" s="103"/>
      <c r="I96" s="103"/>
      <c r="J96" s="112" t="s">
        <v>130</v>
      </c>
      <c r="K96" s="103"/>
      <c r="L96" s="32"/>
    </row>
    <row r="97" spans="2:47" s="1" customFormat="1" ht="10.35" hidden="1" customHeight="1">
      <c r="B97" s="32"/>
      <c r="L97" s="32"/>
    </row>
    <row r="98" spans="2:47" s="1" customFormat="1" ht="22.8" hidden="1" customHeight="1">
      <c r="B98" s="32"/>
      <c r="C98" s="113" t="s">
        <v>131</v>
      </c>
      <c r="J98" s="69">
        <f>J124</f>
        <v>0</v>
      </c>
      <c r="L98" s="32"/>
      <c r="AU98" s="17" t="s">
        <v>132</v>
      </c>
    </row>
    <row r="99" spans="2:47" s="8" customFormat="1" ht="24.9" hidden="1" customHeight="1">
      <c r="B99" s="114"/>
      <c r="D99" s="115" t="s">
        <v>756</v>
      </c>
      <c r="E99" s="116"/>
      <c r="F99" s="116"/>
      <c r="G99" s="116"/>
      <c r="H99" s="116"/>
      <c r="I99" s="116"/>
      <c r="J99" s="117">
        <f>J125</f>
        <v>0</v>
      </c>
      <c r="L99" s="114"/>
    </row>
    <row r="100" spans="2:47" s="9" customFormat="1" ht="19.95" hidden="1" customHeight="1">
      <c r="B100" s="118"/>
      <c r="D100" s="119" t="s">
        <v>757</v>
      </c>
      <c r="E100" s="120"/>
      <c r="F100" s="120"/>
      <c r="G100" s="120"/>
      <c r="H100" s="120"/>
      <c r="I100" s="120"/>
      <c r="J100" s="121">
        <f>J126</f>
        <v>0</v>
      </c>
      <c r="L100" s="118"/>
    </row>
    <row r="101" spans="2:47" s="9" customFormat="1" ht="19.95" hidden="1" customHeight="1">
      <c r="B101" s="118"/>
      <c r="D101" s="119" t="s">
        <v>1127</v>
      </c>
      <c r="E101" s="120"/>
      <c r="F101" s="120"/>
      <c r="G101" s="120"/>
      <c r="H101" s="120"/>
      <c r="I101" s="120"/>
      <c r="J101" s="121">
        <f>J137</f>
        <v>0</v>
      </c>
      <c r="L101" s="118"/>
    </row>
    <row r="102" spans="2:47" s="8" customFormat="1" ht="24.9" hidden="1" customHeight="1">
      <c r="B102" s="114"/>
      <c r="D102" s="115" t="s">
        <v>145</v>
      </c>
      <c r="E102" s="116"/>
      <c r="F102" s="116"/>
      <c r="G102" s="116"/>
      <c r="H102" s="116"/>
      <c r="I102" s="116"/>
      <c r="J102" s="117">
        <f>J232</f>
        <v>0</v>
      </c>
      <c r="L102" s="114"/>
    </row>
    <row r="103" spans="2:47" s="1" customFormat="1" ht="21.75" hidden="1" customHeight="1">
      <c r="B103" s="32"/>
      <c r="L103" s="32"/>
    </row>
    <row r="104" spans="2:47" s="1" customFormat="1" ht="6.9" hidden="1" customHeight="1"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32"/>
    </row>
    <row r="105" spans="2:47" ht="10.199999999999999" hidden="1"/>
    <row r="106" spans="2:47" ht="10.199999999999999" hidden="1"/>
    <row r="107" spans="2:47" ht="10.199999999999999" hidden="1"/>
    <row r="108" spans="2:47" s="1" customFormat="1" ht="6.9" customHeight="1"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32"/>
    </row>
    <row r="109" spans="2:47" s="1" customFormat="1" ht="24.9" customHeight="1">
      <c r="B109" s="32"/>
      <c r="C109" s="21" t="s">
        <v>146</v>
      </c>
      <c r="L109" s="32"/>
    </row>
    <row r="110" spans="2:47" s="1" customFormat="1" ht="6.9" customHeight="1">
      <c r="B110" s="32"/>
      <c r="L110" s="32"/>
    </row>
    <row r="111" spans="2:47" s="1" customFormat="1" ht="12" customHeight="1">
      <c r="B111" s="32"/>
      <c r="C111" s="27" t="s">
        <v>15</v>
      </c>
      <c r="L111" s="32"/>
    </row>
    <row r="112" spans="2:47" s="1" customFormat="1" ht="16.5" customHeight="1">
      <c r="B112" s="32"/>
      <c r="E112" s="252" t="str">
        <f>E7</f>
        <v>Príloha č.2_Výkaz výmer_Obratiská autobusov zadanie</v>
      </c>
      <c r="F112" s="253"/>
      <c r="G112" s="253"/>
      <c r="H112" s="253"/>
      <c r="L112" s="32"/>
    </row>
    <row r="113" spans="2:65" ht="12" customHeight="1">
      <c r="B113" s="20"/>
      <c r="C113" s="27" t="s">
        <v>124</v>
      </c>
      <c r="L113" s="20"/>
    </row>
    <row r="114" spans="2:65" s="1" customFormat="1" ht="16.5" customHeight="1">
      <c r="B114" s="32"/>
      <c r="E114" s="252" t="s">
        <v>1395</v>
      </c>
      <c r="F114" s="254"/>
      <c r="G114" s="254"/>
      <c r="H114" s="254"/>
      <c r="L114" s="32"/>
    </row>
    <row r="115" spans="2:65" s="1" customFormat="1" ht="12" customHeight="1">
      <c r="B115" s="32"/>
      <c r="C115" s="27" t="s">
        <v>126</v>
      </c>
      <c r="L115" s="32"/>
    </row>
    <row r="116" spans="2:65" s="1" customFormat="1" ht="30" customHeight="1">
      <c r="B116" s="32"/>
      <c r="E116" s="211" t="str">
        <f>E11</f>
        <v>SO_02_07_MS - Kamerový systém - Obratisko autobusov Malý Šúr v obci Kostolná pri Dunajii</v>
      </c>
      <c r="F116" s="254"/>
      <c r="G116" s="254"/>
      <c r="H116" s="254"/>
      <c r="L116" s="32"/>
    </row>
    <row r="117" spans="2:65" s="1" customFormat="1" ht="6.9" customHeight="1">
      <c r="B117" s="32"/>
      <c r="L117" s="32"/>
    </row>
    <row r="118" spans="2:65" s="1" customFormat="1" ht="12" customHeight="1">
      <c r="B118" s="32"/>
      <c r="C118" s="27" t="s">
        <v>19</v>
      </c>
      <c r="F118" s="25" t="str">
        <f>F14</f>
        <v xml:space="preserve"> </v>
      </c>
      <c r="I118" s="27" t="s">
        <v>21</v>
      </c>
      <c r="J118" s="55" t="str">
        <f>IF(J14="","",J14)</f>
        <v>26. 1. 2026</v>
      </c>
      <c r="L118" s="32"/>
    </row>
    <row r="119" spans="2:65" s="1" customFormat="1" ht="6.9" customHeight="1">
      <c r="B119" s="32"/>
      <c r="L119" s="32"/>
    </row>
    <row r="120" spans="2:65" s="1" customFormat="1" ht="15.15" customHeight="1">
      <c r="B120" s="32"/>
      <c r="C120" s="27" t="s">
        <v>23</v>
      </c>
      <c r="F120" s="25" t="str">
        <f>E17</f>
        <v xml:space="preserve"> </v>
      </c>
      <c r="I120" s="27" t="s">
        <v>28</v>
      </c>
      <c r="J120" s="30" t="str">
        <f>E23</f>
        <v xml:space="preserve"> </v>
      </c>
      <c r="L120" s="32"/>
    </row>
    <row r="121" spans="2:65" s="1" customFormat="1" ht="15.15" customHeight="1">
      <c r="B121" s="32"/>
      <c r="C121" s="27" t="s">
        <v>26</v>
      </c>
      <c r="F121" s="25" t="str">
        <f>IF(E20="","",E20)</f>
        <v>Vyplň údaj</v>
      </c>
      <c r="I121" s="27" t="s">
        <v>30</v>
      </c>
      <c r="J121" s="30" t="str">
        <f>E26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22"/>
      <c r="C123" s="123" t="s">
        <v>147</v>
      </c>
      <c r="D123" s="124" t="s">
        <v>57</v>
      </c>
      <c r="E123" s="124" t="s">
        <v>53</v>
      </c>
      <c r="F123" s="124" t="s">
        <v>54</v>
      </c>
      <c r="G123" s="124" t="s">
        <v>148</v>
      </c>
      <c r="H123" s="124" t="s">
        <v>149</v>
      </c>
      <c r="I123" s="124" t="s">
        <v>150</v>
      </c>
      <c r="J123" s="125" t="s">
        <v>130</v>
      </c>
      <c r="K123" s="126" t="s">
        <v>151</v>
      </c>
      <c r="L123" s="122"/>
      <c r="M123" s="62" t="s">
        <v>1</v>
      </c>
      <c r="N123" s="63" t="s">
        <v>36</v>
      </c>
      <c r="O123" s="63" t="s">
        <v>152</v>
      </c>
      <c r="P123" s="63" t="s">
        <v>153</v>
      </c>
      <c r="Q123" s="63" t="s">
        <v>154</v>
      </c>
      <c r="R123" s="63" t="s">
        <v>155</v>
      </c>
      <c r="S123" s="63" t="s">
        <v>156</v>
      </c>
      <c r="T123" s="64" t="s">
        <v>157</v>
      </c>
    </row>
    <row r="124" spans="2:65" s="1" customFormat="1" ht="22.8" customHeight="1">
      <c r="B124" s="32"/>
      <c r="C124" s="67" t="s">
        <v>131</v>
      </c>
      <c r="J124" s="127">
        <f>BK124</f>
        <v>0</v>
      </c>
      <c r="L124" s="32"/>
      <c r="M124" s="65"/>
      <c r="N124" s="56"/>
      <c r="O124" s="56"/>
      <c r="P124" s="128">
        <f>P125+P232</f>
        <v>0</v>
      </c>
      <c r="Q124" s="56"/>
      <c r="R124" s="128">
        <f>R125+R232</f>
        <v>0</v>
      </c>
      <c r="S124" s="56"/>
      <c r="T124" s="129">
        <f>T125+T232</f>
        <v>0</v>
      </c>
      <c r="AT124" s="17" t="s">
        <v>71</v>
      </c>
      <c r="AU124" s="17" t="s">
        <v>132</v>
      </c>
      <c r="BK124" s="130">
        <f>BK125+BK232</f>
        <v>0</v>
      </c>
    </row>
    <row r="125" spans="2:65" s="11" customFormat="1" ht="25.95" customHeight="1">
      <c r="B125" s="131"/>
      <c r="D125" s="132" t="s">
        <v>71</v>
      </c>
      <c r="E125" s="133" t="s">
        <v>260</v>
      </c>
      <c r="F125" s="133" t="s">
        <v>861</v>
      </c>
      <c r="I125" s="134"/>
      <c r="J125" s="135">
        <f>BK125</f>
        <v>0</v>
      </c>
      <c r="L125" s="131"/>
      <c r="M125" s="136"/>
      <c r="P125" s="137">
        <f>P126+P137</f>
        <v>0</v>
      </c>
      <c r="R125" s="137">
        <f>R126+R137</f>
        <v>0</v>
      </c>
      <c r="T125" s="138">
        <f>T126+T137</f>
        <v>0</v>
      </c>
      <c r="AR125" s="132" t="s">
        <v>179</v>
      </c>
      <c r="AT125" s="139" t="s">
        <v>71</v>
      </c>
      <c r="AU125" s="139" t="s">
        <v>72</v>
      </c>
      <c r="AY125" s="132" t="s">
        <v>160</v>
      </c>
      <c r="BK125" s="140">
        <f>BK126+BK137</f>
        <v>0</v>
      </c>
    </row>
    <row r="126" spans="2:65" s="11" customFormat="1" ht="22.8" customHeight="1">
      <c r="B126" s="131"/>
      <c r="D126" s="132" t="s">
        <v>71</v>
      </c>
      <c r="E126" s="141" t="s">
        <v>862</v>
      </c>
      <c r="F126" s="141" t="s">
        <v>863</v>
      </c>
      <c r="I126" s="134"/>
      <c r="J126" s="142">
        <f>BK126</f>
        <v>0</v>
      </c>
      <c r="L126" s="131"/>
      <c r="M126" s="136"/>
      <c r="P126" s="137">
        <f>SUM(P127:P136)</f>
        <v>0</v>
      </c>
      <c r="R126" s="137">
        <f>SUM(R127:R136)</f>
        <v>0</v>
      </c>
      <c r="T126" s="138">
        <f>SUM(T127:T136)</f>
        <v>0</v>
      </c>
      <c r="AR126" s="132" t="s">
        <v>179</v>
      </c>
      <c r="AT126" s="139" t="s">
        <v>71</v>
      </c>
      <c r="AU126" s="139" t="s">
        <v>76</v>
      </c>
      <c r="AY126" s="132" t="s">
        <v>160</v>
      </c>
      <c r="BK126" s="140">
        <f>SUM(BK127:BK136)</f>
        <v>0</v>
      </c>
    </row>
    <row r="127" spans="2:65" s="1" customFormat="1" ht="16.5" customHeight="1">
      <c r="B127" s="143"/>
      <c r="C127" s="144" t="s">
        <v>76</v>
      </c>
      <c r="D127" s="144" t="s">
        <v>162</v>
      </c>
      <c r="E127" s="145" t="s">
        <v>1141</v>
      </c>
      <c r="F127" s="146" t="s">
        <v>1142</v>
      </c>
      <c r="G127" s="147" t="s">
        <v>601</v>
      </c>
      <c r="H127" s="148">
        <v>55</v>
      </c>
      <c r="I127" s="149"/>
      <c r="J127" s="150">
        <f>ROUND(I127*H127,2)</f>
        <v>0</v>
      </c>
      <c r="K127" s="151"/>
      <c r="L127" s="32"/>
      <c r="M127" s="152" t="s">
        <v>1</v>
      </c>
      <c r="N127" s="153" t="s">
        <v>38</v>
      </c>
      <c r="P127" s="154">
        <f>O127*H127</f>
        <v>0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AR127" s="156" t="s">
        <v>382</v>
      </c>
      <c r="AT127" s="156" t="s">
        <v>162</v>
      </c>
      <c r="AU127" s="156" t="s">
        <v>83</v>
      </c>
      <c r="AY127" s="17" t="s">
        <v>160</v>
      </c>
      <c r="BE127" s="157">
        <f>IF(N127="základná",J127,0)</f>
        <v>0</v>
      </c>
      <c r="BF127" s="157">
        <f>IF(N127="znížená",J127,0)</f>
        <v>0</v>
      </c>
      <c r="BG127" s="157">
        <f>IF(N127="zákl. prenesená",J127,0)</f>
        <v>0</v>
      </c>
      <c r="BH127" s="157">
        <f>IF(N127="zníž. prenesená",J127,0)</f>
        <v>0</v>
      </c>
      <c r="BI127" s="157">
        <f>IF(N127="nulová",J127,0)</f>
        <v>0</v>
      </c>
      <c r="BJ127" s="17" t="s">
        <v>83</v>
      </c>
      <c r="BK127" s="157">
        <f>ROUND(I127*H127,2)</f>
        <v>0</v>
      </c>
      <c r="BL127" s="17" t="s">
        <v>382</v>
      </c>
      <c r="BM127" s="156" t="s">
        <v>83</v>
      </c>
    </row>
    <row r="128" spans="2:65" s="12" customFormat="1" ht="10.199999999999999">
      <c r="B128" s="158"/>
      <c r="D128" s="159" t="s">
        <v>167</v>
      </c>
      <c r="E128" s="160" t="s">
        <v>1</v>
      </c>
      <c r="F128" s="161" t="s">
        <v>1142</v>
      </c>
      <c r="H128" s="160" t="s">
        <v>1</v>
      </c>
      <c r="I128" s="162"/>
      <c r="L128" s="158"/>
      <c r="M128" s="163"/>
      <c r="T128" s="164"/>
      <c r="AT128" s="160" t="s">
        <v>167</v>
      </c>
      <c r="AU128" s="160" t="s">
        <v>83</v>
      </c>
      <c r="AV128" s="12" t="s">
        <v>76</v>
      </c>
      <c r="AW128" s="12" t="s">
        <v>29</v>
      </c>
      <c r="AX128" s="12" t="s">
        <v>72</v>
      </c>
      <c r="AY128" s="160" t="s">
        <v>160</v>
      </c>
    </row>
    <row r="129" spans="2:65" s="13" customFormat="1" ht="10.199999999999999">
      <c r="B129" s="165"/>
      <c r="D129" s="159" t="s">
        <v>167</v>
      </c>
      <c r="E129" s="166" t="s">
        <v>1</v>
      </c>
      <c r="F129" s="167" t="s">
        <v>1681</v>
      </c>
      <c r="H129" s="168">
        <v>55</v>
      </c>
      <c r="I129" s="169"/>
      <c r="L129" s="165"/>
      <c r="M129" s="170"/>
      <c r="T129" s="171"/>
      <c r="AT129" s="166" t="s">
        <v>167</v>
      </c>
      <c r="AU129" s="166" t="s">
        <v>83</v>
      </c>
      <c r="AV129" s="13" t="s">
        <v>83</v>
      </c>
      <c r="AW129" s="13" t="s">
        <v>29</v>
      </c>
      <c r="AX129" s="13" t="s">
        <v>72</v>
      </c>
      <c r="AY129" s="166" t="s">
        <v>160</v>
      </c>
    </row>
    <row r="130" spans="2:65" s="14" customFormat="1" ht="10.199999999999999">
      <c r="B130" s="172"/>
      <c r="D130" s="159" t="s">
        <v>167</v>
      </c>
      <c r="E130" s="173" t="s">
        <v>1</v>
      </c>
      <c r="F130" s="174" t="s">
        <v>174</v>
      </c>
      <c r="H130" s="175">
        <v>55</v>
      </c>
      <c r="I130" s="176"/>
      <c r="L130" s="172"/>
      <c r="M130" s="177"/>
      <c r="T130" s="178"/>
      <c r="AT130" s="173" t="s">
        <v>167</v>
      </c>
      <c r="AU130" s="173" t="s">
        <v>83</v>
      </c>
      <c r="AV130" s="14" t="s">
        <v>166</v>
      </c>
      <c r="AW130" s="14" t="s">
        <v>29</v>
      </c>
      <c r="AX130" s="14" t="s">
        <v>76</v>
      </c>
      <c r="AY130" s="173" t="s">
        <v>160</v>
      </c>
    </row>
    <row r="131" spans="2:65" s="1" customFormat="1" ht="33" customHeight="1">
      <c r="B131" s="143"/>
      <c r="C131" s="186" t="s">
        <v>83</v>
      </c>
      <c r="D131" s="186" t="s">
        <v>260</v>
      </c>
      <c r="E131" s="187" t="s">
        <v>1146</v>
      </c>
      <c r="F131" s="188" t="s">
        <v>1147</v>
      </c>
      <c r="G131" s="189" t="s">
        <v>601</v>
      </c>
      <c r="H131" s="190">
        <v>55</v>
      </c>
      <c r="I131" s="191"/>
      <c r="J131" s="192">
        <f>ROUND(I131*H131,2)</f>
        <v>0</v>
      </c>
      <c r="K131" s="193"/>
      <c r="L131" s="194"/>
      <c r="M131" s="195" t="s">
        <v>1</v>
      </c>
      <c r="N131" s="196" t="s">
        <v>38</v>
      </c>
      <c r="P131" s="154">
        <f>O131*H131</f>
        <v>0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AR131" s="156" t="s">
        <v>869</v>
      </c>
      <c r="AT131" s="156" t="s">
        <v>260</v>
      </c>
      <c r="AU131" s="156" t="s">
        <v>83</v>
      </c>
      <c r="AY131" s="17" t="s">
        <v>160</v>
      </c>
      <c r="BE131" s="157">
        <f>IF(N131="základná",J131,0)</f>
        <v>0</v>
      </c>
      <c r="BF131" s="157">
        <f>IF(N131="znížená",J131,0)</f>
        <v>0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7" t="s">
        <v>83</v>
      </c>
      <c r="BK131" s="157">
        <f>ROUND(I131*H131,2)</f>
        <v>0</v>
      </c>
      <c r="BL131" s="17" t="s">
        <v>382</v>
      </c>
      <c r="BM131" s="156" t="s">
        <v>166</v>
      </c>
    </row>
    <row r="132" spans="2:65" s="1" customFormat="1" ht="16.5" customHeight="1">
      <c r="B132" s="143"/>
      <c r="C132" s="144" t="s">
        <v>179</v>
      </c>
      <c r="D132" s="144" t="s">
        <v>162</v>
      </c>
      <c r="E132" s="145" t="s">
        <v>1324</v>
      </c>
      <c r="F132" s="146" t="s">
        <v>1325</v>
      </c>
      <c r="G132" s="147" t="s">
        <v>289</v>
      </c>
      <c r="H132" s="148">
        <v>12</v>
      </c>
      <c r="I132" s="149"/>
      <c r="J132" s="150">
        <f>ROUND(I132*H132,2)</f>
        <v>0</v>
      </c>
      <c r="K132" s="151"/>
      <c r="L132" s="32"/>
      <c r="M132" s="152" t="s">
        <v>1</v>
      </c>
      <c r="N132" s="153" t="s">
        <v>38</v>
      </c>
      <c r="P132" s="154">
        <f>O132*H132</f>
        <v>0</v>
      </c>
      <c r="Q132" s="154">
        <v>0</v>
      </c>
      <c r="R132" s="154">
        <f>Q132*H132</f>
        <v>0</v>
      </c>
      <c r="S132" s="154">
        <v>0</v>
      </c>
      <c r="T132" s="155">
        <f>S132*H132</f>
        <v>0</v>
      </c>
      <c r="AR132" s="156" t="s">
        <v>382</v>
      </c>
      <c r="AT132" s="156" t="s">
        <v>162</v>
      </c>
      <c r="AU132" s="156" t="s">
        <v>83</v>
      </c>
      <c r="AY132" s="17" t="s">
        <v>160</v>
      </c>
      <c r="BE132" s="157">
        <f>IF(N132="základná",J132,0)</f>
        <v>0</v>
      </c>
      <c r="BF132" s="157">
        <f>IF(N132="znížená",J132,0)</f>
        <v>0</v>
      </c>
      <c r="BG132" s="157">
        <f>IF(N132="zákl. prenesená",J132,0)</f>
        <v>0</v>
      </c>
      <c r="BH132" s="157">
        <f>IF(N132="zníž. prenesená",J132,0)</f>
        <v>0</v>
      </c>
      <c r="BI132" s="157">
        <f>IF(N132="nulová",J132,0)</f>
        <v>0</v>
      </c>
      <c r="BJ132" s="17" t="s">
        <v>83</v>
      </c>
      <c r="BK132" s="157">
        <f>ROUND(I132*H132,2)</f>
        <v>0</v>
      </c>
      <c r="BL132" s="17" t="s">
        <v>382</v>
      </c>
      <c r="BM132" s="156" t="s">
        <v>182</v>
      </c>
    </row>
    <row r="133" spans="2:65" s="12" customFormat="1" ht="10.199999999999999">
      <c r="B133" s="158"/>
      <c r="D133" s="159" t="s">
        <v>167</v>
      </c>
      <c r="E133" s="160" t="s">
        <v>1</v>
      </c>
      <c r="F133" s="161" t="s">
        <v>1326</v>
      </c>
      <c r="H133" s="160" t="s">
        <v>1</v>
      </c>
      <c r="I133" s="162"/>
      <c r="L133" s="158"/>
      <c r="M133" s="163"/>
      <c r="T133" s="164"/>
      <c r="AT133" s="160" t="s">
        <v>167</v>
      </c>
      <c r="AU133" s="160" t="s">
        <v>83</v>
      </c>
      <c r="AV133" s="12" t="s">
        <v>76</v>
      </c>
      <c r="AW133" s="12" t="s">
        <v>29</v>
      </c>
      <c r="AX133" s="12" t="s">
        <v>72</v>
      </c>
      <c r="AY133" s="160" t="s">
        <v>160</v>
      </c>
    </row>
    <row r="134" spans="2:65" s="12" customFormat="1" ht="20.399999999999999">
      <c r="B134" s="158"/>
      <c r="D134" s="159" t="s">
        <v>167</v>
      </c>
      <c r="E134" s="160" t="s">
        <v>1</v>
      </c>
      <c r="F134" s="161" t="s">
        <v>1327</v>
      </c>
      <c r="H134" s="160" t="s">
        <v>1</v>
      </c>
      <c r="I134" s="162"/>
      <c r="L134" s="158"/>
      <c r="M134" s="163"/>
      <c r="T134" s="164"/>
      <c r="AT134" s="160" t="s">
        <v>167</v>
      </c>
      <c r="AU134" s="160" t="s">
        <v>83</v>
      </c>
      <c r="AV134" s="12" t="s">
        <v>76</v>
      </c>
      <c r="AW134" s="12" t="s">
        <v>29</v>
      </c>
      <c r="AX134" s="12" t="s">
        <v>72</v>
      </c>
      <c r="AY134" s="160" t="s">
        <v>160</v>
      </c>
    </row>
    <row r="135" spans="2:65" s="13" customFormat="1" ht="10.199999999999999">
      <c r="B135" s="165"/>
      <c r="D135" s="159" t="s">
        <v>167</v>
      </c>
      <c r="E135" s="166" t="s">
        <v>1</v>
      </c>
      <c r="F135" s="167" t="s">
        <v>1682</v>
      </c>
      <c r="H135" s="168">
        <v>12</v>
      </c>
      <c r="I135" s="169"/>
      <c r="L135" s="165"/>
      <c r="M135" s="170"/>
      <c r="T135" s="171"/>
      <c r="AT135" s="166" t="s">
        <v>167</v>
      </c>
      <c r="AU135" s="166" t="s">
        <v>83</v>
      </c>
      <c r="AV135" s="13" t="s">
        <v>83</v>
      </c>
      <c r="AW135" s="13" t="s">
        <v>29</v>
      </c>
      <c r="AX135" s="13" t="s">
        <v>72</v>
      </c>
      <c r="AY135" s="166" t="s">
        <v>160</v>
      </c>
    </row>
    <row r="136" spans="2:65" s="14" customFormat="1" ht="10.199999999999999">
      <c r="B136" s="172"/>
      <c r="D136" s="159" t="s">
        <v>167</v>
      </c>
      <c r="E136" s="173" t="s">
        <v>1</v>
      </c>
      <c r="F136" s="174" t="s">
        <v>174</v>
      </c>
      <c r="H136" s="175">
        <v>12</v>
      </c>
      <c r="I136" s="176"/>
      <c r="L136" s="172"/>
      <c r="M136" s="177"/>
      <c r="T136" s="178"/>
      <c r="AT136" s="173" t="s">
        <v>167</v>
      </c>
      <c r="AU136" s="173" t="s">
        <v>83</v>
      </c>
      <c r="AV136" s="14" t="s">
        <v>166</v>
      </c>
      <c r="AW136" s="14" t="s">
        <v>29</v>
      </c>
      <c r="AX136" s="14" t="s">
        <v>76</v>
      </c>
      <c r="AY136" s="173" t="s">
        <v>160</v>
      </c>
    </row>
    <row r="137" spans="2:65" s="11" customFormat="1" ht="22.8" customHeight="1">
      <c r="B137" s="131"/>
      <c r="D137" s="132" t="s">
        <v>71</v>
      </c>
      <c r="E137" s="141" t="s">
        <v>1295</v>
      </c>
      <c r="F137" s="141" t="s">
        <v>1296</v>
      </c>
      <c r="I137" s="134"/>
      <c r="J137" s="142">
        <f>BK137</f>
        <v>0</v>
      </c>
      <c r="L137" s="131"/>
      <c r="M137" s="136"/>
      <c r="P137" s="137">
        <f>SUM(P138:P231)</f>
        <v>0</v>
      </c>
      <c r="R137" s="137">
        <f>SUM(R138:R231)</f>
        <v>0</v>
      </c>
      <c r="T137" s="138">
        <f>SUM(T138:T231)</f>
        <v>0</v>
      </c>
      <c r="AR137" s="132" t="s">
        <v>179</v>
      </c>
      <c r="AT137" s="139" t="s">
        <v>71</v>
      </c>
      <c r="AU137" s="139" t="s">
        <v>76</v>
      </c>
      <c r="AY137" s="132" t="s">
        <v>160</v>
      </c>
      <c r="BK137" s="140">
        <f>SUM(BK138:BK231)</f>
        <v>0</v>
      </c>
    </row>
    <row r="138" spans="2:65" s="1" customFormat="1" ht="16.5" customHeight="1">
      <c r="B138" s="143"/>
      <c r="C138" s="144" t="s">
        <v>166</v>
      </c>
      <c r="D138" s="144" t="s">
        <v>162</v>
      </c>
      <c r="E138" s="145" t="s">
        <v>1330</v>
      </c>
      <c r="F138" s="146" t="s">
        <v>1331</v>
      </c>
      <c r="G138" s="147" t="s">
        <v>289</v>
      </c>
      <c r="H138" s="148">
        <v>3</v>
      </c>
      <c r="I138" s="149"/>
      <c r="J138" s="150">
        <f>ROUND(I138*H138,2)</f>
        <v>0</v>
      </c>
      <c r="K138" s="151"/>
      <c r="L138" s="32"/>
      <c r="M138" s="152" t="s">
        <v>1</v>
      </c>
      <c r="N138" s="153" t="s">
        <v>38</v>
      </c>
      <c r="P138" s="154">
        <f>O138*H138</f>
        <v>0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AR138" s="156" t="s">
        <v>382</v>
      </c>
      <c r="AT138" s="156" t="s">
        <v>162</v>
      </c>
      <c r="AU138" s="156" t="s">
        <v>83</v>
      </c>
      <c r="AY138" s="17" t="s">
        <v>160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7" t="s">
        <v>83</v>
      </c>
      <c r="BK138" s="157">
        <f>ROUND(I138*H138,2)</f>
        <v>0</v>
      </c>
      <c r="BL138" s="17" t="s">
        <v>382</v>
      </c>
      <c r="BM138" s="156" t="s">
        <v>187</v>
      </c>
    </row>
    <row r="139" spans="2:65" s="12" customFormat="1" ht="10.199999999999999">
      <c r="B139" s="158"/>
      <c r="D139" s="159" t="s">
        <v>167</v>
      </c>
      <c r="E139" s="160" t="s">
        <v>1</v>
      </c>
      <c r="F139" s="161" t="s">
        <v>1326</v>
      </c>
      <c r="H139" s="160" t="s">
        <v>1</v>
      </c>
      <c r="I139" s="162"/>
      <c r="L139" s="158"/>
      <c r="M139" s="163"/>
      <c r="T139" s="164"/>
      <c r="AT139" s="160" t="s">
        <v>167</v>
      </c>
      <c r="AU139" s="160" t="s">
        <v>83</v>
      </c>
      <c r="AV139" s="12" t="s">
        <v>76</v>
      </c>
      <c r="AW139" s="12" t="s">
        <v>29</v>
      </c>
      <c r="AX139" s="12" t="s">
        <v>72</v>
      </c>
      <c r="AY139" s="160" t="s">
        <v>160</v>
      </c>
    </row>
    <row r="140" spans="2:65" s="12" customFormat="1" ht="30.6">
      <c r="B140" s="158"/>
      <c r="D140" s="159" t="s">
        <v>167</v>
      </c>
      <c r="E140" s="160" t="s">
        <v>1</v>
      </c>
      <c r="F140" s="161" t="s">
        <v>1332</v>
      </c>
      <c r="H140" s="160" t="s">
        <v>1</v>
      </c>
      <c r="I140" s="162"/>
      <c r="L140" s="158"/>
      <c r="M140" s="163"/>
      <c r="T140" s="164"/>
      <c r="AT140" s="160" t="s">
        <v>167</v>
      </c>
      <c r="AU140" s="160" t="s">
        <v>83</v>
      </c>
      <c r="AV140" s="12" t="s">
        <v>76</v>
      </c>
      <c r="AW140" s="12" t="s">
        <v>29</v>
      </c>
      <c r="AX140" s="12" t="s">
        <v>72</v>
      </c>
      <c r="AY140" s="160" t="s">
        <v>160</v>
      </c>
    </row>
    <row r="141" spans="2:65" s="12" customFormat="1" ht="10.199999999999999">
      <c r="B141" s="158"/>
      <c r="D141" s="159" t="s">
        <v>167</v>
      </c>
      <c r="E141" s="160" t="s">
        <v>1</v>
      </c>
      <c r="F141" s="161" t="s">
        <v>1683</v>
      </c>
      <c r="H141" s="160" t="s">
        <v>1</v>
      </c>
      <c r="I141" s="162"/>
      <c r="L141" s="158"/>
      <c r="M141" s="163"/>
      <c r="T141" s="164"/>
      <c r="AT141" s="160" t="s">
        <v>167</v>
      </c>
      <c r="AU141" s="160" t="s">
        <v>83</v>
      </c>
      <c r="AV141" s="12" t="s">
        <v>76</v>
      </c>
      <c r="AW141" s="12" t="s">
        <v>29</v>
      </c>
      <c r="AX141" s="12" t="s">
        <v>72</v>
      </c>
      <c r="AY141" s="160" t="s">
        <v>160</v>
      </c>
    </row>
    <row r="142" spans="2:65" s="13" customFormat="1" ht="10.199999999999999">
      <c r="B142" s="165"/>
      <c r="D142" s="159" t="s">
        <v>167</v>
      </c>
      <c r="E142" s="166" t="s">
        <v>1</v>
      </c>
      <c r="F142" s="167" t="s">
        <v>179</v>
      </c>
      <c r="H142" s="168">
        <v>3</v>
      </c>
      <c r="I142" s="169"/>
      <c r="L142" s="165"/>
      <c r="M142" s="170"/>
      <c r="T142" s="171"/>
      <c r="AT142" s="166" t="s">
        <v>167</v>
      </c>
      <c r="AU142" s="166" t="s">
        <v>83</v>
      </c>
      <c r="AV142" s="13" t="s">
        <v>83</v>
      </c>
      <c r="AW142" s="13" t="s">
        <v>29</v>
      </c>
      <c r="AX142" s="13" t="s">
        <v>72</v>
      </c>
      <c r="AY142" s="166" t="s">
        <v>160</v>
      </c>
    </row>
    <row r="143" spans="2:65" s="14" customFormat="1" ht="10.199999999999999">
      <c r="B143" s="172"/>
      <c r="D143" s="159" t="s">
        <v>167</v>
      </c>
      <c r="E143" s="173" t="s">
        <v>1</v>
      </c>
      <c r="F143" s="174" t="s">
        <v>174</v>
      </c>
      <c r="H143" s="175">
        <v>3</v>
      </c>
      <c r="I143" s="176"/>
      <c r="L143" s="172"/>
      <c r="M143" s="177"/>
      <c r="T143" s="178"/>
      <c r="AT143" s="173" t="s">
        <v>167</v>
      </c>
      <c r="AU143" s="173" t="s">
        <v>83</v>
      </c>
      <c r="AV143" s="14" t="s">
        <v>166</v>
      </c>
      <c r="AW143" s="14" t="s">
        <v>29</v>
      </c>
      <c r="AX143" s="14" t="s">
        <v>76</v>
      </c>
      <c r="AY143" s="173" t="s">
        <v>160</v>
      </c>
    </row>
    <row r="144" spans="2:65" s="1" customFormat="1" ht="16.5" customHeight="1">
      <c r="B144" s="143"/>
      <c r="C144" s="144" t="s">
        <v>190</v>
      </c>
      <c r="D144" s="144" t="s">
        <v>162</v>
      </c>
      <c r="E144" s="145" t="s">
        <v>1684</v>
      </c>
      <c r="F144" s="146" t="s">
        <v>1685</v>
      </c>
      <c r="G144" s="147" t="s">
        <v>289</v>
      </c>
      <c r="H144" s="148">
        <v>1</v>
      </c>
      <c r="I144" s="149"/>
      <c r="J144" s="150">
        <f>ROUND(I144*H144,2)</f>
        <v>0</v>
      </c>
      <c r="K144" s="151"/>
      <c r="L144" s="32"/>
      <c r="M144" s="152" t="s">
        <v>1</v>
      </c>
      <c r="N144" s="153" t="s">
        <v>38</v>
      </c>
      <c r="P144" s="154">
        <f>O144*H144</f>
        <v>0</v>
      </c>
      <c r="Q144" s="154">
        <v>0</v>
      </c>
      <c r="R144" s="154">
        <f>Q144*H144</f>
        <v>0</v>
      </c>
      <c r="S144" s="154">
        <v>0</v>
      </c>
      <c r="T144" s="155">
        <f>S144*H144</f>
        <v>0</v>
      </c>
      <c r="AR144" s="156" t="s">
        <v>382</v>
      </c>
      <c r="AT144" s="156" t="s">
        <v>162</v>
      </c>
      <c r="AU144" s="156" t="s">
        <v>83</v>
      </c>
      <c r="AY144" s="17" t="s">
        <v>160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7" t="s">
        <v>83</v>
      </c>
      <c r="BK144" s="157">
        <f>ROUND(I144*H144,2)</f>
        <v>0</v>
      </c>
      <c r="BL144" s="17" t="s">
        <v>382</v>
      </c>
      <c r="BM144" s="156" t="s">
        <v>193</v>
      </c>
    </row>
    <row r="145" spans="2:65" s="12" customFormat="1" ht="10.199999999999999">
      <c r="B145" s="158"/>
      <c r="D145" s="159" t="s">
        <v>167</v>
      </c>
      <c r="E145" s="160" t="s">
        <v>1</v>
      </c>
      <c r="F145" s="161" t="s">
        <v>1326</v>
      </c>
      <c r="H145" s="160" t="s">
        <v>1</v>
      </c>
      <c r="I145" s="162"/>
      <c r="L145" s="158"/>
      <c r="M145" s="163"/>
      <c r="T145" s="164"/>
      <c r="AT145" s="160" t="s">
        <v>167</v>
      </c>
      <c r="AU145" s="160" t="s">
        <v>83</v>
      </c>
      <c r="AV145" s="12" t="s">
        <v>76</v>
      </c>
      <c r="AW145" s="12" t="s">
        <v>29</v>
      </c>
      <c r="AX145" s="12" t="s">
        <v>72</v>
      </c>
      <c r="AY145" s="160" t="s">
        <v>160</v>
      </c>
    </row>
    <row r="146" spans="2:65" s="12" customFormat="1" ht="10.199999999999999">
      <c r="B146" s="158"/>
      <c r="D146" s="159" t="s">
        <v>167</v>
      </c>
      <c r="E146" s="160" t="s">
        <v>1</v>
      </c>
      <c r="F146" s="161" t="s">
        <v>1686</v>
      </c>
      <c r="H146" s="160" t="s">
        <v>1</v>
      </c>
      <c r="I146" s="162"/>
      <c r="L146" s="158"/>
      <c r="M146" s="163"/>
      <c r="T146" s="164"/>
      <c r="AT146" s="160" t="s">
        <v>167</v>
      </c>
      <c r="AU146" s="160" t="s">
        <v>83</v>
      </c>
      <c r="AV146" s="12" t="s">
        <v>76</v>
      </c>
      <c r="AW146" s="12" t="s">
        <v>29</v>
      </c>
      <c r="AX146" s="12" t="s">
        <v>72</v>
      </c>
      <c r="AY146" s="160" t="s">
        <v>160</v>
      </c>
    </row>
    <row r="147" spans="2:65" s="12" customFormat="1" ht="10.199999999999999">
      <c r="B147" s="158"/>
      <c r="D147" s="159" t="s">
        <v>167</v>
      </c>
      <c r="E147" s="160" t="s">
        <v>1</v>
      </c>
      <c r="F147" s="161" t="s">
        <v>1687</v>
      </c>
      <c r="H147" s="160" t="s">
        <v>1</v>
      </c>
      <c r="I147" s="162"/>
      <c r="L147" s="158"/>
      <c r="M147" s="163"/>
      <c r="T147" s="164"/>
      <c r="AT147" s="160" t="s">
        <v>167</v>
      </c>
      <c r="AU147" s="160" t="s">
        <v>83</v>
      </c>
      <c r="AV147" s="12" t="s">
        <v>76</v>
      </c>
      <c r="AW147" s="12" t="s">
        <v>29</v>
      </c>
      <c r="AX147" s="12" t="s">
        <v>72</v>
      </c>
      <c r="AY147" s="160" t="s">
        <v>160</v>
      </c>
    </row>
    <row r="148" spans="2:65" s="13" customFormat="1" ht="10.199999999999999">
      <c r="B148" s="165"/>
      <c r="D148" s="159" t="s">
        <v>167</v>
      </c>
      <c r="E148" s="166" t="s">
        <v>1</v>
      </c>
      <c r="F148" s="167" t="s">
        <v>76</v>
      </c>
      <c r="H148" s="168">
        <v>1</v>
      </c>
      <c r="I148" s="169"/>
      <c r="L148" s="165"/>
      <c r="M148" s="170"/>
      <c r="T148" s="171"/>
      <c r="AT148" s="166" t="s">
        <v>167</v>
      </c>
      <c r="AU148" s="166" t="s">
        <v>83</v>
      </c>
      <c r="AV148" s="13" t="s">
        <v>83</v>
      </c>
      <c r="AW148" s="13" t="s">
        <v>29</v>
      </c>
      <c r="AX148" s="13" t="s">
        <v>72</v>
      </c>
      <c r="AY148" s="166" t="s">
        <v>160</v>
      </c>
    </row>
    <row r="149" spans="2:65" s="14" customFormat="1" ht="10.199999999999999">
      <c r="B149" s="172"/>
      <c r="D149" s="159" t="s">
        <v>167</v>
      </c>
      <c r="E149" s="173" t="s">
        <v>1</v>
      </c>
      <c r="F149" s="174" t="s">
        <v>174</v>
      </c>
      <c r="H149" s="175">
        <v>1</v>
      </c>
      <c r="I149" s="176"/>
      <c r="L149" s="172"/>
      <c r="M149" s="177"/>
      <c r="T149" s="178"/>
      <c r="AT149" s="173" t="s">
        <v>167</v>
      </c>
      <c r="AU149" s="173" t="s">
        <v>83</v>
      </c>
      <c r="AV149" s="14" t="s">
        <v>166</v>
      </c>
      <c r="AW149" s="14" t="s">
        <v>29</v>
      </c>
      <c r="AX149" s="14" t="s">
        <v>76</v>
      </c>
      <c r="AY149" s="173" t="s">
        <v>160</v>
      </c>
    </row>
    <row r="150" spans="2:65" s="1" customFormat="1" ht="16.5" customHeight="1">
      <c r="B150" s="143"/>
      <c r="C150" s="144" t="s">
        <v>182</v>
      </c>
      <c r="D150" s="144" t="s">
        <v>162</v>
      </c>
      <c r="E150" s="145" t="s">
        <v>1334</v>
      </c>
      <c r="F150" s="146" t="s">
        <v>1335</v>
      </c>
      <c r="G150" s="147" t="s">
        <v>601</v>
      </c>
      <c r="H150" s="148">
        <v>65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38</v>
      </c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AR150" s="156" t="s">
        <v>382</v>
      </c>
      <c r="AT150" s="156" t="s">
        <v>162</v>
      </c>
      <c r="AU150" s="156" t="s">
        <v>83</v>
      </c>
      <c r="AY150" s="17" t="s">
        <v>160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83</v>
      </c>
      <c r="BK150" s="157">
        <f>ROUND(I150*H150,2)</f>
        <v>0</v>
      </c>
      <c r="BL150" s="17" t="s">
        <v>382</v>
      </c>
      <c r="BM150" s="156" t="s">
        <v>198</v>
      </c>
    </row>
    <row r="151" spans="2:65" s="12" customFormat="1" ht="10.199999999999999">
      <c r="B151" s="158"/>
      <c r="D151" s="159" t="s">
        <v>167</v>
      </c>
      <c r="E151" s="160" t="s">
        <v>1</v>
      </c>
      <c r="F151" s="161" t="s">
        <v>1336</v>
      </c>
      <c r="H151" s="160" t="s">
        <v>1</v>
      </c>
      <c r="I151" s="162"/>
      <c r="L151" s="158"/>
      <c r="M151" s="163"/>
      <c r="T151" s="164"/>
      <c r="AT151" s="160" t="s">
        <v>167</v>
      </c>
      <c r="AU151" s="160" t="s">
        <v>83</v>
      </c>
      <c r="AV151" s="12" t="s">
        <v>76</v>
      </c>
      <c r="AW151" s="12" t="s">
        <v>29</v>
      </c>
      <c r="AX151" s="12" t="s">
        <v>72</v>
      </c>
      <c r="AY151" s="160" t="s">
        <v>160</v>
      </c>
    </row>
    <row r="152" spans="2:65" s="13" customFormat="1" ht="10.199999999999999">
      <c r="B152" s="165"/>
      <c r="D152" s="159" t="s">
        <v>167</v>
      </c>
      <c r="E152" s="166" t="s">
        <v>1</v>
      </c>
      <c r="F152" s="167" t="s">
        <v>581</v>
      </c>
      <c r="H152" s="168">
        <v>65</v>
      </c>
      <c r="I152" s="169"/>
      <c r="L152" s="165"/>
      <c r="M152" s="170"/>
      <c r="T152" s="171"/>
      <c r="AT152" s="166" t="s">
        <v>167</v>
      </c>
      <c r="AU152" s="166" t="s">
        <v>83</v>
      </c>
      <c r="AV152" s="13" t="s">
        <v>83</v>
      </c>
      <c r="AW152" s="13" t="s">
        <v>29</v>
      </c>
      <c r="AX152" s="13" t="s">
        <v>72</v>
      </c>
      <c r="AY152" s="166" t="s">
        <v>160</v>
      </c>
    </row>
    <row r="153" spans="2:65" s="12" customFormat="1" ht="10.199999999999999">
      <c r="B153" s="158"/>
      <c r="D153" s="159" t="s">
        <v>167</v>
      </c>
      <c r="E153" s="160" t="s">
        <v>1</v>
      </c>
      <c r="F153" s="161" t="s">
        <v>1688</v>
      </c>
      <c r="H153" s="160" t="s">
        <v>1</v>
      </c>
      <c r="I153" s="162"/>
      <c r="L153" s="158"/>
      <c r="M153" s="163"/>
      <c r="T153" s="164"/>
      <c r="AT153" s="160" t="s">
        <v>167</v>
      </c>
      <c r="AU153" s="160" t="s">
        <v>83</v>
      </c>
      <c r="AV153" s="12" t="s">
        <v>76</v>
      </c>
      <c r="AW153" s="12" t="s">
        <v>29</v>
      </c>
      <c r="AX153" s="12" t="s">
        <v>72</v>
      </c>
      <c r="AY153" s="160" t="s">
        <v>160</v>
      </c>
    </row>
    <row r="154" spans="2:65" s="14" customFormat="1" ht="10.199999999999999">
      <c r="B154" s="172"/>
      <c r="D154" s="159" t="s">
        <v>167</v>
      </c>
      <c r="E154" s="173" t="s">
        <v>1</v>
      </c>
      <c r="F154" s="174" t="s">
        <v>174</v>
      </c>
      <c r="H154" s="175">
        <v>65</v>
      </c>
      <c r="I154" s="176"/>
      <c r="L154" s="172"/>
      <c r="M154" s="177"/>
      <c r="T154" s="178"/>
      <c r="AT154" s="173" t="s">
        <v>167</v>
      </c>
      <c r="AU154" s="173" t="s">
        <v>83</v>
      </c>
      <c r="AV154" s="14" t="s">
        <v>166</v>
      </c>
      <c r="AW154" s="14" t="s">
        <v>29</v>
      </c>
      <c r="AX154" s="14" t="s">
        <v>76</v>
      </c>
      <c r="AY154" s="173" t="s">
        <v>160</v>
      </c>
    </row>
    <row r="155" spans="2:65" s="1" customFormat="1" ht="37.799999999999997" customHeight="1">
      <c r="B155" s="143"/>
      <c r="C155" s="186" t="s">
        <v>201</v>
      </c>
      <c r="D155" s="186" t="s">
        <v>260</v>
      </c>
      <c r="E155" s="187" t="s">
        <v>1338</v>
      </c>
      <c r="F155" s="188" t="s">
        <v>1339</v>
      </c>
      <c r="G155" s="189" t="s">
        <v>1340</v>
      </c>
      <c r="H155" s="190">
        <v>1</v>
      </c>
      <c r="I155" s="191"/>
      <c r="J155" s="192">
        <f>ROUND(I155*H155,2)</f>
        <v>0</v>
      </c>
      <c r="K155" s="193"/>
      <c r="L155" s="194"/>
      <c r="M155" s="195" t="s">
        <v>1</v>
      </c>
      <c r="N155" s="196" t="s">
        <v>38</v>
      </c>
      <c r="P155" s="154">
        <f>O155*H155</f>
        <v>0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AR155" s="156" t="s">
        <v>869</v>
      </c>
      <c r="AT155" s="156" t="s">
        <v>260</v>
      </c>
      <c r="AU155" s="156" t="s">
        <v>83</v>
      </c>
      <c r="AY155" s="17" t="s">
        <v>160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7" t="s">
        <v>83</v>
      </c>
      <c r="BK155" s="157">
        <f>ROUND(I155*H155,2)</f>
        <v>0</v>
      </c>
      <c r="BL155" s="17" t="s">
        <v>382</v>
      </c>
      <c r="BM155" s="156" t="s">
        <v>204</v>
      </c>
    </row>
    <row r="156" spans="2:65" s="12" customFormat="1" ht="20.399999999999999">
      <c r="B156" s="158"/>
      <c r="D156" s="159" t="s">
        <v>167</v>
      </c>
      <c r="E156" s="160" t="s">
        <v>1</v>
      </c>
      <c r="F156" s="161" t="s">
        <v>1341</v>
      </c>
      <c r="H156" s="160" t="s">
        <v>1</v>
      </c>
      <c r="I156" s="162"/>
      <c r="L156" s="158"/>
      <c r="M156" s="163"/>
      <c r="T156" s="164"/>
      <c r="AT156" s="160" t="s">
        <v>167</v>
      </c>
      <c r="AU156" s="160" t="s">
        <v>83</v>
      </c>
      <c r="AV156" s="12" t="s">
        <v>76</v>
      </c>
      <c r="AW156" s="12" t="s">
        <v>29</v>
      </c>
      <c r="AX156" s="12" t="s">
        <v>72</v>
      </c>
      <c r="AY156" s="160" t="s">
        <v>160</v>
      </c>
    </row>
    <row r="157" spans="2:65" s="13" customFormat="1" ht="10.199999999999999">
      <c r="B157" s="165"/>
      <c r="D157" s="159" t="s">
        <v>167</v>
      </c>
      <c r="E157" s="166" t="s">
        <v>1</v>
      </c>
      <c r="F157" s="167" t="s">
        <v>1689</v>
      </c>
      <c r="H157" s="168">
        <v>1</v>
      </c>
      <c r="I157" s="169"/>
      <c r="L157" s="165"/>
      <c r="M157" s="170"/>
      <c r="T157" s="171"/>
      <c r="AT157" s="166" t="s">
        <v>167</v>
      </c>
      <c r="AU157" s="166" t="s">
        <v>83</v>
      </c>
      <c r="AV157" s="13" t="s">
        <v>83</v>
      </c>
      <c r="AW157" s="13" t="s">
        <v>29</v>
      </c>
      <c r="AX157" s="13" t="s">
        <v>72</v>
      </c>
      <c r="AY157" s="166" t="s">
        <v>160</v>
      </c>
    </row>
    <row r="158" spans="2:65" s="14" customFormat="1" ht="10.199999999999999">
      <c r="B158" s="172"/>
      <c r="D158" s="159" t="s">
        <v>167</v>
      </c>
      <c r="E158" s="173" t="s">
        <v>1</v>
      </c>
      <c r="F158" s="174" t="s">
        <v>174</v>
      </c>
      <c r="H158" s="175">
        <v>1</v>
      </c>
      <c r="I158" s="176"/>
      <c r="L158" s="172"/>
      <c r="M158" s="177"/>
      <c r="T158" s="178"/>
      <c r="AT158" s="173" t="s">
        <v>167</v>
      </c>
      <c r="AU158" s="173" t="s">
        <v>83</v>
      </c>
      <c r="AV158" s="14" t="s">
        <v>166</v>
      </c>
      <c r="AW158" s="14" t="s">
        <v>29</v>
      </c>
      <c r="AX158" s="14" t="s">
        <v>76</v>
      </c>
      <c r="AY158" s="173" t="s">
        <v>160</v>
      </c>
    </row>
    <row r="159" spans="2:65" s="1" customFormat="1" ht="16.5" customHeight="1">
      <c r="B159" s="143"/>
      <c r="C159" s="144" t="s">
        <v>187</v>
      </c>
      <c r="D159" s="144" t="s">
        <v>162</v>
      </c>
      <c r="E159" s="145" t="s">
        <v>1343</v>
      </c>
      <c r="F159" s="146" t="s">
        <v>1344</v>
      </c>
      <c r="G159" s="147" t="s">
        <v>289</v>
      </c>
      <c r="H159" s="148">
        <v>1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38</v>
      </c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AR159" s="156" t="s">
        <v>382</v>
      </c>
      <c r="AT159" s="156" t="s">
        <v>162</v>
      </c>
      <c r="AU159" s="156" t="s">
        <v>83</v>
      </c>
      <c r="AY159" s="17" t="s">
        <v>160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7" t="s">
        <v>83</v>
      </c>
      <c r="BK159" s="157">
        <f>ROUND(I159*H159,2)</f>
        <v>0</v>
      </c>
      <c r="BL159" s="17" t="s">
        <v>382</v>
      </c>
      <c r="BM159" s="156" t="s">
        <v>210</v>
      </c>
    </row>
    <row r="160" spans="2:65" s="12" customFormat="1" ht="10.199999999999999">
      <c r="B160" s="158"/>
      <c r="D160" s="159" t="s">
        <v>167</v>
      </c>
      <c r="E160" s="160" t="s">
        <v>1</v>
      </c>
      <c r="F160" s="161" t="s">
        <v>1326</v>
      </c>
      <c r="H160" s="160" t="s">
        <v>1</v>
      </c>
      <c r="I160" s="162"/>
      <c r="L160" s="158"/>
      <c r="M160" s="163"/>
      <c r="T160" s="164"/>
      <c r="AT160" s="160" t="s">
        <v>167</v>
      </c>
      <c r="AU160" s="160" t="s">
        <v>83</v>
      </c>
      <c r="AV160" s="12" t="s">
        <v>76</v>
      </c>
      <c r="AW160" s="12" t="s">
        <v>29</v>
      </c>
      <c r="AX160" s="12" t="s">
        <v>72</v>
      </c>
      <c r="AY160" s="160" t="s">
        <v>160</v>
      </c>
    </row>
    <row r="161" spans="2:65" s="12" customFormat="1" ht="10.199999999999999">
      <c r="B161" s="158"/>
      <c r="D161" s="159" t="s">
        <v>167</v>
      </c>
      <c r="E161" s="160" t="s">
        <v>1</v>
      </c>
      <c r="F161" s="161" t="s">
        <v>1345</v>
      </c>
      <c r="H161" s="160" t="s">
        <v>1</v>
      </c>
      <c r="I161" s="162"/>
      <c r="L161" s="158"/>
      <c r="M161" s="163"/>
      <c r="T161" s="164"/>
      <c r="AT161" s="160" t="s">
        <v>167</v>
      </c>
      <c r="AU161" s="160" t="s">
        <v>83</v>
      </c>
      <c r="AV161" s="12" t="s">
        <v>76</v>
      </c>
      <c r="AW161" s="12" t="s">
        <v>29</v>
      </c>
      <c r="AX161" s="12" t="s">
        <v>72</v>
      </c>
      <c r="AY161" s="160" t="s">
        <v>160</v>
      </c>
    </row>
    <row r="162" spans="2:65" s="12" customFormat="1" ht="20.399999999999999">
      <c r="B162" s="158"/>
      <c r="D162" s="159" t="s">
        <v>167</v>
      </c>
      <c r="E162" s="160" t="s">
        <v>1</v>
      </c>
      <c r="F162" s="161" t="s">
        <v>1346</v>
      </c>
      <c r="H162" s="160" t="s">
        <v>1</v>
      </c>
      <c r="I162" s="162"/>
      <c r="L162" s="158"/>
      <c r="M162" s="163"/>
      <c r="T162" s="164"/>
      <c r="AT162" s="160" t="s">
        <v>167</v>
      </c>
      <c r="AU162" s="160" t="s">
        <v>83</v>
      </c>
      <c r="AV162" s="12" t="s">
        <v>76</v>
      </c>
      <c r="AW162" s="12" t="s">
        <v>29</v>
      </c>
      <c r="AX162" s="12" t="s">
        <v>72</v>
      </c>
      <c r="AY162" s="160" t="s">
        <v>160</v>
      </c>
    </row>
    <row r="163" spans="2:65" s="13" customFormat="1" ht="10.199999999999999">
      <c r="B163" s="165"/>
      <c r="D163" s="159" t="s">
        <v>167</v>
      </c>
      <c r="E163" s="166" t="s">
        <v>1</v>
      </c>
      <c r="F163" s="167" t="s">
        <v>1690</v>
      </c>
      <c r="H163" s="168">
        <v>1</v>
      </c>
      <c r="I163" s="169"/>
      <c r="L163" s="165"/>
      <c r="M163" s="170"/>
      <c r="T163" s="171"/>
      <c r="AT163" s="166" t="s">
        <v>167</v>
      </c>
      <c r="AU163" s="166" t="s">
        <v>83</v>
      </c>
      <c r="AV163" s="13" t="s">
        <v>83</v>
      </c>
      <c r="AW163" s="13" t="s">
        <v>29</v>
      </c>
      <c r="AX163" s="13" t="s">
        <v>72</v>
      </c>
      <c r="AY163" s="166" t="s">
        <v>160</v>
      </c>
    </row>
    <row r="164" spans="2:65" s="14" customFormat="1" ht="10.199999999999999">
      <c r="B164" s="172"/>
      <c r="D164" s="159" t="s">
        <v>167</v>
      </c>
      <c r="E164" s="173" t="s">
        <v>1</v>
      </c>
      <c r="F164" s="174" t="s">
        <v>174</v>
      </c>
      <c r="H164" s="175">
        <v>1</v>
      </c>
      <c r="I164" s="176"/>
      <c r="L164" s="172"/>
      <c r="M164" s="177"/>
      <c r="T164" s="178"/>
      <c r="AT164" s="173" t="s">
        <v>167</v>
      </c>
      <c r="AU164" s="173" t="s">
        <v>83</v>
      </c>
      <c r="AV164" s="14" t="s">
        <v>166</v>
      </c>
      <c r="AW164" s="14" t="s">
        <v>29</v>
      </c>
      <c r="AX164" s="14" t="s">
        <v>76</v>
      </c>
      <c r="AY164" s="173" t="s">
        <v>160</v>
      </c>
    </row>
    <row r="165" spans="2:65" s="1" customFormat="1" ht="16.5" customHeight="1">
      <c r="B165" s="143"/>
      <c r="C165" s="144" t="s">
        <v>213</v>
      </c>
      <c r="D165" s="144" t="s">
        <v>162</v>
      </c>
      <c r="E165" s="145" t="s">
        <v>1348</v>
      </c>
      <c r="F165" s="146" t="s">
        <v>1349</v>
      </c>
      <c r="G165" s="147" t="s">
        <v>289</v>
      </c>
      <c r="H165" s="148">
        <v>2</v>
      </c>
      <c r="I165" s="149"/>
      <c r="J165" s="150">
        <f>ROUND(I165*H165,2)</f>
        <v>0</v>
      </c>
      <c r="K165" s="151"/>
      <c r="L165" s="32"/>
      <c r="M165" s="152" t="s">
        <v>1</v>
      </c>
      <c r="N165" s="153" t="s">
        <v>38</v>
      </c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AR165" s="156" t="s">
        <v>382</v>
      </c>
      <c r="AT165" s="156" t="s">
        <v>162</v>
      </c>
      <c r="AU165" s="156" t="s">
        <v>83</v>
      </c>
      <c r="AY165" s="17" t="s">
        <v>160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7" t="s">
        <v>83</v>
      </c>
      <c r="BK165" s="157">
        <f>ROUND(I165*H165,2)</f>
        <v>0</v>
      </c>
      <c r="BL165" s="17" t="s">
        <v>382</v>
      </c>
      <c r="BM165" s="156" t="s">
        <v>216</v>
      </c>
    </row>
    <row r="166" spans="2:65" s="12" customFormat="1" ht="10.199999999999999">
      <c r="B166" s="158"/>
      <c r="D166" s="159" t="s">
        <v>167</v>
      </c>
      <c r="E166" s="160" t="s">
        <v>1</v>
      </c>
      <c r="F166" s="161" t="s">
        <v>1326</v>
      </c>
      <c r="H166" s="160" t="s">
        <v>1</v>
      </c>
      <c r="I166" s="162"/>
      <c r="L166" s="158"/>
      <c r="M166" s="163"/>
      <c r="T166" s="164"/>
      <c r="AT166" s="160" t="s">
        <v>167</v>
      </c>
      <c r="AU166" s="160" t="s">
        <v>83</v>
      </c>
      <c r="AV166" s="12" t="s">
        <v>76</v>
      </c>
      <c r="AW166" s="12" t="s">
        <v>29</v>
      </c>
      <c r="AX166" s="12" t="s">
        <v>72</v>
      </c>
      <c r="AY166" s="160" t="s">
        <v>160</v>
      </c>
    </row>
    <row r="167" spans="2:65" s="12" customFormat="1" ht="10.199999999999999">
      <c r="B167" s="158"/>
      <c r="D167" s="159" t="s">
        <v>167</v>
      </c>
      <c r="E167" s="160" t="s">
        <v>1</v>
      </c>
      <c r="F167" s="161" t="s">
        <v>1350</v>
      </c>
      <c r="H167" s="160" t="s">
        <v>1</v>
      </c>
      <c r="I167" s="162"/>
      <c r="L167" s="158"/>
      <c r="M167" s="163"/>
      <c r="T167" s="164"/>
      <c r="AT167" s="160" t="s">
        <v>167</v>
      </c>
      <c r="AU167" s="160" t="s">
        <v>83</v>
      </c>
      <c r="AV167" s="12" t="s">
        <v>76</v>
      </c>
      <c r="AW167" s="12" t="s">
        <v>29</v>
      </c>
      <c r="AX167" s="12" t="s">
        <v>72</v>
      </c>
      <c r="AY167" s="160" t="s">
        <v>160</v>
      </c>
    </row>
    <row r="168" spans="2:65" s="13" customFormat="1" ht="10.199999999999999">
      <c r="B168" s="165"/>
      <c r="D168" s="159" t="s">
        <v>167</v>
      </c>
      <c r="E168" s="166" t="s">
        <v>1</v>
      </c>
      <c r="F168" s="167" t="s">
        <v>1351</v>
      </c>
      <c r="H168" s="168">
        <v>2</v>
      </c>
      <c r="I168" s="169"/>
      <c r="L168" s="165"/>
      <c r="M168" s="170"/>
      <c r="T168" s="171"/>
      <c r="AT168" s="166" t="s">
        <v>167</v>
      </c>
      <c r="AU168" s="166" t="s">
        <v>83</v>
      </c>
      <c r="AV168" s="13" t="s">
        <v>83</v>
      </c>
      <c r="AW168" s="13" t="s">
        <v>29</v>
      </c>
      <c r="AX168" s="13" t="s">
        <v>72</v>
      </c>
      <c r="AY168" s="166" t="s">
        <v>160</v>
      </c>
    </row>
    <row r="169" spans="2:65" s="14" customFormat="1" ht="10.199999999999999">
      <c r="B169" s="172"/>
      <c r="D169" s="159" t="s">
        <v>167</v>
      </c>
      <c r="E169" s="173" t="s">
        <v>1</v>
      </c>
      <c r="F169" s="174" t="s">
        <v>174</v>
      </c>
      <c r="H169" s="175">
        <v>2</v>
      </c>
      <c r="I169" s="176"/>
      <c r="L169" s="172"/>
      <c r="M169" s="177"/>
      <c r="T169" s="178"/>
      <c r="AT169" s="173" t="s">
        <v>167</v>
      </c>
      <c r="AU169" s="173" t="s">
        <v>83</v>
      </c>
      <c r="AV169" s="14" t="s">
        <v>166</v>
      </c>
      <c r="AW169" s="14" t="s">
        <v>29</v>
      </c>
      <c r="AX169" s="14" t="s">
        <v>76</v>
      </c>
      <c r="AY169" s="173" t="s">
        <v>160</v>
      </c>
    </row>
    <row r="170" spans="2:65" s="1" customFormat="1" ht="24.15" customHeight="1">
      <c r="B170" s="143"/>
      <c r="C170" s="144" t="s">
        <v>193</v>
      </c>
      <c r="D170" s="144" t="s">
        <v>162</v>
      </c>
      <c r="E170" s="145" t="s">
        <v>1352</v>
      </c>
      <c r="F170" s="146" t="s">
        <v>1353</v>
      </c>
      <c r="G170" s="147" t="s">
        <v>289</v>
      </c>
      <c r="H170" s="148">
        <v>3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38</v>
      </c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AR170" s="156" t="s">
        <v>382</v>
      </c>
      <c r="AT170" s="156" t="s">
        <v>162</v>
      </c>
      <c r="AU170" s="156" t="s">
        <v>83</v>
      </c>
      <c r="AY170" s="17" t="s">
        <v>160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83</v>
      </c>
      <c r="BK170" s="157">
        <f>ROUND(I170*H170,2)</f>
        <v>0</v>
      </c>
      <c r="BL170" s="17" t="s">
        <v>382</v>
      </c>
      <c r="BM170" s="156" t="s">
        <v>221</v>
      </c>
    </row>
    <row r="171" spans="2:65" s="12" customFormat="1" ht="10.199999999999999">
      <c r="B171" s="158"/>
      <c r="D171" s="159" t="s">
        <v>167</v>
      </c>
      <c r="E171" s="160" t="s">
        <v>1</v>
      </c>
      <c r="F171" s="161" t="s">
        <v>1354</v>
      </c>
      <c r="H171" s="160" t="s">
        <v>1</v>
      </c>
      <c r="I171" s="162"/>
      <c r="L171" s="158"/>
      <c r="M171" s="163"/>
      <c r="T171" s="164"/>
      <c r="AT171" s="160" t="s">
        <v>167</v>
      </c>
      <c r="AU171" s="160" t="s">
        <v>83</v>
      </c>
      <c r="AV171" s="12" t="s">
        <v>76</v>
      </c>
      <c r="AW171" s="12" t="s">
        <v>29</v>
      </c>
      <c r="AX171" s="12" t="s">
        <v>72</v>
      </c>
      <c r="AY171" s="160" t="s">
        <v>160</v>
      </c>
    </row>
    <row r="172" spans="2:65" s="13" customFormat="1" ht="10.199999999999999">
      <c r="B172" s="165"/>
      <c r="D172" s="159" t="s">
        <v>167</v>
      </c>
      <c r="E172" s="166" t="s">
        <v>1</v>
      </c>
      <c r="F172" s="167" t="s">
        <v>1691</v>
      </c>
      <c r="H172" s="168">
        <v>3</v>
      </c>
      <c r="I172" s="169"/>
      <c r="L172" s="165"/>
      <c r="M172" s="170"/>
      <c r="T172" s="171"/>
      <c r="AT172" s="166" t="s">
        <v>167</v>
      </c>
      <c r="AU172" s="166" t="s">
        <v>83</v>
      </c>
      <c r="AV172" s="13" t="s">
        <v>83</v>
      </c>
      <c r="AW172" s="13" t="s">
        <v>29</v>
      </c>
      <c r="AX172" s="13" t="s">
        <v>72</v>
      </c>
      <c r="AY172" s="166" t="s">
        <v>160</v>
      </c>
    </row>
    <row r="173" spans="2:65" s="14" customFormat="1" ht="10.199999999999999">
      <c r="B173" s="172"/>
      <c r="D173" s="159" t="s">
        <v>167</v>
      </c>
      <c r="E173" s="173" t="s">
        <v>1</v>
      </c>
      <c r="F173" s="174" t="s">
        <v>174</v>
      </c>
      <c r="H173" s="175">
        <v>3</v>
      </c>
      <c r="I173" s="176"/>
      <c r="L173" s="172"/>
      <c r="M173" s="177"/>
      <c r="T173" s="178"/>
      <c r="AT173" s="173" t="s">
        <v>167</v>
      </c>
      <c r="AU173" s="173" t="s">
        <v>83</v>
      </c>
      <c r="AV173" s="14" t="s">
        <v>166</v>
      </c>
      <c r="AW173" s="14" t="s">
        <v>29</v>
      </c>
      <c r="AX173" s="14" t="s">
        <v>76</v>
      </c>
      <c r="AY173" s="173" t="s">
        <v>160</v>
      </c>
    </row>
    <row r="174" spans="2:65" s="1" customFormat="1" ht="16.5" customHeight="1">
      <c r="B174" s="143"/>
      <c r="C174" s="186" t="s">
        <v>227</v>
      </c>
      <c r="D174" s="186" t="s">
        <v>260</v>
      </c>
      <c r="E174" s="187" t="s">
        <v>1355</v>
      </c>
      <c r="F174" s="188" t="s">
        <v>1356</v>
      </c>
      <c r="G174" s="189" t="s">
        <v>289</v>
      </c>
      <c r="H174" s="190">
        <v>3</v>
      </c>
      <c r="I174" s="191"/>
      <c r="J174" s="192">
        <f>ROUND(I174*H174,2)</f>
        <v>0</v>
      </c>
      <c r="K174" s="193"/>
      <c r="L174" s="194"/>
      <c r="M174" s="195" t="s">
        <v>1</v>
      </c>
      <c r="N174" s="196" t="s">
        <v>38</v>
      </c>
      <c r="P174" s="154">
        <f>O174*H174</f>
        <v>0</v>
      </c>
      <c r="Q174" s="154">
        <v>0</v>
      </c>
      <c r="R174" s="154">
        <f>Q174*H174</f>
        <v>0</v>
      </c>
      <c r="S174" s="154">
        <v>0</v>
      </c>
      <c r="T174" s="155">
        <f>S174*H174</f>
        <v>0</v>
      </c>
      <c r="AR174" s="156" t="s">
        <v>869</v>
      </c>
      <c r="AT174" s="156" t="s">
        <v>260</v>
      </c>
      <c r="AU174" s="156" t="s">
        <v>83</v>
      </c>
      <c r="AY174" s="17" t="s">
        <v>160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7" t="s">
        <v>83</v>
      </c>
      <c r="BK174" s="157">
        <f>ROUND(I174*H174,2)</f>
        <v>0</v>
      </c>
      <c r="BL174" s="17" t="s">
        <v>382</v>
      </c>
      <c r="BM174" s="156" t="s">
        <v>230</v>
      </c>
    </row>
    <row r="175" spans="2:65" s="1" customFormat="1" ht="24.15" customHeight="1">
      <c r="B175" s="143"/>
      <c r="C175" s="144" t="s">
        <v>198</v>
      </c>
      <c r="D175" s="144" t="s">
        <v>162</v>
      </c>
      <c r="E175" s="145" t="s">
        <v>1692</v>
      </c>
      <c r="F175" s="146" t="s">
        <v>1693</v>
      </c>
      <c r="G175" s="147" t="s">
        <v>289</v>
      </c>
      <c r="H175" s="148">
        <v>1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38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382</v>
      </c>
      <c r="AT175" s="156" t="s">
        <v>162</v>
      </c>
      <c r="AU175" s="156" t="s">
        <v>83</v>
      </c>
      <c r="AY175" s="17" t="s">
        <v>160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83</v>
      </c>
      <c r="BK175" s="157">
        <f>ROUND(I175*H175,2)</f>
        <v>0</v>
      </c>
      <c r="BL175" s="17" t="s">
        <v>382</v>
      </c>
      <c r="BM175" s="156" t="s">
        <v>236</v>
      </c>
    </row>
    <row r="176" spans="2:65" s="12" customFormat="1" ht="10.199999999999999">
      <c r="B176" s="158"/>
      <c r="D176" s="159" t="s">
        <v>167</v>
      </c>
      <c r="E176" s="160" t="s">
        <v>1</v>
      </c>
      <c r="F176" s="161" t="s">
        <v>1694</v>
      </c>
      <c r="H176" s="160" t="s">
        <v>1</v>
      </c>
      <c r="I176" s="162"/>
      <c r="L176" s="158"/>
      <c r="M176" s="163"/>
      <c r="T176" s="164"/>
      <c r="AT176" s="160" t="s">
        <v>167</v>
      </c>
      <c r="AU176" s="160" t="s">
        <v>83</v>
      </c>
      <c r="AV176" s="12" t="s">
        <v>76</v>
      </c>
      <c r="AW176" s="12" t="s">
        <v>29</v>
      </c>
      <c r="AX176" s="12" t="s">
        <v>72</v>
      </c>
      <c r="AY176" s="160" t="s">
        <v>160</v>
      </c>
    </row>
    <row r="177" spans="2:65" s="13" customFormat="1" ht="10.199999999999999">
      <c r="B177" s="165"/>
      <c r="D177" s="159" t="s">
        <v>167</v>
      </c>
      <c r="E177" s="166" t="s">
        <v>1</v>
      </c>
      <c r="F177" s="167" t="s">
        <v>1695</v>
      </c>
      <c r="H177" s="168">
        <v>1</v>
      </c>
      <c r="I177" s="169"/>
      <c r="L177" s="165"/>
      <c r="M177" s="170"/>
      <c r="T177" s="171"/>
      <c r="AT177" s="166" t="s">
        <v>167</v>
      </c>
      <c r="AU177" s="166" t="s">
        <v>83</v>
      </c>
      <c r="AV177" s="13" t="s">
        <v>83</v>
      </c>
      <c r="AW177" s="13" t="s">
        <v>29</v>
      </c>
      <c r="AX177" s="13" t="s">
        <v>72</v>
      </c>
      <c r="AY177" s="166" t="s">
        <v>160</v>
      </c>
    </row>
    <row r="178" spans="2:65" s="14" customFormat="1" ht="10.199999999999999">
      <c r="B178" s="172"/>
      <c r="D178" s="159" t="s">
        <v>167</v>
      </c>
      <c r="E178" s="173" t="s">
        <v>1</v>
      </c>
      <c r="F178" s="174" t="s">
        <v>174</v>
      </c>
      <c r="H178" s="175">
        <v>1</v>
      </c>
      <c r="I178" s="176"/>
      <c r="L178" s="172"/>
      <c r="M178" s="177"/>
      <c r="T178" s="178"/>
      <c r="AT178" s="173" t="s">
        <v>167</v>
      </c>
      <c r="AU178" s="173" t="s">
        <v>83</v>
      </c>
      <c r="AV178" s="14" t="s">
        <v>166</v>
      </c>
      <c r="AW178" s="14" t="s">
        <v>29</v>
      </c>
      <c r="AX178" s="14" t="s">
        <v>76</v>
      </c>
      <c r="AY178" s="173" t="s">
        <v>160</v>
      </c>
    </row>
    <row r="179" spans="2:65" s="1" customFormat="1" ht="16.5" customHeight="1">
      <c r="B179" s="143"/>
      <c r="C179" s="186" t="s">
        <v>238</v>
      </c>
      <c r="D179" s="186" t="s">
        <v>260</v>
      </c>
      <c r="E179" s="187" t="s">
        <v>1696</v>
      </c>
      <c r="F179" s="188" t="s">
        <v>1697</v>
      </c>
      <c r="G179" s="189" t="s">
        <v>289</v>
      </c>
      <c r="H179" s="190">
        <v>1</v>
      </c>
      <c r="I179" s="191"/>
      <c r="J179" s="192">
        <f>ROUND(I179*H179,2)</f>
        <v>0</v>
      </c>
      <c r="K179" s="193"/>
      <c r="L179" s="194"/>
      <c r="M179" s="195" t="s">
        <v>1</v>
      </c>
      <c r="N179" s="196" t="s">
        <v>38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AR179" s="156" t="s">
        <v>869</v>
      </c>
      <c r="AT179" s="156" t="s">
        <v>260</v>
      </c>
      <c r="AU179" s="156" t="s">
        <v>83</v>
      </c>
      <c r="AY179" s="17" t="s">
        <v>160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83</v>
      </c>
      <c r="BK179" s="157">
        <f>ROUND(I179*H179,2)</f>
        <v>0</v>
      </c>
      <c r="BL179" s="17" t="s">
        <v>382</v>
      </c>
      <c r="BM179" s="156" t="s">
        <v>241</v>
      </c>
    </row>
    <row r="180" spans="2:65" s="12" customFormat="1" ht="30.6">
      <c r="B180" s="158"/>
      <c r="D180" s="159" t="s">
        <v>167</v>
      </c>
      <c r="E180" s="160" t="s">
        <v>1</v>
      </c>
      <c r="F180" s="161" t="s">
        <v>1698</v>
      </c>
      <c r="H180" s="160" t="s">
        <v>1</v>
      </c>
      <c r="I180" s="162"/>
      <c r="L180" s="158"/>
      <c r="M180" s="163"/>
      <c r="T180" s="164"/>
      <c r="AT180" s="160" t="s">
        <v>167</v>
      </c>
      <c r="AU180" s="160" t="s">
        <v>83</v>
      </c>
      <c r="AV180" s="12" t="s">
        <v>76</v>
      </c>
      <c r="AW180" s="12" t="s">
        <v>29</v>
      </c>
      <c r="AX180" s="12" t="s">
        <v>72</v>
      </c>
      <c r="AY180" s="160" t="s">
        <v>160</v>
      </c>
    </row>
    <row r="181" spans="2:65" s="12" customFormat="1" ht="10.199999999999999">
      <c r="B181" s="158"/>
      <c r="D181" s="159" t="s">
        <v>167</v>
      </c>
      <c r="E181" s="160" t="s">
        <v>1</v>
      </c>
      <c r="F181" s="161" t="s">
        <v>1699</v>
      </c>
      <c r="H181" s="160" t="s">
        <v>1</v>
      </c>
      <c r="I181" s="162"/>
      <c r="L181" s="158"/>
      <c r="M181" s="163"/>
      <c r="T181" s="164"/>
      <c r="AT181" s="160" t="s">
        <v>167</v>
      </c>
      <c r="AU181" s="160" t="s">
        <v>83</v>
      </c>
      <c r="AV181" s="12" t="s">
        <v>76</v>
      </c>
      <c r="AW181" s="12" t="s">
        <v>29</v>
      </c>
      <c r="AX181" s="12" t="s">
        <v>72</v>
      </c>
      <c r="AY181" s="160" t="s">
        <v>160</v>
      </c>
    </row>
    <row r="182" spans="2:65" s="12" customFormat="1" ht="10.199999999999999">
      <c r="B182" s="158"/>
      <c r="D182" s="159" t="s">
        <v>167</v>
      </c>
      <c r="E182" s="160" t="s">
        <v>1</v>
      </c>
      <c r="F182" s="161" t="s">
        <v>1700</v>
      </c>
      <c r="H182" s="160" t="s">
        <v>1</v>
      </c>
      <c r="I182" s="162"/>
      <c r="L182" s="158"/>
      <c r="M182" s="163"/>
      <c r="T182" s="164"/>
      <c r="AT182" s="160" t="s">
        <v>167</v>
      </c>
      <c r="AU182" s="160" t="s">
        <v>83</v>
      </c>
      <c r="AV182" s="12" t="s">
        <v>76</v>
      </c>
      <c r="AW182" s="12" t="s">
        <v>29</v>
      </c>
      <c r="AX182" s="12" t="s">
        <v>72</v>
      </c>
      <c r="AY182" s="160" t="s">
        <v>160</v>
      </c>
    </row>
    <row r="183" spans="2:65" s="12" customFormat="1" ht="10.199999999999999">
      <c r="B183" s="158"/>
      <c r="D183" s="159" t="s">
        <v>167</v>
      </c>
      <c r="E183" s="160" t="s">
        <v>1</v>
      </c>
      <c r="F183" s="161" t="s">
        <v>1701</v>
      </c>
      <c r="H183" s="160" t="s">
        <v>1</v>
      </c>
      <c r="I183" s="162"/>
      <c r="L183" s="158"/>
      <c r="M183" s="163"/>
      <c r="T183" s="164"/>
      <c r="AT183" s="160" t="s">
        <v>167</v>
      </c>
      <c r="AU183" s="160" t="s">
        <v>83</v>
      </c>
      <c r="AV183" s="12" t="s">
        <v>76</v>
      </c>
      <c r="AW183" s="12" t="s">
        <v>29</v>
      </c>
      <c r="AX183" s="12" t="s">
        <v>72</v>
      </c>
      <c r="AY183" s="160" t="s">
        <v>160</v>
      </c>
    </row>
    <row r="184" spans="2:65" s="12" customFormat="1" ht="10.199999999999999">
      <c r="B184" s="158"/>
      <c r="D184" s="159" t="s">
        <v>167</v>
      </c>
      <c r="E184" s="160" t="s">
        <v>1</v>
      </c>
      <c r="F184" s="161" t="s">
        <v>1702</v>
      </c>
      <c r="H184" s="160" t="s">
        <v>1</v>
      </c>
      <c r="I184" s="162"/>
      <c r="L184" s="158"/>
      <c r="M184" s="163"/>
      <c r="T184" s="164"/>
      <c r="AT184" s="160" t="s">
        <v>167</v>
      </c>
      <c r="AU184" s="160" t="s">
        <v>83</v>
      </c>
      <c r="AV184" s="12" t="s">
        <v>76</v>
      </c>
      <c r="AW184" s="12" t="s">
        <v>29</v>
      </c>
      <c r="AX184" s="12" t="s">
        <v>72</v>
      </c>
      <c r="AY184" s="160" t="s">
        <v>160</v>
      </c>
    </row>
    <row r="185" spans="2:65" s="12" customFormat="1" ht="10.199999999999999">
      <c r="B185" s="158"/>
      <c r="D185" s="159" t="s">
        <v>167</v>
      </c>
      <c r="E185" s="160" t="s">
        <v>1</v>
      </c>
      <c r="F185" s="161" t="s">
        <v>1703</v>
      </c>
      <c r="H185" s="160" t="s">
        <v>1</v>
      </c>
      <c r="I185" s="162"/>
      <c r="L185" s="158"/>
      <c r="M185" s="163"/>
      <c r="T185" s="164"/>
      <c r="AT185" s="160" t="s">
        <v>167</v>
      </c>
      <c r="AU185" s="160" t="s">
        <v>83</v>
      </c>
      <c r="AV185" s="12" t="s">
        <v>76</v>
      </c>
      <c r="AW185" s="12" t="s">
        <v>29</v>
      </c>
      <c r="AX185" s="12" t="s">
        <v>72</v>
      </c>
      <c r="AY185" s="160" t="s">
        <v>160</v>
      </c>
    </row>
    <row r="186" spans="2:65" s="12" customFormat="1" ht="10.199999999999999">
      <c r="B186" s="158"/>
      <c r="D186" s="159" t="s">
        <v>167</v>
      </c>
      <c r="E186" s="160" t="s">
        <v>1</v>
      </c>
      <c r="F186" s="161" t="s">
        <v>1704</v>
      </c>
      <c r="H186" s="160" t="s">
        <v>1</v>
      </c>
      <c r="I186" s="162"/>
      <c r="L186" s="158"/>
      <c r="M186" s="163"/>
      <c r="T186" s="164"/>
      <c r="AT186" s="160" t="s">
        <v>167</v>
      </c>
      <c r="AU186" s="160" t="s">
        <v>83</v>
      </c>
      <c r="AV186" s="12" t="s">
        <v>76</v>
      </c>
      <c r="AW186" s="12" t="s">
        <v>29</v>
      </c>
      <c r="AX186" s="12" t="s">
        <v>72</v>
      </c>
      <c r="AY186" s="160" t="s">
        <v>160</v>
      </c>
    </row>
    <row r="187" spans="2:65" s="12" customFormat="1" ht="10.199999999999999">
      <c r="B187" s="158"/>
      <c r="D187" s="159" t="s">
        <v>167</v>
      </c>
      <c r="E187" s="160" t="s">
        <v>1</v>
      </c>
      <c r="F187" s="161" t="s">
        <v>1705</v>
      </c>
      <c r="H187" s="160" t="s">
        <v>1</v>
      </c>
      <c r="I187" s="162"/>
      <c r="L187" s="158"/>
      <c r="M187" s="163"/>
      <c r="T187" s="164"/>
      <c r="AT187" s="160" t="s">
        <v>167</v>
      </c>
      <c r="AU187" s="160" t="s">
        <v>83</v>
      </c>
      <c r="AV187" s="12" t="s">
        <v>76</v>
      </c>
      <c r="AW187" s="12" t="s">
        <v>29</v>
      </c>
      <c r="AX187" s="12" t="s">
        <v>72</v>
      </c>
      <c r="AY187" s="160" t="s">
        <v>160</v>
      </c>
    </row>
    <row r="188" spans="2:65" s="12" customFormat="1" ht="10.199999999999999">
      <c r="B188" s="158"/>
      <c r="D188" s="159" t="s">
        <v>167</v>
      </c>
      <c r="E188" s="160" t="s">
        <v>1</v>
      </c>
      <c r="F188" s="161" t="s">
        <v>1706</v>
      </c>
      <c r="H188" s="160" t="s">
        <v>1</v>
      </c>
      <c r="I188" s="162"/>
      <c r="L188" s="158"/>
      <c r="M188" s="163"/>
      <c r="T188" s="164"/>
      <c r="AT188" s="160" t="s">
        <v>167</v>
      </c>
      <c r="AU188" s="160" t="s">
        <v>83</v>
      </c>
      <c r="AV188" s="12" t="s">
        <v>76</v>
      </c>
      <c r="AW188" s="12" t="s">
        <v>29</v>
      </c>
      <c r="AX188" s="12" t="s">
        <v>72</v>
      </c>
      <c r="AY188" s="160" t="s">
        <v>160</v>
      </c>
    </row>
    <row r="189" spans="2:65" s="12" customFormat="1" ht="20.399999999999999">
      <c r="B189" s="158"/>
      <c r="D189" s="159" t="s">
        <v>167</v>
      </c>
      <c r="E189" s="160" t="s">
        <v>1</v>
      </c>
      <c r="F189" s="161" t="s">
        <v>1707</v>
      </c>
      <c r="H189" s="160" t="s">
        <v>1</v>
      </c>
      <c r="I189" s="162"/>
      <c r="L189" s="158"/>
      <c r="M189" s="163"/>
      <c r="T189" s="164"/>
      <c r="AT189" s="160" t="s">
        <v>167</v>
      </c>
      <c r="AU189" s="160" t="s">
        <v>83</v>
      </c>
      <c r="AV189" s="12" t="s">
        <v>76</v>
      </c>
      <c r="AW189" s="12" t="s">
        <v>29</v>
      </c>
      <c r="AX189" s="12" t="s">
        <v>72</v>
      </c>
      <c r="AY189" s="160" t="s">
        <v>160</v>
      </c>
    </row>
    <row r="190" spans="2:65" s="12" customFormat="1" ht="20.399999999999999">
      <c r="B190" s="158"/>
      <c r="D190" s="159" t="s">
        <v>167</v>
      </c>
      <c r="E190" s="160" t="s">
        <v>1</v>
      </c>
      <c r="F190" s="161" t="s">
        <v>1708</v>
      </c>
      <c r="H190" s="160" t="s">
        <v>1</v>
      </c>
      <c r="I190" s="162"/>
      <c r="L190" s="158"/>
      <c r="M190" s="163"/>
      <c r="T190" s="164"/>
      <c r="AT190" s="160" t="s">
        <v>167</v>
      </c>
      <c r="AU190" s="160" t="s">
        <v>83</v>
      </c>
      <c r="AV190" s="12" t="s">
        <v>76</v>
      </c>
      <c r="AW190" s="12" t="s">
        <v>29</v>
      </c>
      <c r="AX190" s="12" t="s">
        <v>72</v>
      </c>
      <c r="AY190" s="160" t="s">
        <v>160</v>
      </c>
    </row>
    <row r="191" spans="2:65" s="13" customFormat="1" ht="10.199999999999999">
      <c r="B191" s="165"/>
      <c r="D191" s="159" t="s">
        <v>167</v>
      </c>
      <c r="E191" s="166" t="s">
        <v>1</v>
      </c>
      <c r="F191" s="167" t="s">
        <v>1695</v>
      </c>
      <c r="H191" s="168">
        <v>1</v>
      </c>
      <c r="I191" s="169"/>
      <c r="L191" s="165"/>
      <c r="M191" s="170"/>
      <c r="T191" s="171"/>
      <c r="AT191" s="166" t="s">
        <v>167</v>
      </c>
      <c r="AU191" s="166" t="s">
        <v>83</v>
      </c>
      <c r="AV191" s="13" t="s">
        <v>83</v>
      </c>
      <c r="AW191" s="13" t="s">
        <v>29</v>
      </c>
      <c r="AX191" s="13" t="s">
        <v>72</v>
      </c>
      <c r="AY191" s="166" t="s">
        <v>160</v>
      </c>
    </row>
    <row r="192" spans="2:65" s="14" customFormat="1" ht="10.199999999999999">
      <c r="B192" s="172"/>
      <c r="D192" s="159" t="s">
        <v>167</v>
      </c>
      <c r="E192" s="173" t="s">
        <v>1</v>
      </c>
      <c r="F192" s="174" t="s">
        <v>174</v>
      </c>
      <c r="H192" s="175">
        <v>1</v>
      </c>
      <c r="I192" s="176"/>
      <c r="L192" s="172"/>
      <c r="M192" s="177"/>
      <c r="T192" s="178"/>
      <c r="AT192" s="173" t="s">
        <v>167</v>
      </c>
      <c r="AU192" s="173" t="s">
        <v>83</v>
      </c>
      <c r="AV192" s="14" t="s">
        <v>166</v>
      </c>
      <c r="AW192" s="14" t="s">
        <v>29</v>
      </c>
      <c r="AX192" s="14" t="s">
        <v>76</v>
      </c>
      <c r="AY192" s="173" t="s">
        <v>160</v>
      </c>
    </row>
    <row r="193" spans="2:65" s="1" customFormat="1" ht="24.15" customHeight="1">
      <c r="B193" s="143"/>
      <c r="C193" s="144" t="s">
        <v>204</v>
      </c>
      <c r="D193" s="144" t="s">
        <v>162</v>
      </c>
      <c r="E193" s="145" t="s">
        <v>1709</v>
      </c>
      <c r="F193" s="146" t="s">
        <v>1710</v>
      </c>
      <c r="G193" s="147" t="s">
        <v>289</v>
      </c>
      <c r="H193" s="148">
        <v>1</v>
      </c>
      <c r="I193" s="149"/>
      <c r="J193" s="150">
        <f>ROUND(I193*H193,2)</f>
        <v>0</v>
      </c>
      <c r="K193" s="151"/>
      <c r="L193" s="32"/>
      <c r="M193" s="152" t="s">
        <v>1</v>
      </c>
      <c r="N193" s="153" t="s">
        <v>38</v>
      </c>
      <c r="P193" s="154">
        <f>O193*H193</f>
        <v>0</v>
      </c>
      <c r="Q193" s="154">
        <v>0</v>
      </c>
      <c r="R193" s="154">
        <f>Q193*H193</f>
        <v>0</v>
      </c>
      <c r="S193" s="154">
        <v>0</v>
      </c>
      <c r="T193" s="155">
        <f>S193*H193</f>
        <v>0</v>
      </c>
      <c r="AR193" s="156" t="s">
        <v>382</v>
      </c>
      <c r="AT193" s="156" t="s">
        <v>162</v>
      </c>
      <c r="AU193" s="156" t="s">
        <v>83</v>
      </c>
      <c r="AY193" s="17" t="s">
        <v>160</v>
      </c>
      <c r="BE193" s="157">
        <f>IF(N193="základná",J193,0)</f>
        <v>0</v>
      </c>
      <c r="BF193" s="157">
        <f>IF(N193="znížená",J193,0)</f>
        <v>0</v>
      </c>
      <c r="BG193" s="157">
        <f>IF(N193="zákl. prenesená",J193,0)</f>
        <v>0</v>
      </c>
      <c r="BH193" s="157">
        <f>IF(N193="zníž. prenesená",J193,0)</f>
        <v>0</v>
      </c>
      <c r="BI193" s="157">
        <f>IF(N193="nulová",J193,0)</f>
        <v>0</v>
      </c>
      <c r="BJ193" s="17" t="s">
        <v>83</v>
      </c>
      <c r="BK193" s="157">
        <f>ROUND(I193*H193,2)</f>
        <v>0</v>
      </c>
      <c r="BL193" s="17" t="s">
        <v>382</v>
      </c>
      <c r="BM193" s="156" t="s">
        <v>247</v>
      </c>
    </row>
    <row r="194" spans="2:65" s="12" customFormat="1" ht="10.199999999999999">
      <c r="B194" s="158"/>
      <c r="D194" s="159" t="s">
        <v>167</v>
      </c>
      <c r="E194" s="160" t="s">
        <v>1</v>
      </c>
      <c r="F194" s="161" t="s">
        <v>1711</v>
      </c>
      <c r="H194" s="160" t="s">
        <v>1</v>
      </c>
      <c r="I194" s="162"/>
      <c r="L194" s="158"/>
      <c r="M194" s="163"/>
      <c r="T194" s="164"/>
      <c r="AT194" s="160" t="s">
        <v>167</v>
      </c>
      <c r="AU194" s="160" t="s">
        <v>83</v>
      </c>
      <c r="AV194" s="12" t="s">
        <v>76</v>
      </c>
      <c r="AW194" s="12" t="s">
        <v>29</v>
      </c>
      <c r="AX194" s="12" t="s">
        <v>72</v>
      </c>
      <c r="AY194" s="160" t="s">
        <v>160</v>
      </c>
    </row>
    <row r="195" spans="2:65" s="13" customFormat="1" ht="10.199999999999999">
      <c r="B195" s="165"/>
      <c r="D195" s="159" t="s">
        <v>167</v>
      </c>
      <c r="E195" s="166" t="s">
        <v>1</v>
      </c>
      <c r="F195" s="167" t="s">
        <v>1712</v>
      </c>
      <c r="H195" s="168">
        <v>1</v>
      </c>
      <c r="I195" s="169"/>
      <c r="L195" s="165"/>
      <c r="M195" s="170"/>
      <c r="T195" s="171"/>
      <c r="AT195" s="166" t="s">
        <v>167</v>
      </c>
      <c r="AU195" s="166" t="s">
        <v>83</v>
      </c>
      <c r="AV195" s="13" t="s">
        <v>83</v>
      </c>
      <c r="AW195" s="13" t="s">
        <v>29</v>
      </c>
      <c r="AX195" s="13" t="s">
        <v>72</v>
      </c>
      <c r="AY195" s="166" t="s">
        <v>160</v>
      </c>
    </row>
    <row r="196" spans="2:65" s="14" customFormat="1" ht="10.199999999999999">
      <c r="B196" s="172"/>
      <c r="D196" s="159" t="s">
        <v>167</v>
      </c>
      <c r="E196" s="173" t="s">
        <v>1</v>
      </c>
      <c r="F196" s="174" t="s">
        <v>174</v>
      </c>
      <c r="H196" s="175">
        <v>1</v>
      </c>
      <c r="I196" s="176"/>
      <c r="L196" s="172"/>
      <c r="M196" s="177"/>
      <c r="T196" s="178"/>
      <c r="AT196" s="173" t="s">
        <v>167</v>
      </c>
      <c r="AU196" s="173" t="s">
        <v>83</v>
      </c>
      <c r="AV196" s="14" t="s">
        <v>166</v>
      </c>
      <c r="AW196" s="14" t="s">
        <v>29</v>
      </c>
      <c r="AX196" s="14" t="s">
        <v>76</v>
      </c>
      <c r="AY196" s="173" t="s">
        <v>160</v>
      </c>
    </row>
    <row r="197" spans="2:65" s="1" customFormat="1" ht="16.5" customHeight="1">
      <c r="B197" s="143"/>
      <c r="C197" s="186" t="s">
        <v>251</v>
      </c>
      <c r="D197" s="186" t="s">
        <v>260</v>
      </c>
      <c r="E197" s="187" t="s">
        <v>1713</v>
      </c>
      <c r="F197" s="188" t="s">
        <v>1714</v>
      </c>
      <c r="G197" s="189" t="s">
        <v>289</v>
      </c>
      <c r="H197" s="190">
        <v>1</v>
      </c>
      <c r="I197" s="191"/>
      <c r="J197" s="192">
        <f>ROUND(I197*H197,2)</f>
        <v>0</v>
      </c>
      <c r="K197" s="193"/>
      <c r="L197" s="194"/>
      <c r="M197" s="195" t="s">
        <v>1</v>
      </c>
      <c r="N197" s="196" t="s">
        <v>38</v>
      </c>
      <c r="P197" s="154">
        <f>O197*H197</f>
        <v>0</v>
      </c>
      <c r="Q197" s="154">
        <v>0</v>
      </c>
      <c r="R197" s="154">
        <f>Q197*H197</f>
        <v>0</v>
      </c>
      <c r="S197" s="154">
        <v>0</v>
      </c>
      <c r="T197" s="155">
        <f>S197*H197</f>
        <v>0</v>
      </c>
      <c r="AR197" s="156" t="s">
        <v>869</v>
      </c>
      <c r="AT197" s="156" t="s">
        <v>260</v>
      </c>
      <c r="AU197" s="156" t="s">
        <v>83</v>
      </c>
      <c r="AY197" s="17" t="s">
        <v>160</v>
      </c>
      <c r="BE197" s="157">
        <f>IF(N197="základná",J197,0)</f>
        <v>0</v>
      </c>
      <c r="BF197" s="157">
        <f>IF(N197="znížená",J197,0)</f>
        <v>0</v>
      </c>
      <c r="BG197" s="157">
        <f>IF(N197="zákl. prenesená",J197,0)</f>
        <v>0</v>
      </c>
      <c r="BH197" s="157">
        <f>IF(N197="zníž. prenesená",J197,0)</f>
        <v>0</v>
      </c>
      <c r="BI197" s="157">
        <f>IF(N197="nulová",J197,0)</f>
        <v>0</v>
      </c>
      <c r="BJ197" s="17" t="s">
        <v>83</v>
      </c>
      <c r="BK197" s="157">
        <f>ROUND(I197*H197,2)</f>
        <v>0</v>
      </c>
      <c r="BL197" s="17" t="s">
        <v>382</v>
      </c>
      <c r="BM197" s="156" t="s">
        <v>254</v>
      </c>
    </row>
    <row r="198" spans="2:65" s="12" customFormat="1" ht="30.6">
      <c r="B198" s="158"/>
      <c r="D198" s="159" t="s">
        <v>167</v>
      </c>
      <c r="E198" s="160" t="s">
        <v>1</v>
      </c>
      <c r="F198" s="161" t="s">
        <v>1715</v>
      </c>
      <c r="H198" s="160" t="s">
        <v>1</v>
      </c>
      <c r="I198" s="162"/>
      <c r="L198" s="158"/>
      <c r="M198" s="163"/>
      <c r="T198" s="164"/>
      <c r="AT198" s="160" t="s">
        <v>167</v>
      </c>
      <c r="AU198" s="160" t="s">
        <v>83</v>
      </c>
      <c r="AV198" s="12" t="s">
        <v>76</v>
      </c>
      <c r="AW198" s="12" t="s">
        <v>29</v>
      </c>
      <c r="AX198" s="12" t="s">
        <v>72</v>
      </c>
      <c r="AY198" s="160" t="s">
        <v>160</v>
      </c>
    </row>
    <row r="199" spans="2:65" s="12" customFormat="1" ht="10.199999999999999">
      <c r="B199" s="158"/>
      <c r="D199" s="159" t="s">
        <v>167</v>
      </c>
      <c r="E199" s="160" t="s">
        <v>1</v>
      </c>
      <c r="F199" s="161" t="s">
        <v>1716</v>
      </c>
      <c r="H199" s="160" t="s">
        <v>1</v>
      </c>
      <c r="I199" s="162"/>
      <c r="L199" s="158"/>
      <c r="M199" s="163"/>
      <c r="T199" s="164"/>
      <c r="AT199" s="160" t="s">
        <v>167</v>
      </c>
      <c r="AU199" s="160" t="s">
        <v>83</v>
      </c>
      <c r="AV199" s="12" t="s">
        <v>76</v>
      </c>
      <c r="AW199" s="12" t="s">
        <v>29</v>
      </c>
      <c r="AX199" s="12" t="s">
        <v>72</v>
      </c>
      <c r="AY199" s="160" t="s">
        <v>160</v>
      </c>
    </row>
    <row r="200" spans="2:65" s="12" customFormat="1" ht="20.399999999999999">
      <c r="B200" s="158"/>
      <c r="D200" s="159" t="s">
        <v>167</v>
      </c>
      <c r="E200" s="160" t="s">
        <v>1</v>
      </c>
      <c r="F200" s="161" t="s">
        <v>1717</v>
      </c>
      <c r="H200" s="160" t="s">
        <v>1</v>
      </c>
      <c r="I200" s="162"/>
      <c r="L200" s="158"/>
      <c r="M200" s="163"/>
      <c r="T200" s="164"/>
      <c r="AT200" s="160" t="s">
        <v>167</v>
      </c>
      <c r="AU200" s="160" t="s">
        <v>83</v>
      </c>
      <c r="AV200" s="12" t="s">
        <v>76</v>
      </c>
      <c r="AW200" s="12" t="s">
        <v>29</v>
      </c>
      <c r="AX200" s="12" t="s">
        <v>72</v>
      </c>
      <c r="AY200" s="160" t="s">
        <v>160</v>
      </c>
    </row>
    <row r="201" spans="2:65" s="12" customFormat="1" ht="10.199999999999999">
      <c r="B201" s="158"/>
      <c r="D201" s="159" t="s">
        <v>167</v>
      </c>
      <c r="E201" s="160" t="s">
        <v>1</v>
      </c>
      <c r="F201" s="161" t="s">
        <v>1718</v>
      </c>
      <c r="H201" s="160" t="s">
        <v>1</v>
      </c>
      <c r="I201" s="162"/>
      <c r="L201" s="158"/>
      <c r="M201" s="163"/>
      <c r="T201" s="164"/>
      <c r="AT201" s="160" t="s">
        <v>167</v>
      </c>
      <c r="AU201" s="160" t="s">
        <v>83</v>
      </c>
      <c r="AV201" s="12" t="s">
        <v>76</v>
      </c>
      <c r="AW201" s="12" t="s">
        <v>29</v>
      </c>
      <c r="AX201" s="12" t="s">
        <v>72</v>
      </c>
      <c r="AY201" s="160" t="s">
        <v>160</v>
      </c>
    </row>
    <row r="202" spans="2:65" s="12" customFormat="1" ht="20.399999999999999">
      <c r="B202" s="158"/>
      <c r="D202" s="159" t="s">
        <v>167</v>
      </c>
      <c r="E202" s="160" t="s">
        <v>1</v>
      </c>
      <c r="F202" s="161" t="s">
        <v>1719</v>
      </c>
      <c r="H202" s="160" t="s">
        <v>1</v>
      </c>
      <c r="I202" s="162"/>
      <c r="L202" s="158"/>
      <c r="M202" s="163"/>
      <c r="T202" s="164"/>
      <c r="AT202" s="160" t="s">
        <v>167</v>
      </c>
      <c r="AU202" s="160" t="s">
        <v>83</v>
      </c>
      <c r="AV202" s="12" t="s">
        <v>76</v>
      </c>
      <c r="AW202" s="12" t="s">
        <v>29</v>
      </c>
      <c r="AX202" s="12" t="s">
        <v>72</v>
      </c>
      <c r="AY202" s="160" t="s">
        <v>160</v>
      </c>
    </row>
    <row r="203" spans="2:65" s="12" customFormat="1" ht="20.399999999999999">
      <c r="B203" s="158"/>
      <c r="D203" s="159" t="s">
        <v>167</v>
      </c>
      <c r="E203" s="160" t="s">
        <v>1</v>
      </c>
      <c r="F203" s="161" t="s">
        <v>1720</v>
      </c>
      <c r="H203" s="160" t="s">
        <v>1</v>
      </c>
      <c r="I203" s="162"/>
      <c r="L203" s="158"/>
      <c r="M203" s="163"/>
      <c r="T203" s="164"/>
      <c r="AT203" s="160" t="s">
        <v>167</v>
      </c>
      <c r="AU203" s="160" t="s">
        <v>83</v>
      </c>
      <c r="AV203" s="12" t="s">
        <v>76</v>
      </c>
      <c r="AW203" s="12" t="s">
        <v>29</v>
      </c>
      <c r="AX203" s="12" t="s">
        <v>72</v>
      </c>
      <c r="AY203" s="160" t="s">
        <v>160</v>
      </c>
    </row>
    <row r="204" spans="2:65" s="12" customFormat="1" ht="30.6">
      <c r="B204" s="158"/>
      <c r="D204" s="159" t="s">
        <v>167</v>
      </c>
      <c r="E204" s="160" t="s">
        <v>1</v>
      </c>
      <c r="F204" s="161" t="s">
        <v>1721</v>
      </c>
      <c r="H204" s="160" t="s">
        <v>1</v>
      </c>
      <c r="I204" s="162"/>
      <c r="L204" s="158"/>
      <c r="M204" s="163"/>
      <c r="T204" s="164"/>
      <c r="AT204" s="160" t="s">
        <v>167</v>
      </c>
      <c r="AU204" s="160" t="s">
        <v>83</v>
      </c>
      <c r="AV204" s="12" t="s">
        <v>76</v>
      </c>
      <c r="AW204" s="12" t="s">
        <v>29</v>
      </c>
      <c r="AX204" s="12" t="s">
        <v>72</v>
      </c>
      <c r="AY204" s="160" t="s">
        <v>160</v>
      </c>
    </row>
    <row r="205" spans="2:65" s="12" customFormat="1" ht="10.199999999999999">
      <c r="B205" s="158"/>
      <c r="D205" s="159" t="s">
        <v>167</v>
      </c>
      <c r="E205" s="160" t="s">
        <v>1</v>
      </c>
      <c r="F205" s="161" t="s">
        <v>1722</v>
      </c>
      <c r="H205" s="160" t="s">
        <v>1</v>
      </c>
      <c r="I205" s="162"/>
      <c r="L205" s="158"/>
      <c r="M205" s="163"/>
      <c r="T205" s="164"/>
      <c r="AT205" s="160" t="s">
        <v>167</v>
      </c>
      <c r="AU205" s="160" t="s">
        <v>83</v>
      </c>
      <c r="AV205" s="12" t="s">
        <v>76</v>
      </c>
      <c r="AW205" s="12" t="s">
        <v>29</v>
      </c>
      <c r="AX205" s="12" t="s">
        <v>72</v>
      </c>
      <c r="AY205" s="160" t="s">
        <v>160</v>
      </c>
    </row>
    <row r="206" spans="2:65" s="12" customFormat="1" ht="10.199999999999999">
      <c r="B206" s="158"/>
      <c r="D206" s="159" t="s">
        <v>167</v>
      </c>
      <c r="E206" s="160" t="s">
        <v>1</v>
      </c>
      <c r="F206" s="161" t="s">
        <v>1723</v>
      </c>
      <c r="H206" s="160" t="s">
        <v>1</v>
      </c>
      <c r="I206" s="162"/>
      <c r="L206" s="158"/>
      <c r="M206" s="163"/>
      <c r="T206" s="164"/>
      <c r="AT206" s="160" t="s">
        <v>167</v>
      </c>
      <c r="AU206" s="160" t="s">
        <v>83</v>
      </c>
      <c r="AV206" s="12" t="s">
        <v>76</v>
      </c>
      <c r="AW206" s="12" t="s">
        <v>29</v>
      </c>
      <c r="AX206" s="12" t="s">
        <v>72</v>
      </c>
      <c r="AY206" s="160" t="s">
        <v>160</v>
      </c>
    </row>
    <row r="207" spans="2:65" s="12" customFormat="1" ht="20.399999999999999">
      <c r="B207" s="158"/>
      <c r="D207" s="159" t="s">
        <v>167</v>
      </c>
      <c r="E207" s="160" t="s">
        <v>1</v>
      </c>
      <c r="F207" s="161" t="s">
        <v>1724</v>
      </c>
      <c r="H207" s="160" t="s">
        <v>1</v>
      </c>
      <c r="I207" s="162"/>
      <c r="L207" s="158"/>
      <c r="M207" s="163"/>
      <c r="T207" s="164"/>
      <c r="AT207" s="160" t="s">
        <v>167</v>
      </c>
      <c r="AU207" s="160" t="s">
        <v>83</v>
      </c>
      <c r="AV207" s="12" t="s">
        <v>76</v>
      </c>
      <c r="AW207" s="12" t="s">
        <v>29</v>
      </c>
      <c r="AX207" s="12" t="s">
        <v>72</v>
      </c>
      <c r="AY207" s="160" t="s">
        <v>160</v>
      </c>
    </row>
    <row r="208" spans="2:65" s="12" customFormat="1" ht="20.399999999999999">
      <c r="B208" s="158"/>
      <c r="D208" s="159" t="s">
        <v>167</v>
      </c>
      <c r="E208" s="160" t="s">
        <v>1</v>
      </c>
      <c r="F208" s="161" t="s">
        <v>1725</v>
      </c>
      <c r="H208" s="160" t="s">
        <v>1</v>
      </c>
      <c r="I208" s="162"/>
      <c r="L208" s="158"/>
      <c r="M208" s="163"/>
      <c r="T208" s="164"/>
      <c r="AT208" s="160" t="s">
        <v>167</v>
      </c>
      <c r="AU208" s="160" t="s">
        <v>83</v>
      </c>
      <c r="AV208" s="12" t="s">
        <v>76</v>
      </c>
      <c r="AW208" s="12" t="s">
        <v>29</v>
      </c>
      <c r="AX208" s="12" t="s">
        <v>72</v>
      </c>
      <c r="AY208" s="160" t="s">
        <v>160</v>
      </c>
    </row>
    <row r="209" spans="2:65" s="12" customFormat="1" ht="20.399999999999999">
      <c r="B209" s="158"/>
      <c r="D209" s="159" t="s">
        <v>167</v>
      </c>
      <c r="E209" s="160" t="s">
        <v>1</v>
      </c>
      <c r="F209" s="161" t="s">
        <v>1726</v>
      </c>
      <c r="H209" s="160" t="s">
        <v>1</v>
      </c>
      <c r="I209" s="162"/>
      <c r="L209" s="158"/>
      <c r="M209" s="163"/>
      <c r="T209" s="164"/>
      <c r="AT209" s="160" t="s">
        <v>167</v>
      </c>
      <c r="AU209" s="160" t="s">
        <v>83</v>
      </c>
      <c r="AV209" s="12" t="s">
        <v>76</v>
      </c>
      <c r="AW209" s="12" t="s">
        <v>29</v>
      </c>
      <c r="AX209" s="12" t="s">
        <v>72</v>
      </c>
      <c r="AY209" s="160" t="s">
        <v>160</v>
      </c>
    </row>
    <row r="210" spans="2:65" s="12" customFormat="1" ht="10.199999999999999">
      <c r="B210" s="158"/>
      <c r="D210" s="159" t="s">
        <v>167</v>
      </c>
      <c r="E210" s="160" t="s">
        <v>1</v>
      </c>
      <c r="F210" s="161" t="s">
        <v>1727</v>
      </c>
      <c r="H210" s="160" t="s">
        <v>1</v>
      </c>
      <c r="I210" s="162"/>
      <c r="L210" s="158"/>
      <c r="M210" s="163"/>
      <c r="T210" s="164"/>
      <c r="AT210" s="160" t="s">
        <v>167</v>
      </c>
      <c r="AU210" s="160" t="s">
        <v>83</v>
      </c>
      <c r="AV210" s="12" t="s">
        <v>76</v>
      </c>
      <c r="AW210" s="12" t="s">
        <v>29</v>
      </c>
      <c r="AX210" s="12" t="s">
        <v>72</v>
      </c>
      <c r="AY210" s="160" t="s">
        <v>160</v>
      </c>
    </row>
    <row r="211" spans="2:65" s="12" customFormat="1" ht="10.199999999999999">
      <c r="B211" s="158"/>
      <c r="D211" s="159" t="s">
        <v>167</v>
      </c>
      <c r="E211" s="160" t="s">
        <v>1</v>
      </c>
      <c r="F211" s="161" t="s">
        <v>1728</v>
      </c>
      <c r="H211" s="160" t="s">
        <v>1</v>
      </c>
      <c r="I211" s="162"/>
      <c r="L211" s="158"/>
      <c r="M211" s="163"/>
      <c r="T211" s="164"/>
      <c r="AT211" s="160" t="s">
        <v>167</v>
      </c>
      <c r="AU211" s="160" t="s">
        <v>83</v>
      </c>
      <c r="AV211" s="12" t="s">
        <v>76</v>
      </c>
      <c r="AW211" s="12" t="s">
        <v>29</v>
      </c>
      <c r="AX211" s="12" t="s">
        <v>72</v>
      </c>
      <c r="AY211" s="160" t="s">
        <v>160</v>
      </c>
    </row>
    <row r="212" spans="2:65" s="12" customFormat="1" ht="10.199999999999999">
      <c r="B212" s="158"/>
      <c r="D212" s="159" t="s">
        <v>167</v>
      </c>
      <c r="E212" s="160" t="s">
        <v>1</v>
      </c>
      <c r="F212" s="161" t="s">
        <v>1729</v>
      </c>
      <c r="H212" s="160" t="s">
        <v>1</v>
      </c>
      <c r="I212" s="162"/>
      <c r="L212" s="158"/>
      <c r="M212" s="163"/>
      <c r="T212" s="164"/>
      <c r="AT212" s="160" t="s">
        <v>167</v>
      </c>
      <c r="AU212" s="160" t="s">
        <v>83</v>
      </c>
      <c r="AV212" s="12" t="s">
        <v>76</v>
      </c>
      <c r="AW212" s="12" t="s">
        <v>29</v>
      </c>
      <c r="AX212" s="12" t="s">
        <v>72</v>
      </c>
      <c r="AY212" s="160" t="s">
        <v>160</v>
      </c>
    </row>
    <row r="213" spans="2:65" s="13" customFormat="1" ht="10.199999999999999">
      <c r="B213" s="165"/>
      <c r="D213" s="159" t="s">
        <v>167</v>
      </c>
      <c r="E213" s="166" t="s">
        <v>1</v>
      </c>
      <c r="F213" s="167" t="s">
        <v>1712</v>
      </c>
      <c r="H213" s="168">
        <v>1</v>
      </c>
      <c r="I213" s="169"/>
      <c r="L213" s="165"/>
      <c r="M213" s="170"/>
      <c r="T213" s="171"/>
      <c r="AT213" s="166" t="s">
        <v>167</v>
      </c>
      <c r="AU213" s="166" t="s">
        <v>83</v>
      </c>
      <c r="AV213" s="13" t="s">
        <v>83</v>
      </c>
      <c r="AW213" s="13" t="s">
        <v>29</v>
      </c>
      <c r="AX213" s="13" t="s">
        <v>72</v>
      </c>
      <c r="AY213" s="166" t="s">
        <v>160</v>
      </c>
    </row>
    <row r="214" spans="2:65" s="14" customFormat="1" ht="10.199999999999999">
      <c r="B214" s="172"/>
      <c r="D214" s="159" t="s">
        <v>167</v>
      </c>
      <c r="E214" s="173" t="s">
        <v>1</v>
      </c>
      <c r="F214" s="174" t="s">
        <v>174</v>
      </c>
      <c r="H214" s="175">
        <v>1</v>
      </c>
      <c r="I214" s="176"/>
      <c r="L214" s="172"/>
      <c r="M214" s="177"/>
      <c r="T214" s="178"/>
      <c r="AT214" s="173" t="s">
        <v>167</v>
      </c>
      <c r="AU214" s="173" t="s">
        <v>83</v>
      </c>
      <c r="AV214" s="14" t="s">
        <v>166</v>
      </c>
      <c r="AW214" s="14" t="s">
        <v>29</v>
      </c>
      <c r="AX214" s="14" t="s">
        <v>76</v>
      </c>
      <c r="AY214" s="173" t="s">
        <v>160</v>
      </c>
    </row>
    <row r="215" spans="2:65" s="1" customFormat="1" ht="16.5" customHeight="1">
      <c r="B215" s="143"/>
      <c r="C215" s="144" t="s">
        <v>210</v>
      </c>
      <c r="D215" s="144" t="s">
        <v>162</v>
      </c>
      <c r="E215" s="145" t="s">
        <v>1730</v>
      </c>
      <c r="F215" s="146" t="s">
        <v>1344</v>
      </c>
      <c r="G215" s="147" t="s">
        <v>289</v>
      </c>
      <c r="H215" s="148">
        <v>1</v>
      </c>
      <c r="I215" s="149"/>
      <c r="J215" s="150">
        <f>ROUND(I215*H215,2)</f>
        <v>0</v>
      </c>
      <c r="K215" s="151"/>
      <c r="L215" s="32"/>
      <c r="M215" s="152" t="s">
        <v>1</v>
      </c>
      <c r="N215" s="153" t="s">
        <v>38</v>
      </c>
      <c r="P215" s="154">
        <f>O215*H215</f>
        <v>0</v>
      </c>
      <c r="Q215" s="154">
        <v>0</v>
      </c>
      <c r="R215" s="154">
        <f>Q215*H215</f>
        <v>0</v>
      </c>
      <c r="S215" s="154">
        <v>0</v>
      </c>
      <c r="T215" s="155">
        <f>S215*H215</f>
        <v>0</v>
      </c>
      <c r="AR215" s="156" t="s">
        <v>382</v>
      </c>
      <c r="AT215" s="156" t="s">
        <v>162</v>
      </c>
      <c r="AU215" s="156" t="s">
        <v>83</v>
      </c>
      <c r="AY215" s="17" t="s">
        <v>160</v>
      </c>
      <c r="BE215" s="157">
        <f>IF(N215="základná",J215,0)</f>
        <v>0</v>
      </c>
      <c r="BF215" s="157">
        <f>IF(N215="znížená",J215,0)</f>
        <v>0</v>
      </c>
      <c r="BG215" s="157">
        <f>IF(N215="zákl. prenesená",J215,0)</f>
        <v>0</v>
      </c>
      <c r="BH215" s="157">
        <f>IF(N215="zníž. prenesená",J215,0)</f>
        <v>0</v>
      </c>
      <c r="BI215" s="157">
        <f>IF(N215="nulová",J215,0)</f>
        <v>0</v>
      </c>
      <c r="BJ215" s="17" t="s">
        <v>83</v>
      </c>
      <c r="BK215" s="157">
        <f>ROUND(I215*H215,2)</f>
        <v>0</v>
      </c>
      <c r="BL215" s="17" t="s">
        <v>382</v>
      </c>
      <c r="BM215" s="156" t="s">
        <v>258</v>
      </c>
    </row>
    <row r="216" spans="2:65" s="12" customFormat="1" ht="10.199999999999999">
      <c r="B216" s="158"/>
      <c r="D216" s="159" t="s">
        <v>167</v>
      </c>
      <c r="E216" s="160" t="s">
        <v>1</v>
      </c>
      <c r="F216" s="161" t="s">
        <v>1326</v>
      </c>
      <c r="H216" s="160" t="s">
        <v>1</v>
      </c>
      <c r="I216" s="162"/>
      <c r="L216" s="158"/>
      <c r="M216" s="163"/>
      <c r="T216" s="164"/>
      <c r="AT216" s="160" t="s">
        <v>167</v>
      </c>
      <c r="AU216" s="160" t="s">
        <v>83</v>
      </c>
      <c r="AV216" s="12" t="s">
        <v>76</v>
      </c>
      <c r="AW216" s="12" t="s">
        <v>29</v>
      </c>
      <c r="AX216" s="12" t="s">
        <v>72</v>
      </c>
      <c r="AY216" s="160" t="s">
        <v>160</v>
      </c>
    </row>
    <row r="217" spans="2:65" s="12" customFormat="1" ht="20.399999999999999">
      <c r="B217" s="158"/>
      <c r="D217" s="159" t="s">
        <v>167</v>
      </c>
      <c r="E217" s="160" t="s">
        <v>1</v>
      </c>
      <c r="F217" s="161" t="s">
        <v>1346</v>
      </c>
      <c r="H217" s="160" t="s">
        <v>1</v>
      </c>
      <c r="I217" s="162"/>
      <c r="L217" s="158"/>
      <c r="M217" s="163"/>
      <c r="T217" s="164"/>
      <c r="AT217" s="160" t="s">
        <v>167</v>
      </c>
      <c r="AU217" s="160" t="s">
        <v>83</v>
      </c>
      <c r="AV217" s="12" t="s">
        <v>76</v>
      </c>
      <c r="AW217" s="12" t="s">
        <v>29</v>
      </c>
      <c r="AX217" s="12" t="s">
        <v>72</v>
      </c>
      <c r="AY217" s="160" t="s">
        <v>160</v>
      </c>
    </row>
    <row r="218" spans="2:65" s="13" customFormat="1" ht="10.199999999999999">
      <c r="B218" s="165"/>
      <c r="D218" s="159" t="s">
        <v>167</v>
      </c>
      <c r="E218" s="166" t="s">
        <v>1</v>
      </c>
      <c r="F218" s="167" t="s">
        <v>1690</v>
      </c>
      <c r="H218" s="168">
        <v>1</v>
      </c>
      <c r="I218" s="169"/>
      <c r="L218" s="165"/>
      <c r="M218" s="170"/>
      <c r="T218" s="171"/>
      <c r="AT218" s="166" t="s">
        <v>167</v>
      </c>
      <c r="AU218" s="166" t="s">
        <v>83</v>
      </c>
      <c r="AV218" s="13" t="s">
        <v>83</v>
      </c>
      <c r="AW218" s="13" t="s">
        <v>29</v>
      </c>
      <c r="AX218" s="13" t="s">
        <v>72</v>
      </c>
      <c r="AY218" s="166" t="s">
        <v>160</v>
      </c>
    </row>
    <row r="219" spans="2:65" s="14" customFormat="1" ht="10.199999999999999">
      <c r="B219" s="172"/>
      <c r="D219" s="159" t="s">
        <v>167</v>
      </c>
      <c r="E219" s="173" t="s">
        <v>1</v>
      </c>
      <c r="F219" s="174" t="s">
        <v>174</v>
      </c>
      <c r="H219" s="175">
        <v>1</v>
      </c>
      <c r="I219" s="176"/>
      <c r="L219" s="172"/>
      <c r="M219" s="177"/>
      <c r="T219" s="178"/>
      <c r="AT219" s="173" t="s">
        <v>167</v>
      </c>
      <c r="AU219" s="173" t="s">
        <v>83</v>
      </c>
      <c r="AV219" s="14" t="s">
        <v>166</v>
      </c>
      <c r="AW219" s="14" t="s">
        <v>29</v>
      </c>
      <c r="AX219" s="14" t="s">
        <v>76</v>
      </c>
      <c r="AY219" s="173" t="s">
        <v>160</v>
      </c>
    </row>
    <row r="220" spans="2:65" s="1" customFormat="1" ht="16.5" customHeight="1">
      <c r="B220" s="143"/>
      <c r="C220" s="144" t="s">
        <v>259</v>
      </c>
      <c r="D220" s="144" t="s">
        <v>162</v>
      </c>
      <c r="E220" s="145" t="s">
        <v>1375</v>
      </c>
      <c r="F220" s="146" t="s">
        <v>1376</v>
      </c>
      <c r="G220" s="147" t="s">
        <v>289</v>
      </c>
      <c r="H220" s="148">
        <v>1</v>
      </c>
      <c r="I220" s="149"/>
      <c r="J220" s="150">
        <f>ROUND(I220*H220,2)</f>
        <v>0</v>
      </c>
      <c r="K220" s="151"/>
      <c r="L220" s="32"/>
      <c r="M220" s="152" t="s">
        <v>1</v>
      </c>
      <c r="N220" s="153" t="s">
        <v>38</v>
      </c>
      <c r="P220" s="154">
        <f>O220*H220</f>
        <v>0</v>
      </c>
      <c r="Q220" s="154">
        <v>0</v>
      </c>
      <c r="R220" s="154">
        <f>Q220*H220</f>
        <v>0</v>
      </c>
      <c r="S220" s="154">
        <v>0</v>
      </c>
      <c r="T220" s="155">
        <f>S220*H220</f>
        <v>0</v>
      </c>
      <c r="AR220" s="156" t="s">
        <v>382</v>
      </c>
      <c r="AT220" s="156" t="s">
        <v>162</v>
      </c>
      <c r="AU220" s="156" t="s">
        <v>83</v>
      </c>
      <c r="AY220" s="17" t="s">
        <v>160</v>
      </c>
      <c r="BE220" s="157">
        <f>IF(N220="základná",J220,0)</f>
        <v>0</v>
      </c>
      <c r="BF220" s="157">
        <f>IF(N220="znížená",J220,0)</f>
        <v>0</v>
      </c>
      <c r="BG220" s="157">
        <f>IF(N220="zákl. prenesená",J220,0)</f>
        <v>0</v>
      </c>
      <c r="BH220" s="157">
        <f>IF(N220="zníž. prenesená",J220,0)</f>
        <v>0</v>
      </c>
      <c r="BI220" s="157">
        <f>IF(N220="nulová",J220,0)</f>
        <v>0</v>
      </c>
      <c r="BJ220" s="17" t="s">
        <v>83</v>
      </c>
      <c r="BK220" s="157">
        <f>ROUND(I220*H220,2)</f>
        <v>0</v>
      </c>
      <c r="BL220" s="17" t="s">
        <v>382</v>
      </c>
      <c r="BM220" s="156" t="s">
        <v>264</v>
      </c>
    </row>
    <row r="221" spans="2:65" s="12" customFormat="1" ht="10.199999999999999">
      <c r="B221" s="158"/>
      <c r="D221" s="159" t="s">
        <v>167</v>
      </c>
      <c r="E221" s="160" t="s">
        <v>1</v>
      </c>
      <c r="F221" s="161" t="s">
        <v>1377</v>
      </c>
      <c r="H221" s="160" t="s">
        <v>1</v>
      </c>
      <c r="I221" s="162"/>
      <c r="L221" s="158"/>
      <c r="M221" s="163"/>
      <c r="T221" s="164"/>
      <c r="AT221" s="160" t="s">
        <v>167</v>
      </c>
      <c r="AU221" s="160" t="s">
        <v>83</v>
      </c>
      <c r="AV221" s="12" t="s">
        <v>76</v>
      </c>
      <c r="AW221" s="12" t="s">
        <v>29</v>
      </c>
      <c r="AX221" s="12" t="s">
        <v>72</v>
      </c>
      <c r="AY221" s="160" t="s">
        <v>160</v>
      </c>
    </row>
    <row r="222" spans="2:65" s="12" customFormat="1" ht="20.399999999999999">
      <c r="B222" s="158"/>
      <c r="D222" s="159" t="s">
        <v>167</v>
      </c>
      <c r="E222" s="160" t="s">
        <v>1</v>
      </c>
      <c r="F222" s="161" t="s">
        <v>1731</v>
      </c>
      <c r="H222" s="160" t="s">
        <v>1</v>
      </c>
      <c r="I222" s="162"/>
      <c r="L222" s="158"/>
      <c r="M222" s="163"/>
      <c r="T222" s="164"/>
      <c r="AT222" s="160" t="s">
        <v>167</v>
      </c>
      <c r="AU222" s="160" t="s">
        <v>83</v>
      </c>
      <c r="AV222" s="12" t="s">
        <v>76</v>
      </c>
      <c r="AW222" s="12" t="s">
        <v>29</v>
      </c>
      <c r="AX222" s="12" t="s">
        <v>72</v>
      </c>
      <c r="AY222" s="160" t="s">
        <v>160</v>
      </c>
    </row>
    <row r="223" spans="2:65" s="13" customFormat="1" ht="10.199999999999999">
      <c r="B223" s="165"/>
      <c r="D223" s="159" t="s">
        <v>167</v>
      </c>
      <c r="E223" s="166" t="s">
        <v>1</v>
      </c>
      <c r="F223" s="167" t="s">
        <v>1732</v>
      </c>
      <c r="H223" s="168">
        <v>1</v>
      </c>
      <c r="I223" s="169"/>
      <c r="L223" s="165"/>
      <c r="M223" s="170"/>
      <c r="T223" s="171"/>
      <c r="AT223" s="166" t="s">
        <v>167</v>
      </c>
      <c r="AU223" s="166" t="s">
        <v>83</v>
      </c>
      <c r="AV223" s="13" t="s">
        <v>83</v>
      </c>
      <c r="AW223" s="13" t="s">
        <v>29</v>
      </c>
      <c r="AX223" s="13" t="s">
        <v>72</v>
      </c>
      <c r="AY223" s="166" t="s">
        <v>160</v>
      </c>
    </row>
    <row r="224" spans="2:65" s="14" customFormat="1" ht="10.199999999999999">
      <c r="B224" s="172"/>
      <c r="D224" s="159" t="s">
        <v>167</v>
      </c>
      <c r="E224" s="173" t="s">
        <v>1</v>
      </c>
      <c r="F224" s="174" t="s">
        <v>174</v>
      </c>
      <c r="H224" s="175">
        <v>1</v>
      </c>
      <c r="I224" s="176"/>
      <c r="L224" s="172"/>
      <c r="M224" s="177"/>
      <c r="T224" s="178"/>
      <c r="AT224" s="173" t="s">
        <v>167</v>
      </c>
      <c r="AU224" s="173" t="s">
        <v>83</v>
      </c>
      <c r="AV224" s="14" t="s">
        <v>166</v>
      </c>
      <c r="AW224" s="14" t="s">
        <v>29</v>
      </c>
      <c r="AX224" s="14" t="s">
        <v>76</v>
      </c>
      <c r="AY224" s="173" t="s">
        <v>160</v>
      </c>
    </row>
    <row r="225" spans="2:65" s="1" customFormat="1" ht="24.15" customHeight="1">
      <c r="B225" s="143"/>
      <c r="C225" s="186" t="s">
        <v>216</v>
      </c>
      <c r="D225" s="186" t="s">
        <v>260</v>
      </c>
      <c r="E225" s="187" t="s">
        <v>1380</v>
      </c>
      <c r="F225" s="188" t="s">
        <v>1381</v>
      </c>
      <c r="G225" s="189" t="s">
        <v>289</v>
      </c>
      <c r="H225" s="190">
        <v>1</v>
      </c>
      <c r="I225" s="191"/>
      <c r="J225" s="192">
        <f>ROUND(I225*H225,2)</f>
        <v>0</v>
      </c>
      <c r="K225" s="193"/>
      <c r="L225" s="194"/>
      <c r="M225" s="195" t="s">
        <v>1</v>
      </c>
      <c r="N225" s="196" t="s">
        <v>38</v>
      </c>
      <c r="P225" s="154">
        <f>O225*H225</f>
        <v>0</v>
      </c>
      <c r="Q225" s="154">
        <v>0</v>
      </c>
      <c r="R225" s="154">
        <f>Q225*H225</f>
        <v>0</v>
      </c>
      <c r="S225" s="154">
        <v>0</v>
      </c>
      <c r="T225" s="155">
        <f>S225*H225</f>
        <v>0</v>
      </c>
      <c r="AR225" s="156" t="s">
        <v>869</v>
      </c>
      <c r="AT225" s="156" t="s">
        <v>260</v>
      </c>
      <c r="AU225" s="156" t="s">
        <v>83</v>
      </c>
      <c r="AY225" s="17" t="s">
        <v>160</v>
      </c>
      <c r="BE225" s="157">
        <f>IF(N225="základná",J225,0)</f>
        <v>0</v>
      </c>
      <c r="BF225" s="157">
        <f>IF(N225="znížená",J225,0)</f>
        <v>0</v>
      </c>
      <c r="BG225" s="157">
        <f>IF(N225="zákl. prenesená",J225,0)</f>
        <v>0</v>
      </c>
      <c r="BH225" s="157">
        <f>IF(N225="zníž. prenesená",J225,0)</f>
        <v>0</v>
      </c>
      <c r="BI225" s="157">
        <f>IF(N225="nulová",J225,0)</f>
        <v>0</v>
      </c>
      <c r="BJ225" s="17" t="s">
        <v>83</v>
      </c>
      <c r="BK225" s="157">
        <f>ROUND(I225*H225,2)</f>
        <v>0</v>
      </c>
      <c r="BL225" s="17" t="s">
        <v>382</v>
      </c>
      <c r="BM225" s="156" t="s">
        <v>269</v>
      </c>
    </row>
    <row r="226" spans="2:65" s="12" customFormat="1" ht="20.399999999999999">
      <c r="B226" s="158"/>
      <c r="D226" s="159" t="s">
        <v>167</v>
      </c>
      <c r="E226" s="160" t="s">
        <v>1</v>
      </c>
      <c r="F226" s="161" t="s">
        <v>1733</v>
      </c>
      <c r="H226" s="160" t="s">
        <v>1</v>
      </c>
      <c r="I226" s="162"/>
      <c r="L226" s="158"/>
      <c r="M226" s="163"/>
      <c r="T226" s="164"/>
      <c r="AT226" s="160" t="s">
        <v>167</v>
      </c>
      <c r="AU226" s="160" t="s">
        <v>83</v>
      </c>
      <c r="AV226" s="12" t="s">
        <v>76</v>
      </c>
      <c r="AW226" s="12" t="s">
        <v>29</v>
      </c>
      <c r="AX226" s="12" t="s">
        <v>72</v>
      </c>
      <c r="AY226" s="160" t="s">
        <v>160</v>
      </c>
    </row>
    <row r="227" spans="2:65" s="12" customFormat="1" ht="20.399999999999999">
      <c r="B227" s="158"/>
      <c r="D227" s="159" t="s">
        <v>167</v>
      </c>
      <c r="E227" s="160" t="s">
        <v>1</v>
      </c>
      <c r="F227" s="161" t="s">
        <v>1734</v>
      </c>
      <c r="H227" s="160" t="s">
        <v>1</v>
      </c>
      <c r="I227" s="162"/>
      <c r="L227" s="158"/>
      <c r="M227" s="163"/>
      <c r="T227" s="164"/>
      <c r="AT227" s="160" t="s">
        <v>167</v>
      </c>
      <c r="AU227" s="160" t="s">
        <v>83</v>
      </c>
      <c r="AV227" s="12" t="s">
        <v>76</v>
      </c>
      <c r="AW227" s="12" t="s">
        <v>29</v>
      </c>
      <c r="AX227" s="12" t="s">
        <v>72</v>
      </c>
      <c r="AY227" s="160" t="s">
        <v>160</v>
      </c>
    </row>
    <row r="228" spans="2:65" s="12" customFormat="1" ht="20.399999999999999">
      <c r="B228" s="158"/>
      <c r="D228" s="159" t="s">
        <v>167</v>
      </c>
      <c r="E228" s="160" t="s">
        <v>1</v>
      </c>
      <c r="F228" s="161" t="s">
        <v>1735</v>
      </c>
      <c r="H228" s="160" t="s">
        <v>1</v>
      </c>
      <c r="I228" s="162"/>
      <c r="L228" s="158"/>
      <c r="M228" s="163"/>
      <c r="T228" s="164"/>
      <c r="AT228" s="160" t="s">
        <v>167</v>
      </c>
      <c r="AU228" s="160" t="s">
        <v>83</v>
      </c>
      <c r="AV228" s="12" t="s">
        <v>76</v>
      </c>
      <c r="AW228" s="12" t="s">
        <v>29</v>
      </c>
      <c r="AX228" s="12" t="s">
        <v>72</v>
      </c>
      <c r="AY228" s="160" t="s">
        <v>160</v>
      </c>
    </row>
    <row r="229" spans="2:65" s="13" customFormat="1" ht="10.199999999999999">
      <c r="B229" s="165"/>
      <c r="D229" s="159" t="s">
        <v>167</v>
      </c>
      <c r="E229" s="166" t="s">
        <v>1</v>
      </c>
      <c r="F229" s="167" t="s">
        <v>1732</v>
      </c>
      <c r="H229" s="168">
        <v>1</v>
      </c>
      <c r="I229" s="169"/>
      <c r="L229" s="165"/>
      <c r="M229" s="170"/>
      <c r="T229" s="171"/>
      <c r="AT229" s="166" t="s">
        <v>167</v>
      </c>
      <c r="AU229" s="166" t="s">
        <v>83</v>
      </c>
      <c r="AV229" s="13" t="s">
        <v>83</v>
      </c>
      <c r="AW229" s="13" t="s">
        <v>29</v>
      </c>
      <c r="AX229" s="13" t="s">
        <v>72</v>
      </c>
      <c r="AY229" s="166" t="s">
        <v>160</v>
      </c>
    </row>
    <row r="230" spans="2:65" s="14" customFormat="1" ht="10.199999999999999">
      <c r="B230" s="172"/>
      <c r="D230" s="159" t="s">
        <v>167</v>
      </c>
      <c r="E230" s="173" t="s">
        <v>1</v>
      </c>
      <c r="F230" s="174" t="s">
        <v>174</v>
      </c>
      <c r="H230" s="175">
        <v>1</v>
      </c>
      <c r="I230" s="176"/>
      <c r="L230" s="172"/>
      <c r="M230" s="177"/>
      <c r="T230" s="178"/>
      <c r="AT230" s="173" t="s">
        <v>167</v>
      </c>
      <c r="AU230" s="173" t="s">
        <v>83</v>
      </c>
      <c r="AV230" s="14" t="s">
        <v>166</v>
      </c>
      <c r="AW230" s="14" t="s">
        <v>29</v>
      </c>
      <c r="AX230" s="14" t="s">
        <v>76</v>
      </c>
      <c r="AY230" s="173" t="s">
        <v>160</v>
      </c>
    </row>
    <row r="231" spans="2:65" s="1" customFormat="1" ht="16.5" customHeight="1">
      <c r="B231" s="143"/>
      <c r="C231" s="186" t="s">
        <v>272</v>
      </c>
      <c r="D231" s="186" t="s">
        <v>260</v>
      </c>
      <c r="E231" s="187" t="s">
        <v>1389</v>
      </c>
      <c r="F231" s="188" t="s">
        <v>1390</v>
      </c>
      <c r="G231" s="189" t="s">
        <v>289</v>
      </c>
      <c r="H231" s="190">
        <v>1</v>
      </c>
      <c r="I231" s="191"/>
      <c r="J231" s="192">
        <f>ROUND(I231*H231,2)</f>
        <v>0</v>
      </c>
      <c r="K231" s="193"/>
      <c r="L231" s="194"/>
      <c r="M231" s="195" t="s">
        <v>1</v>
      </c>
      <c r="N231" s="196" t="s">
        <v>38</v>
      </c>
      <c r="P231" s="154">
        <f>O231*H231</f>
        <v>0</v>
      </c>
      <c r="Q231" s="154">
        <v>0</v>
      </c>
      <c r="R231" s="154">
        <f>Q231*H231</f>
        <v>0</v>
      </c>
      <c r="S231" s="154">
        <v>0</v>
      </c>
      <c r="T231" s="155">
        <f>S231*H231</f>
        <v>0</v>
      </c>
      <c r="AR231" s="156" t="s">
        <v>869</v>
      </c>
      <c r="AT231" s="156" t="s">
        <v>260</v>
      </c>
      <c r="AU231" s="156" t="s">
        <v>83</v>
      </c>
      <c r="AY231" s="17" t="s">
        <v>160</v>
      </c>
      <c r="BE231" s="157">
        <f>IF(N231="základná",J231,0)</f>
        <v>0</v>
      </c>
      <c r="BF231" s="157">
        <f>IF(N231="znížená",J231,0)</f>
        <v>0</v>
      </c>
      <c r="BG231" s="157">
        <f>IF(N231="zákl. prenesená",J231,0)</f>
        <v>0</v>
      </c>
      <c r="BH231" s="157">
        <f>IF(N231="zníž. prenesená",J231,0)</f>
        <v>0</v>
      </c>
      <c r="BI231" s="157">
        <f>IF(N231="nulová",J231,0)</f>
        <v>0</v>
      </c>
      <c r="BJ231" s="17" t="s">
        <v>83</v>
      </c>
      <c r="BK231" s="157">
        <f>ROUND(I231*H231,2)</f>
        <v>0</v>
      </c>
      <c r="BL231" s="17" t="s">
        <v>382</v>
      </c>
      <c r="BM231" s="156" t="s">
        <v>275</v>
      </c>
    </row>
    <row r="232" spans="2:65" s="11" customFormat="1" ht="25.95" customHeight="1">
      <c r="B232" s="131"/>
      <c r="D232" s="132" t="s">
        <v>71</v>
      </c>
      <c r="E232" s="133" t="s">
        <v>743</v>
      </c>
      <c r="F232" s="133" t="s">
        <v>744</v>
      </c>
      <c r="I232" s="134"/>
      <c r="J232" s="135">
        <f>BK232</f>
        <v>0</v>
      </c>
      <c r="L232" s="131"/>
      <c r="M232" s="136"/>
      <c r="P232" s="137">
        <f>SUM(P233:P238)</f>
        <v>0</v>
      </c>
      <c r="R232" s="137">
        <f>SUM(R233:R238)</f>
        <v>0</v>
      </c>
      <c r="T232" s="138">
        <f>SUM(T233:T238)</f>
        <v>0</v>
      </c>
      <c r="AR232" s="132" t="s">
        <v>190</v>
      </c>
      <c r="AT232" s="139" t="s">
        <v>71</v>
      </c>
      <c r="AU232" s="139" t="s">
        <v>72</v>
      </c>
      <c r="AY232" s="132" t="s">
        <v>160</v>
      </c>
      <c r="BK232" s="140">
        <f>SUM(BK233:BK238)</f>
        <v>0</v>
      </c>
    </row>
    <row r="233" spans="2:65" s="1" customFormat="1" ht="44.25" customHeight="1">
      <c r="B233" s="143"/>
      <c r="C233" s="144" t="s">
        <v>221</v>
      </c>
      <c r="D233" s="144" t="s">
        <v>162</v>
      </c>
      <c r="E233" s="145" t="s">
        <v>1391</v>
      </c>
      <c r="F233" s="146" t="s">
        <v>1392</v>
      </c>
      <c r="G233" s="147" t="s">
        <v>485</v>
      </c>
      <c r="H233" s="148">
        <v>1</v>
      </c>
      <c r="I233" s="149"/>
      <c r="J233" s="150">
        <f>ROUND(I233*H233,2)</f>
        <v>0</v>
      </c>
      <c r="K233" s="151"/>
      <c r="L233" s="32"/>
      <c r="M233" s="152" t="s">
        <v>1</v>
      </c>
      <c r="N233" s="153" t="s">
        <v>38</v>
      </c>
      <c r="P233" s="154">
        <f>O233*H233</f>
        <v>0</v>
      </c>
      <c r="Q233" s="154">
        <v>0</v>
      </c>
      <c r="R233" s="154">
        <f>Q233*H233</f>
        <v>0</v>
      </c>
      <c r="S233" s="154">
        <v>0</v>
      </c>
      <c r="T233" s="155">
        <f>S233*H233</f>
        <v>0</v>
      </c>
      <c r="AR233" s="156" t="s">
        <v>166</v>
      </c>
      <c r="AT233" s="156" t="s">
        <v>162</v>
      </c>
      <c r="AU233" s="156" t="s">
        <v>76</v>
      </c>
      <c r="AY233" s="17" t="s">
        <v>160</v>
      </c>
      <c r="BE233" s="157">
        <f>IF(N233="základná",J233,0)</f>
        <v>0</v>
      </c>
      <c r="BF233" s="157">
        <f>IF(N233="znížená",J233,0)</f>
        <v>0</v>
      </c>
      <c r="BG233" s="157">
        <f>IF(N233="zákl. prenesená",J233,0)</f>
        <v>0</v>
      </c>
      <c r="BH233" s="157">
        <f>IF(N233="zníž. prenesená",J233,0)</f>
        <v>0</v>
      </c>
      <c r="BI233" s="157">
        <f>IF(N233="nulová",J233,0)</f>
        <v>0</v>
      </c>
      <c r="BJ233" s="17" t="s">
        <v>83</v>
      </c>
      <c r="BK233" s="157">
        <f>ROUND(I233*H233,2)</f>
        <v>0</v>
      </c>
      <c r="BL233" s="17" t="s">
        <v>166</v>
      </c>
      <c r="BM233" s="156" t="s">
        <v>280</v>
      </c>
    </row>
    <row r="234" spans="2:65" s="12" customFormat="1" ht="10.199999999999999">
      <c r="B234" s="158"/>
      <c r="D234" s="159" t="s">
        <v>167</v>
      </c>
      <c r="E234" s="160" t="s">
        <v>1</v>
      </c>
      <c r="F234" s="161" t="s">
        <v>1736</v>
      </c>
      <c r="H234" s="160" t="s">
        <v>1</v>
      </c>
      <c r="I234" s="162"/>
      <c r="L234" s="158"/>
      <c r="M234" s="163"/>
      <c r="T234" s="164"/>
      <c r="AT234" s="160" t="s">
        <v>167</v>
      </c>
      <c r="AU234" s="160" t="s">
        <v>76</v>
      </c>
      <c r="AV234" s="12" t="s">
        <v>76</v>
      </c>
      <c r="AW234" s="12" t="s">
        <v>29</v>
      </c>
      <c r="AX234" s="12" t="s">
        <v>72</v>
      </c>
      <c r="AY234" s="160" t="s">
        <v>160</v>
      </c>
    </row>
    <row r="235" spans="2:65" s="12" customFormat="1" ht="10.199999999999999">
      <c r="B235" s="158"/>
      <c r="D235" s="159" t="s">
        <v>167</v>
      </c>
      <c r="E235" s="160" t="s">
        <v>1</v>
      </c>
      <c r="F235" s="161" t="s">
        <v>1737</v>
      </c>
      <c r="H235" s="160" t="s">
        <v>1</v>
      </c>
      <c r="I235" s="162"/>
      <c r="L235" s="158"/>
      <c r="M235" s="163"/>
      <c r="T235" s="164"/>
      <c r="AT235" s="160" t="s">
        <v>167</v>
      </c>
      <c r="AU235" s="160" t="s">
        <v>76</v>
      </c>
      <c r="AV235" s="12" t="s">
        <v>76</v>
      </c>
      <c r="AW235" s="12" t="s">
        <v>29</v>
      </c>
      <c r="AX235" s="12" t="s">
        <v>72</v>
      </c>
      <c r="AY235" s="160" t="s">
        <v>160</v>
      </c>
    </row>
    <row r="236" spans="2:65" s="13" customFormat="1" ht="10.199999999999999">
      <c r="B236" s="165"/>
      <c r="D236" s="159" t="s">
        <v>167</v>
      </c>
      <c r="E236" s="166" t="s">
        <v>1</v>
      </c>
      <c r="F236" s="167" t="s">
        <v>76</v>
      </c>
      <c r="H236" s="168">
        <v>1</v>
      </c>
      <c r="I236" s="169"/>
      <c r="L236" s="165"/>
      <c r="M236" s="170"/>
      <c r="T236" s="171"/>
      <c r="AT236" s="166" t="s">
        <v>167</v>
      </c>
      <c r="AU236" s="166" t="s">
        <v>76</v>
      </c>
      <c r="AV236" s="13" t="s">
        <v>83</v>
      </c>
      <c r="AW236" s="13" t="s">
        <v>29</v>
      </c>
      <c r="AX236" s="13" t="s">
        <v>72</v>
      </c>
      <c r="AY236" s="166" t="s">
        <v>160</v>
      </c>
    </row>
    <row r="237" spans="2:65" s="14" customFormat="1" ht="10.199999999999999">
      <c r="B237" s="172"/>
      <c r="D237" s="159" t="s">
        <v>167</v>
      </c>
      <c r="E237" s="173" t="s">
        <v>1</v>
      </c>
      <c r="F237" s="174" t="s">
        <v>174</v>
      </c>
      <c r="H237" s="175">
        <v>1</v>
      </c>
      <c r="I237" s="176"/>
      <c r="L237" s="172"/>
      <c r="M237" s="177"/>
      <c r="T237" s="178"/>
      <c r="AT237" s="173" t="s">
        <v>167</v>
      </c>
      <c r="AU237" s="173" t="s">
        <v>76</v>
      </c>
      <c r="AV237" s="14" t="s">
        <v>166</v>
      </c>
      <c r="AW237" s="14" t="s">
        <v>29</v>
      </c>
      <c r="AX237" s="14" t="s">
        <v>76</v>
      </c>
      <c r="AY237" s="173" t="s">
        <v>160</v>
      </c>
    </row>
    <row r="238" spans="2:65" s="1" customFormat="1" ht="16.5" customHeight="1">
      <c r="B238" s="143"/>
      <c r="C238" s="144" t="s">
        <v>282</v>
      </c>
      <c r="D238" s="144" t="s">
        <v>162</v>
      </c>
      <c r="E238" s="145" t="s">
        <v>1393</v>
      </c>
      <c r="F238" s="146" t="s">
        <v>1394</v>
      </c>
      <c r="G238" s="147" t="s">
        <v>485</v>
      </c>
      <c r="H238" s="148">
        <v>1</v>
      </c>
      <c r="I238" s="149"/>
      <c r="J238" s="150">
        <f>ROUND(I238*H238,2)</f>
        <v>0</v>
      </c>
      <c r="K238" s="151"/>
      <c r="L238" s="32"/>
      <c r="M238" s="201" t="s">
        <v>1</v>
      </c>
      <c r="N238" s="202" t="s">
        <v>38</v>
      </c>
      <c r="O238" s="203"/>
      <c r="P238" s="204">
        <f>O238*H238</f>
        <v>0</v>
      </c>
      <c r="Q238" s="204">
        <v>0</v>
      </c>
      <c r="R238" s="204">
        <f>Q238*H238</f>
        <v>0</v>
      </c>
      <c r="S238" s="204">
        <v>0</v>
      </c>
      <c r="T238" s="205">
        <f>S238*H238</f>
        <v>0</v>
      </c>
      <c r="AR238" s="156" t="s">
        <v>166</v>
      </c>
      <c r="AT238" s="156" t="s">
        <v>162</v>
      </c>
      <c r="AU238" s="156" t="s">
        <v>76</v>
      </c>
      <c r="AY238" s="17" t="s">
        <v>160</v>
      </c>
      <c r="BE238" s="157">
        <f>IF(N238="základná",J238,0)</f>
        <v>0</v>
      </c>
      <c r="BF238" s="157">
        <f>IF(N238="znížená",J238,0)</f>
        <v>0</v>
      </c>
      <c r="BG238" s="157">
        <f>IF(N238="zákl. prenesená",J238,0)</f>
        <v>0</v>
      </c>
      <c r="BH238" s="157">
        <f>IF(N238="zníž. prenesená",J238,0)</f>
        <v>0</v>
      </c>
      <c r="BI238" s="157">
        <f>IF(N238="nulová",J238,0)</f>
        <v>0</v>
      </c>
      <c r="BJ238" s="17" t="s">
        <v>83</v>
      </c>
      <c r="BK238" s="157">
        <f>ROUND(I238*H238,2)</f>
        <v>0</v>
      </c>
      <c r="BL238" s="17" t="s">
        <v>166</v>
      </c>
      <c r="BM238" s="156" t="s">
        <v>285</v>
      </c>
    </row>
    <row r="239" spans="2:65" s="1" customFormat="1" ht="6.9" customHeight="1">
      <c r="B239" s="47"/>
      <c r="C239" s="48"/>
      <c r="D239" s="48"/>
      <c r="E239" s="48"/>
      <c r="F239" s="48"/>
      <c r="G239" s="48"/>
      <c r="H239" s="48"/>
      <c r="I239" s="48"/>
      <c r="J239" s="48"/>
      <c r="K239" s="48"/>
      <c r="L239" s="32"/>
    </row>
  </sheetData>
  <autoFilter ref="C123:K238" xr:uid="{00000000-0009-0000-0000-00000B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419"/>
  <sheetViews>
    <sheetView showGridLines="0" topLeftCell="A311" workbookViewId="0">
      <selection activeCell="C319" sqref="C319:H320"/>
    </sheetView>
  </sheetViews>
  <sheetFormatPr defaultRowHeight="13.8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24.28515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119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2" t="str">
        <f>'Rekapitulácia stavby'!K6</f>
        <v>Príloha č.2_Výkaz výmer_Obratiská autobusov zadanie</v>
      </c>
      <c r="F7" s="253"/>
      <c r="G7" s="253"/>
      <c r="H7" s="253"/>
      <c r="L7" s="20"/>
    </row>
    <row r="8" spans="2:46" s="1" customFormat="1" ht="12" customHeight="1">
      <c r="B8" s="32"/>
      <c r="D8" s="27" t="s">
        <v>124</v>
      </c>
      <c r="L8" s="32"/>
    </row>
    <row r="9" spans="2:46" s="1" customFormat="1" ht="16.5" customHeight="1">
      <c r="B9" s="32"/>
      <c r="E9" s="211" t="s">
        <v>1738</v>
      </c>
      <c r="F9" s="254"/>
      <c r="G9" s="254"/>
      <c r="H9" s="254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26. 1. 2026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tr">
        <f>IF('Rekapitulácia stavby'!AN10="","",'Rekapitulácia stavby'!AN10)</f>
        <v/>
      </c>
      <c r="L14" s="32"/>
    </row>
    <row r="15" spans="2:46" s="1" customFormat="1" ht="18" customHeight="1">
      <c r="B15" s="32"/>
      <c r="E15" s="25" t="str">
        <f>IF('Rekapitulácia stavby'!E11="","",'Rekapitulácia stavby'!E11)</f>
        <v xml:space="preserve"> </v>
      </c>
      <c r="I15" s="27" t="s">
        <v>25</v>
      </c>
      <c r="J15" s="25" t="str">
        <f>IF('Rekapitulácia stavby'!AN11="","",'Rekapitulácia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5" t="str">
        <f>'Rekapitulácia stavby'!E14</f>
        <v>Vyplň údaj</v>
      </c>
      <c r="F18" s="216"/>
      <c r="G18" s="216"/>
      <c r="H18" s="216"/>
      <c r="I18" s="27" t="s">
        <v>25</v>
      </c>
      <c r="J18" s="28" t="str">
        <f>'Rekapitulácia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24</v>
      </c>
      <c r="J20" s="25" t="str">
        <f>IF('Rekapitulácia stavby'!AN16="","",'Rekapitulácia stavby'!AN16)</f>
        <v/>
      </c>
      <c r="L20" s="32"/>
    </row>
    <row r="21" spans="2:12" s="1" customFormat="1" ht="18" customHeight="1">
      <c r="B21" s="32"/>
      <c r="E21" s="25" t="str">
        <f>IF('Rekapitulácia stavby'!E17="","",'Rekapitulácia stavby'!E17)</f>
        <v xml:space="preserve"> </v>
      </c>
      <c r="I21" s="27" t="s">
        <v>25</v>
      </c>
      <c r="J21" s="25" t="str">
        <f>IF('Rekapitulácia stavby'!AN17="","",'Rekapitulácia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30</v>
      </c>
      <c r="I23" s="27" t="s">
        <v>24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 xml:space="preserve"> </v>
      </c>
      <c r="I24" s="27" t="s">
        <v>25</v>
      </c>
      <c r="J24" s="25" t="str">
        <f>IF('Rekapitulácia stavby'!AN20="","",'Rekapitulácia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31</v>
      </c>
      <c r="L26" s="32"/>
    </row>
    <row r="27" spans="2:12" s="7" customFormat="1" ht="16.5" customHeight="1">
      <c r="B27" s="97"/>
      <c r="E27" s="221" t="s">
        <v>1</v>
      </c>
      <c r="F27" s="221"/>
      <c r="G27" s="221"/>
      <c r="H27" s="221"/>
      <c r="L27" s="97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8" t="s">
        <v>32</v>
      </c>
      <c r="J30" s="69">
        <f>ROUND(J125, 2)</f>
        <v>0</v>
      </c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>
      <c r="B32" s="32"/>
      <c r="F32" s="35" t="s">
        <v>34</v>
      </c>
      <c r="I32" s="35" t="s">
        <v>33</v>
      </c>
      <c r="J32" s="35" t="s">
        <v>35</v>
      </c>
      <c r="L32" s="32"/>
    </row>
    <row r="33" spans="2:12" s="1" customFormat="1" ht="14.4" customHeight="1">
      <c r="B33" s="32"/>
      <c r="D33" s="58" t="s">
        <v>36</v>
      </c>
      <c r="E33" s="37" t="s">
        <v>37</v>
      </c>
      <c r="F33" s="99">
        <f>ROUND((SUM(BE125:BE418)),  2)</f>
        <v>0</v>
      </c>
      <c r="G33" s="100"/>
      <c r="H33" s="100"/>
      <c r="I33" s="101">
        <v>0.23</v>
      </c>
      <c r="J33" s="99">
        <f>ROUND(((SUM(BE125:BE418))*I33),  2)</f>
        <v>0</v>
      </c>
      <c r="L33" s="32"/>
    </row>
    <row r="34" spans="2:12" s="1" customFormat="1" ht="14.4" customHeight="1">
      <c r="B34" s="32"/>
      <c r="E34" s="37" t="s">
        <v>38</v>
      </c>
      <c r="F34" s="89">
        <f>ROUND((SUM(BF125:BF418)),  2)</f>
        <v>0</v>
      </c>
      <c r="I34" s="102">
        <v>0.23</v>
      </c>
      <c r="J34" s="89">
        <f>ROUND(((SUM(BF125:BF418))*I34),  2)</f>
        <v>0</v>
      </c>
      <c r="L34" s="32"/>
    </row>
    <row r="35" spans="2:12" s="1" customFormat="1" ht="14.4" hidden="1" customHeight="1">
      <c r="B35" s="32"/>
      <c r="E35" s="27" t="s">
        <v>39</v>
      </c>
      <c r="F35" s="89">
        <f>ROUND((SUM(BG125:BG418)),  2)</f>
        <v>0</v>
      </c>
      <c r="I35" s="102">
        <v>0.23</v>
      </c>
      <c r="J35" s="89">
        <f>0</f>
        <v>0</v>
      </c>
      <c r="L35" s="32"/>
    </row>
    <row r="36" spans="2:12" s="1" customFormat="1" ht="14.4" hidden="1" customHeight="1">
      <c r="B36" s="32"/>
      <c r="E36" s="27" t="s">
        <v>40</v>
      </c>
      <c r="F36" s="89">
        <f>ROUND((SUM(BH125:BH418)),  2)</f>
        <v>0</v>
      </c>
      <c r="I36" s="102">
        <v>0.23</v>
      </c>
      <c r="J36" s="89">
        <f>0</f>
        <v>0</v>
      </c>
      <c r="L36" s="32"/>
    </row>
    <row r="37" spans="2:12" s="1" customFormat="1" ht="14.4" hidden="1" customHeight="1">
      <c r="B37" s="32"/>
      <c r="E37" s="37" t="s">
        <v>41</v>
      </c>
      <c r="F37" s="99">
        <f>ROUND((SUM(BI125:BI418)),  2)</f>
        <v>0</v>
      </c>
      <c r="G37" s="100"/>
      <c r="H37" s="100"/>
      <c r="I37" s="101">
        <v>0</v>
      </c>
      <c r="J37" s="99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103"/>
      <c r="D39" s="104" t="s">
        <v>42</v>
      </c>
      <c r="E39" s="60"/>
      <c r="F39" s="60"/>
      <c r="G39" s="105" t="s">
        <v>43</v>
      </c>
      <c r="H39" s="106" t="s">
        <v>44</v>
      </c>
      <c r="I39" s="60"/>
      <c r="J39" s="107">
        <f>SUM(J30:J37)</f>
        <v>0</v>
      </c>
      <c r="K39" s="10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hidden="1" customHeight="1">
      <c r="B82" s="32"/>
      <c r="C82" s="21" t="s">
        <v>128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15</v>
      </c>
      <c r="L84" s="32"/>
    </row>
    <row r="85" spans="2:47" s="1" customFormat="1" ht="16.5" hidden="1" customHeight="1">
      <c r="B85" s="32"/>
      <c r="E85" s="252" t="str">
        <f>E7</f>
        <v>Príloha č.2_Výkaz výmer_Obratiská autobusov zadanie</v>
      </c>
      <c r="F85" s="253"/>
      <c r="G85" s="253"/>
      <c r="H85" s="253"/>
      <c r="L85" s="32"/>
    </row>
    <row r="86" spans="2:47" s="1" customFormat="1" ht="12" hidden="1" customHeight="1">
      <c r="B86" s="32"/>
      <c r="C86" s="27" t="s">
        <v>124</v>
      </c>
      <c r="L86" s="32"/>
    </row>
    <row r="87" spans="2:47" s="1" customFormat="1" ht="16.5" hidden="1" customHeight="1">
      <c r="B87" s="32"/>
      <c r="E87" s="211" t="str">
        <f>E9</f>
        <v>SO_05 - Dažďová kanalizácia</v>
      </c>
      <c r="F87" s="254"/>
      <c r="G87" s="254"/>
      <c r="H87" s="254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19</v>
      </c>
      <c r="F89" s="25" t="str">
        <f>F12</f>
        <v xml:space="preserve"> </v>
      </c>
      <c r="I89" s="27" t="s">
        <v>21</v>
      </c>
      <c r="J89" s="55" t="str">
        <f>IF(J12="","",J12)</f>
        <v>26. 1. 2026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23</v>
      </c>
      <c r="F91" s="25" t="str">
        <f>E15</f>
        <v xml:space="preserve"> </v>
      </c>
      <c r="I91" s="27" t="s">
        <v>28</v>
      </c>
      <c r="J91" s="30" t="str">
        <f>E21</f>
        <v xml:space="preserve"> </v>
      </c>
      <c r="L91" s="32"/>
    </row>
    <row r="92" spans="2:47" s="1" customFormat="1" ht="15.15" hidden="1" customHeight="1">
      <c r="B92" s="32"/>
      <c r="C92" s="27" t="s">
        <v>26</v>
      </c>
      <c r="F92" s="25" t="str">
        <f>IF(E18="","",E18)</f>
        <v>Vyplň údaj</v>
      </c>
      <c r="I92" s="27" t="s">
        <v>30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11" t="s">
        <v>129</v>
      </c>
      <c r="D94" s="103"/>
      <c r="E94" s="103"/>
      <c r="F94" s="103"/>
      <c r="G94" s="103"/>
      <c r="H94" s="103"/>
      <c r="I94" s="103"/>
      <c r="J94" s="112" t="s">
        <v>130</v>
      </c>
      <c r="K94" s="103"/>
      <c r="L94" s="32"/>
    </row>
    <row r="95" spans="2:47" s="1" customFormat="1" ht="10.35" hidden="1" customHeight="1">
      <c r="B95" s="32"/>
      <c r="L95" s="32"/>
    </row>
    <row r="96" spans="2:47" s="1" customFormat="1" ht="22.8" hidden="1" customHeight="1">
      <c r="B96" s="32"/>
      <c r="C96" s="113" t="s">
        <v>131</v>
      </c>
      <c r="J96" s="69">
        <f>J125</f>
        <v>0</v>
      </c>
      <c r="L96" s="32"/>
      <c r="AU96" s="17" t="s">
        <v>132</v>
      </c>
    </row>
    <row r="97" spans="2:12" s="8" customFormat="1" ht="24.9" hidden="1" customHeight="1">
      <c r="B97" s="114"/>
      <c r="D97" s="115" t="s">
        <v>1739</v>
      </c>
      <c r="E97" s="116"/>
      <c r="F97" s="116"/>
      <c r="G97" s="116"/>
      <c r="H97" s="116"/>
      <c r="I97" s="116"/>
      <c r="J97" s="117">
        <f>J126</f>
        <v>0</v>
      </c>
      <c r="L97" s="114"/>
    </row>
    <row r="98" spans="2:12" s="9" customFormat="1" ht="19.95" hidden="1" customHeight="1">
      <c r="B98" s="118"/>
      <c r="D98" s="119" t="s">
        <v>134</v>
      </c>
      <c r="E98" s="120"/>
      <c r="F98" s="120"/>
      <c r="G98" s="120"/>
      <c r="H98" s="120"/>
      <c r="I98" s="120"/>
      <c r="J98" s="121">
        <f>J127</f>
        <v>0</v>
      </c>
      <c r="L98" s="118"/>
    </row>
    <row r="99" spans="2:12" s="9" customFormat="1" ht="19.95" hidden="1" customHeight="1">
      <c r="B99" s="118"/>
      <c r="D99" s="119" t="s">
        <v>135</v>
      </c>
      <c r="E99" s="120"/>
      <c r="F99" s="120"/>
      <c r="G99" s="120"/>
      <c r="H99" s="120"/>
      <c r="I99" s="120"/>
      <c r="J99" s="121">
        <f>J306</f>
        <v>0</v>
      </c>
      <c r="L99" s="118"/>
    </row>
    <row r="100" spans="2:12" s="9" customFormat="1" ht="19.95" hidden="1" customHeight="1">
      <c r="B100" s="118"/>
      <c r="D100" s="119" t="s">
        <v>1740</v>
      </c>
      <c r="E100" s="120"/>
      <c r="F100" s="120"/>
      <c r="G100" s="120"/>
      <c r="H100" s="120"/>
      <c r="I100" s="120"/>
      <c r="J100" s="121">
        <f>J318</f>
        <v>0</v>
      </c>
      <c r="L100" s="118"/>
    </row>
    <row r="101" spans="2:12" s="9" customFormat="1" ht="19.95" hidden="1" customHeight="1">
      <c r="B101" s="118"/>
      <c r="D101" s="119" t="s">
        <v>137</v>
      </c>
      <c r="E101" s="120"/>
      <c r="F101" s="120"/>
      <c r="G101" s="120"/>
      <c r="H101" s="120"/>
      <c r="I101" s="120"/>
      <c r="J101" s="121">
        <f>J321</f>
        <v>0</v>
      </c>
      <c r="L101" s="118"/>
    </row>
    <row r="102" spans="2:12" s="9" customFormat="1" ht="19.95" hidden="1" customHeight="1">
      <c r="B102" s="118"/>
      <c r="D102" s="119" t="s">
        <v>138</v>
      </c>
      <c r="E102" s="120"/>
      <c r="F102" s="120"/>
      <c r="G102" s="120"/>
      <c r="H102" s="120"/>
      <c r="I102" s="120"/>
      <c r="J102" s="121">
        <f>J332</f>
        <v>0</v>
      </c>
      <c r="L102" s="118"/>
    </row>
    <row r="103" spans="2:12" s="9" customFormat="1" ht="19.95" hidden="1" customHeight="1">
      <c r="B103" s="118"/>
      <c r="D103" s="119" t="s">
        <v>1741</v>
      </c>
      <c r="E103" s="120"/>
      <c r="F103" s="120"/>
      <c r="G103" s="120"/>
      <c r="H103" s="120"/>
      <c r="I103" s="120"/>
      <c r="J103" s="121">
        <f>J360</f>
        <v>0</v>
      </c>
      <c r="L103" s="118"/>
    </row>
    <row r="104" spans="2:12" s="9" customFormat="1" ht="19.95" hidden="1" customHeight="1">
      <c r="B104" s="118"/>
      <c r="D104" s="119" t="s">
        <v>140</v>
      </c>
      <c r="E104" s="120"/>
      <c r="F104" s="120"/>
      <c r="G104" s="120"/>
      <c r="H104" s="120"/>
      <c r="I104" s="120"/>
      <c r="J104" s="121">
        <f>J388</f>
        <v>0</v>
      </c>
      <c r="L104" s="118"/>
    </row>
    <row r="105" spans="2:12" s="9" customFormat="1" ht="19.95" hidden="1" customHeight="1">
      <c r="B105" s="118"/>
      <c r="D105" s="119" t="s">
        <v>1742</v>
      </c>
      <c r="E105" s="120"/>
      <c r="F105" s="120"/>
      <c r="G105" s="120"/>
      <c r="H105" s="120"/>
      <c r="I105" s="120"/>
      <c r="J105" s="121">
        <f>J417</f>
        <v>0</v>
      </c>
      <c r="L105" s="118"/>
    </row>
    <row r="106" spans="2:12" s="1" customFormat="1" ht="21.75" hidden="1" customHeight="1">
      <c r="B106" s="32"/>
      <c r="L106" s="32"/>
    </row>
    <row r="107" spans="2:12" s="1" customFormat="1" ht="6.9" hidden="1" customHeight="1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2"/>
    </row>
    <row r="108" spans="2:12" ht="10.199999999999999" hidden="1"/>
    <row r="109" spans="2:12" ht="10.199999999999999" hidden="1"/>
    <row r="110" spans="2:12" ht="10.199999999999999" hidden="1"/>
    <row r="111" spans="2:12" s="1" customFormat="1" ht="6.9" customHeight="1"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32"/>
    </row>
    <row r="112" spans="2:12" s="1" customFormat="1" ht="24.9" customHeight="1">
      <c r="B112" s="32"/>
      <c r="C112" s="21" t="s">
        <v>146</v>
      </c>
      <c r="L112" s="32"/>
    </row>
    <row r="113" spans="2:65" s="1" customFormat="1" ht="6.9" customHeight="1">
      <c r="B113" s="32"/>
      <c r="L113" s="32"/>
    </row>
    <row r="114" spans="2:65" s="1" customFormat="1" ht="12" customHeight="1">
      <c r="B114" s="32"/>
      <c r="C114" s="27" t="s">
        <v>15</v>
      </c>
      <c r="L114" s="32"/>
    </row>
    <row r="115" spans="2:65" s="1" customFormat="1" ht="16.5" customHeight="1">
      <c r="B115" s="32"/>
      <c r="E115" s="252" t="str">
        <f>E7</f>
        <v>Príloha č.2_Výkaz výmer_Obratiská autobusov zadanie</v>
      </c>
      <c r="F115" s="253"/>
      <c r="G115" s="253"/>
      <c r="H115" s="253"/>
      <c r="L115" s="32"/>
    </row>
    <row r="116" spans="2:65" s="1" customFormat="1" ht="12" customHeight="1">
      <c r="B116" s="32"/>
      <c r="C116" s="27" t="s">
        <v>124</v>
      </c>
      <c r="L116" s="32"/>
    </row>
    <row r="117" spans="2:65" s="1" customFormat="1" ht="16.5" customHeight="1">
      <c r="B117" s="32"/>
      <c r="E117" s="211" t="str">
        <f>E9</f>
        <v>SO_05 - Dažďová kanalizácia</v>
      </c>
      <c r="F117" s="254"/>
      <c r="G117" s="254"/>
      <c r="H117" s="254"/>
      <c r="L117" s="32"/>
    </row>
    <row r="118" spans="2:65" s="1" customFormat="1" ht="6.9" customHeight="1">
      <c r="B118" s="32"/>
      <c r="L118" s="32"/>
    </row>
    <row r="119" spans="2:65" s="1" customFormat="1" ht="12" customHeight="1">
      <c r="B119" s="32"/>
      <c r="C119" s="27" t="s">
        <v>19</v>
      </c>
      <c r="F119" s="25" t="str">
        <f>F12</f>
        <v xml:space="preserve"> </v>
      </c>
      <c r="I119" s="27" t="s">
        <v>21</v>
      </c>
      <c r="J119" s="55" t="str">
        <f>IF(J12="","",J12)</f>
        <v>26. 1. 2026</v>
      </c>
      <c r="L119" s="32"/>
    </row>
    <row r="120" spans="2:65" s="1" customFormat="1" ht="6.9" customHeight="1">
      <c r="B120" s="32"/>
      <c r="L120" s="32"/>
    </row>
    <row r="121" spans="2:65" s="1" customFormat="1" ht="15.15" customHeight="1">
      <c r="B121" s="32"/>
      <c r="C121" s="27" t="s">
        <v>23</v>
      </c>
      <c r="F121" s="25" t="str">
        <f>E15</f>
        <v xml:space="preserve"> </v>
      </c>
      <c r="I121" s="27" t="s">
        <v>28</v>
      </c>
      <c r="J121" s="30" t="str">
        <f>E21</f>
        <v xml:space="preserve"> </v>
      </c>
      <c r="L121" s="32"/>
    </row>
    <row r="122" spans="2:65" s="1" customFormat="1" ht="15.15" customHeight="1">
      <c r="B122" s="32"/>
      <c r="C122" s="27" t="s">
        <v>26</v>
      </c>
      <c r="F122" s="25" t="str">
        <f>IF(E18="","",E18)</f>
        <v>Vyplň údaj</v>
      </c>
      <c r="I122" s="27" t="s">
        <v>30</v>
      </c>
      <c r="J122" s="30" t="str">
        <f>E24</f>
        <v xml:space="preserve"> 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22"/>
      <c r="C124" s="123" t="s">
        <v>147</v>
      </c>
      <c r="D124" s="124" t="s">
        <v>57</v>
      </c>
      <c r="E124" s="124" t="s">
        <v>53</v>
      </c>
      <c r="F124" s="124" t="s">
        <v>54</v>
      </c>
      <c r="G124" s="124" t="s">
        <v>148</v>
      </c>
      <c r="H124" s="124" t="s">
        <v>149</v>
      </c>
      <c r="I124" s="124" t="s">
        <v>150</v>
      </c>
      <c r="J124" s="125" t="s">
        <v>130</v>
      </c>
      <c r="K124" s="126" t="s">
        <v>151</v>
      </c>
      <c r="L124" s="122"/>
      <c r="M124" s="62" t="s">
        <v>1</v>
      </c>
      <c r="N124" s="63" t="s">
        <v>36</v>
      </c>
      <c r="O124" s="63" t="s">
        <v>152</v>
      </c>
      <c r="P124" s="63" t="s">
        <v>153</v>
      </c>
      <c r="Q124" s="63" t="s">
        <v>154</v>
      </c>
      <c r="R124" s="63" t="s">
        <v>155</v>
      </c>
      <c r="S124" s="63" t="s">
        <v>156</v>
      </c>
      <c r="T124" s="64" t="s">
        <v>157</v>
      </c>
    </row>
    <row r="125" spans="2:65" s="1" customFormat="1" ht="22.8" customHeight="1">
      <c r="B125" s="32"/>
      <c r="C125" s="67" t="s">
        <v>131</v>
      </c>
      <c r="J125" s="127">
        <f>BK125</f>
        <v>0</v>
      </c>
      <c r="L125" s="32"/>
      <c r="M125" s="65"/>
      <c r="N125" s="56"/>
      <c r="O125" s="56"/>
      <c r="P125" s="128">
        <f>P126</f>
        <v>0</v>
      </c>
      <c r="Q125" s="56"/>
      <c r="R125" s="128">
        <f>R126</f>
        <v>0</v>
      </c>
      <c r="S125" s="56"/>
      <c r="T125" s="129">
        <f>T126</f>
        <v>0</v>
      </c>
      <c r="AT125" s="17" t="s">
        <v>71</v>
      </c>
      <c r="AU125" s="17" t="s">
        <v>132</v>
      </c>
      <c r="BK125" s="130">
        <f>BK126</f>
        <v>0</v>
      </c>
    </row>
    <row r="126" spans="2:65" s="11" customFormat="1" ht="25.95" customHeight="1">
      <c r="B126" s="131"/>
      <c r="D126" s="132" t="s">
        <v>71</v>
      </c>
      <c r="E126" s="133" t="s">
        <v>158</v>
      </c>
      <c r="F126" s="133" t="s">
        <v>1743</v>
      </c>
      <c r="I126" s="134"/>
      <c r="J126" s="135">
        <f>BK126</f>
        <v>0</v>
      </c>
      <c r="L126" s="131"/>
      <c r="M126" s="136"/>
      <c r="P126" s="137">
        <f>P127+P306+P318+P321+P332+P360+P388+P417</f>
        <v>0</v>
      </c>
      <c r="R126" s="137">
        <f>R127+R306+R318+R321+R332+R360+R388+R417</f>
        <v>0</v>
      </c>
      <c r="T126" s="138">
        <f>T127+T306+T318+T321+T332+T360+T388+T417</f>
        <v>0</v>
      </c>
      <c r="AR126" s="132" t="s">
        <v>76</v>
      </c>
      <c r="AT126" s="139" t="s">
        <v>71</v>
      </c>
      <c r="AU126" s="139" t="s">
        <v>72</v>
      </c>
      <c r="AY126" s="132" t="s">
        <v>160</v>
      </c>
      <c r="BK126" s="140">
        <f>BK127+BK306+BK318+BK321+BK332+BK360+BK388+BK417</f>
        <v>0</v>
      </c>
    </row>
    <row r="127" spans="2:65" s="11" customFormat="1" ht="22.8" customHeight="1">
      <c r="B127" s="131"/>
      <c r="D127" s="132" t="s">
        <v>71</v>
      </c>
      <c r="E127" s="141" t="s">
        <v>76</v>
      </c>
      <c r="F127" s="141" t="s">
        <v>161</v>
      </c>
      <c r="I127" s="134"/>
      <c r="J127" s="142">
        <f>BK127</f>
        <v>0</v>
      </c>
      <c r="L127" s="131"/>
      <c r="M127" s="136"/>
      <c r="P127" s="137">
        <f>SUM(P128:P305)</f>
        <v>0</v>
      </c>
      <c r="R127" s="137">
        <f>SUM(R128:R305)</f>
        <v>0</v>
      </c>
      <c r="T127" s="138">
        <f>SUM(T128:T305)</f>
        <v>0</v>
      </c>
      <c r="AR127" s="132" t="s">
        <v>76</v>
      </c>
      <c r="AT127" s="139" t="s">
        <v>71</v>
      </c>
      <c r="AU127" s="139" t="s">
        <v>76</v>
      </c>
      <c r="AY127" s="132" t="s">
        <v>160</v>
      </c>
      <c r="BK127" s="140">
        <f>SUM(BK128:BK305)</f>
        <v>0</v>
      </c>
    </row>
    <row r="128" spans="2:65" s="1" customFormat="1" ht="24.15" customHeight="1">
      <c r="B128" s="143"/>
      <c r="C128" s="144" t="s">
        <v>76</v>
      </c>
      <c r="D128" s="144" t="s">
        <v>162</v>
      </c>
      <c r="E128" s="145" t="s">
        <v>1744</v>
      </c>
      <c r="F128" s="146" t="s">
        <v>1745</v>
      </c>
      <c r="G128" s="147" t="s">
        <v>165</v>
      </c>
      <c r="H128" s="148">
        <v>4</v>
      </c>
      <c r="I128" s="149"/>
      <c r="J128" s="150">
        <f>ROUND(I128*H128,2)</f>
        <v>0</v>
      </c>
      <c r="K128" s="151"/>
      <c r="L128" s="32"/>
      <c r="M128" s="152" t="s">
        <v>1</v>
      </c>
      <c r="N128" s="153" t="s">
        <v>38</v>
      </c>
      <c r="P128" s="154">
        <f>O128*H128</f>
        <v>0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AR128" s="156" t="s">
        <v>166</v>
      </c>
      <c r="AT128" s="156" t="s">
        <v>162</v>
      </c>
      <c r="AU128" s="156" t="s">
        <v>83</v>
      </c>
      <c r="AY128" s="17" t="s">
        <v>160</v>
      </c>
      <c r="BE128" s="157">
        <f>IF(N128="základná",J128,0)</f>
        <v>0</v>
      </c>
      <c r="BF128" s="157">
        <f>IF(N128="znížená",J128,0)</f>
        <v>0</v>
      </c>
      <c r="BG128" s="157">
        <f>IF(N128="zákl. prenesená",J128,0)</f>
        <v>0</v>
      </c>
      <c r="BH128" s="157">
        <f>IF(N128="zníž. prenesená",J128,0)</f>
        <v>0</v>
      </c>
      <c r="BI128" s="157">
        <f>IF(N128="nulová",J128,0)</f>
        <v>0</v>
      </c>
      <c r="BJ128" s="17" t="s">
        <v>83</v>
      </c>
      <c r="BK128" s="157">
        <f>ROUND(I128*H128,2)</f>
        <v>0</v>
      </c>
      <c r="BL128" s="17" t="s">
        <v>166</v>
      </c>
      <c r="BM128" s="156" t="s">
        <v>83</v>
      </c>
    </row>
    <row r="129" spans="2:65" s="12" customFormat="1" ht="10.199999999999999">
      <c r="B129" s="158"/>
      <c r="D129" s="159" t="s">
        <v>167</v>
      </c>
      <c r="E129" s="160" t="s">
        <v>1</v>
      </c>
      <c r="F129" s="161" t="s">
        <v>1746</v>
      </c>
      <c r="H129" s="160" t="s">
        <v>1</v>
      </c>
      <c r="I129" s="162"/>
      <c r="L129" s="158"/>
      <c r="M129" s="163"/>
      <c r="T129" s="164"/>
      <c r="AT129" s="160" t="s">
        <v>167</v>
      </c>
      <c r="AU129" s="160" t="s">
        <v>83</v>
      </c>
      <c r="AV129" s="12" t="s">
        <v>76</v>
      </c>
      <c r="AW129" s="12" t="s">
        <v>29</v>
      </c>
      <c r="AX129" s="12" t="s">
        <v>72</v>
      </c>
      <c r="AY129" s="160" t="s">
        <v>160</v>
      </c>
    </row>
    <row r="130" spans="2:65" s="13" customFormat="1" ht="10.199999999999999">
      <c r="B130" s="165"/>
      <c r="D130" s="159" t="s">
        <v>167</v>
      </c>
      <c r="E130" s="166" t="s">
        <v>1</v>
      </c>
      <c r="F130" s="167" t="s">
        <v>1747</v>
      </c>
      <c r="H130" s="168">
        <v>4</v>
      </c>
      <c r="I130" s="169"/>
      <c r="L130" s="165"/>
      <c r="M130" s="170"/>
      <c r="T130" s="171"/>
      <c r="AT130" s="166" t="s">
        <v>167</v>
      </c>
      <c r="AU130" s="166" t="s">
        <v>83</v>
      </c>
      <c r="AV130" s="13" t="s">
        <v>83</v>
      </c>
      <c r="AW130" s="13" t="s">
        <v>29</v>
      </c>
      <c r="AX130" s="13" t="s">
        <v>72</v>
      </c>
      <c r="AY130" s="166" t="s">
        <v>160</v>
      </c>
    </row>
    <row r="131" spans="2:65" s="14" customFormat="1" ht="10.199999999999999">
      <c r="B131" s="172"/>
      <c r="D131" s="159" t="s">
        <v>167</v>
      </c>
      <c r="E131" s="173" t="s">
        <v>1</v>
      </c>
      <c r="F131" s="174" t="s">
        <v>174</v>
      </c>
      <c r="H131" s="175">
        <v>4</v>
      </c>
      <c r="I131" s="176"/>
      <c r="L131" s="172"/>
      <c r="M131" s="177"/>
      <c r="T131" s="178"/>
      <c r="AT131" s="173" t="s">
        <v>167</v>
      </c>
      <c r="AU131" s="173" t="s">
        <v>83</v>
      </c>
      <c r="AV131" s="14" t="s">
        <v>166</v>
      </c>
      <c r="AW131" s="14" t="s">
        <v>29</v>
      </c>
      <c r="AX131" s="14" t="s">
        <v>76</v>
      </c>
      <c r="AY131" s="173" t="s">
        <v>160</v>
      </c>
    </row>
    <row r="132" spans="2:65" s="1" customFormat="1" ht="33" customHeight="1">
      <c r="B132" s="143"/>
      <c r="C132" s="144" t="s">
        <v>83</v>
      </c>
      <c r="D132" s="144" t="s">
        <v>162</v>
      </c>
      <c r="E132" s="145" t="s">
        <v>1748</v>
      </c>
      <c r="F132" s="146" t="s">
        <v>1749</v>
      </c>
      <c r="G132" s="147" t="s">
        <v>165</v>
      </c>
      <c r="H132" s="148">
        <v>35</v>
      </c>
      <c r="I132" s="149"/>
      <c r="J132" s="150">
        <f>ROUND(I132*H132,2)</f>
        <v>0</v>
      </c>
      <c r="K132" s="151"/>
      <c r="L132" s="32"/>
      <c r="M132" s="152" t="s">
        <v>1</v>
      </c>
      <c r="N132" s="153" t="s">
        <v>38</v>
      </c>
      <c r="P132" s="154">
        <f>O132*H132</f>
        <v>0</v>
      </c>
      <c r="Q132" s="154">
        <v>0</v>
      </c>
      <c r="R132" s="154">
        <f>Q132*H132</f>
        <v>0</v>
      </c>
      <c r="S132" s="154">
        <v>0</v>
      </c>
      <c r="T132" s="155">
        <f>S132*H132</f>
        <v>0</v>
      </c>
      <c r="AR132" s="156" t="s">
        <v>166</v>
      </c>
      <c r="AT132" s="156" t="s">
        <v>162</v>
      </c>
      <c r="AU132" s="156" t="s">
        <v>83</v>
      </c>
      <c r="AY132" s="17" t="s">
        <v>160</v>
      </c>
      <c r="BE132" s="157">
        <f>IF(N132="základná",J132,0)</f>
        <v>0</v>
      </c>
      <c r="BF132" s="157">
        <f>IF(N132="znížená",J132,0)</f>
        <v>0</v>
      </c>
      <c r="BG132" s="157">
        <f>IF(N132="zákl. prenesená",J132,0)</f>
        <v>0</v>
      </c>
      <c r="BH132" s="157">
        <f>IF(N132="zníž. prenesená",J132,0)</f>
        <v>0</v>
      </c>
      <c r="BI132" s="157">
        <f>IF(N132="nulová",J132,0)</f>
        <v>0</v>
      </c>
      <c r="BJ132" s="17" t="s">
        <v>83</v>
      </c>
      <c r="BK132" s="157">
        <f>ROUND(I132*H132,2)</f>
        <v>0</v>
      </c>
      <c r="BL132" s="17" t="s">
        <v>166</v>
      </c>
      <c r="BM132" s="156" t="s">
        <v>166</v>
      </c>
    </row>
    <row r="133" spans="2:65" s="12" customFormat="1" ht="10.199999999999999">
      <c r="B133" s="158"/>
      <c r="D133" s="159" t="s">
        <v>167</v>
      </c>
      <c r="E133" s="160" t="s">
        <v>1</v>
      </c>
      <c r="F133" s="161" t="s">
        <v>1750</v>
      </c>
      <c r="H133" s="160" t="s">
        <v>1</v>
      </c>
      <c r="I133" s="162"/>
      <c r="L133" s="158"/>
      <c r="M133" s="163"/>
      <c r="T133" s="164"/>
      <c r="AT133" s="160" t="s">
        <v>167</v>
      </c>
      <c r="AU133" s="160" t="s">
        <v>83</v>
      </c>
      <c r="AV133" s="12" t="s">
        <v>76</v>
      </c>
      <c r="AW133" s="12" t="s">
        <v>29</v>
      </c>
      <c r="AX133" s="12" t="s">
        <v>72</v>
      </c>
      <c r="AY133" s="160" t="s">
        <v>160</v>
      </c>
    </row>
    <row r="134" spans="2:65" s="13" customFormat="1" ht="10.199999999999999">
      <c r="B134" s="165"/>
      <c r="D134" s="159" t="s">
        <v>167</v>
      </c>
      <c r="E134" s="166" t="s">
        <v>1</v>
      </c>
      <c r="F134" s="167" t="s">
        <v>1751</v>
      </c>
      <c r="H134" s="168">
        <v>35</v>
      </c>
      <c r="I134" s="169"/>
      <c r="L134" s="165"/>
      <c r="M134" s="170"/>
      <c r="T134" s="171"/>
      <c r="AT134" s="166" t="s">
        <v>167</v>
      </c>
      <c r="AU134" s="166" t="s">
        <v>83</v>
      </c>
      <c r="AV134" s="13" t="s">
        <v>83</v>
      </c>
      <c r="AW134" s="13" t="s">
        <v>29</v>
      </c>
      <c r="AX134" s="13" t="s">
        <v>72</v>
      </c>
      <c r="AY134" s="166" t="s">
        <v>160</v>
      </c>
    </row>
    <row r="135" spans="2:65" s="14" customFormat="1" ht="10.199999999999999">
      <c r="B135" s="172"/>
      <c r="D135" s="159" t="s">
        <v>167</v>
      </c>
      <c r="E135" s="173" t="s">
        <v>1</v>
      </c>
      <c r="F135" s="174" t="s">
        <v>174</v>
      </c>
      <c r="H135" s="175">
        <v>35</v>
      </c>
      <c r="I135" s="176"/>
      <c r="L135" s="172"/>
      <c r="M135" s="177"/>
      <c r="T135" s="178"/>
      <c r="AT135" s="173" t="s">
        <v>167</v>
      </c>
      <c r="AU135" s="173" t="s">
        <v>83</v>
      </c>
      <c r="AV135" s="14" t="s">
        <v>166</v>
      </c>
      <c r="AW135" s="14" t="s">
        <v>29</v>
      </c>
      <c r="AX135" s="14" t="s">
        <v>76</v>
      </c>
      <c r="AY135" s="173" t="s">
        <v>160</v>
      </c>
    </row>
    <row r="136" spans="2:65" s="1" customFormat="1" ht="33" customHeight="1">
      <c r="B136" s="143"/>
      <c r="C136" s="144" t="s">
        <v>179</v>
      </c>
      <c r="D136" s="144" t="s">
        <v>162</v>
      </c>
      <c r="E136" s="145" t="s">
        <v>1411</v>
      </c>
      <c r="F136" s="146" t="s">
        <v>1412</v>
      </c>
      <c r="G136" s="147" t="s">
        <v>165</v>
      </c>
      <c r="H136" s="148">
        <v>35</v>
      </c>
      <c r="I136" s="149"/>
      <c r="J136" s="150">
        <f>ROUND(I136*H136,2)</f>
        <v>0</v>
      </c>
      <c r="K136" s="151"/>
      <c r="L136" s="32"/>
      <c r="M136" s="152" t="s">
        <v>1</v>
      </c>
      <c r="N136" s="153" t="s">
        <v>38</v>
      </c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AR136" s="156" t="s">
        <v>166</v>
      </c>
      <c r="AT136" s="156" t="s">
        <v>162</v>
      </c>
      <c r="AU136" s="156" t="s">
        <v>83</v>
      </c>
      <c r="AY136" s="17" t="s">
        <v>160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7" t="s">
        <v>83</v>
      </c>
      <c r="BK136" s="157">
        <f>ROUND(I136*H136,2)</f>
        <v>0</v>
      </c>
      <c r="BL136" s="17" t="s">
        <v>166</v>
      </c>
      <c r="BM136" s="156" t="s">
        <v>182</v>
      </c>
    </row>
    <row r="137" spans="2:65" s="12" customFormat="1" ht="20.399999999999999">
      <c r="B137" s="158"/>
      <c r="D137" s="159" t="s">
        <v>167</v>
      </c>
      <c r="E137" s="160" t="s">
        <v>1</v>
      </c>
      <c r="F137" s="161" t="s">
        <v>1752</v>
      </c>
      <c r="H137" s="160" t="s">
        <v>1</v>
      </c>
      <c r="I137" s="162"/>
      <c r="L137" s="158"/>
      <c r="M137" s="163"/>
      <c r="T137" s="164"/>
      <c r="AT137" s="160" t="s">
        <v>167</v>
      </c>
      <c r="AU137" s="160" t="s">
        <v>83</v>
      </c>
      <c r="AV137" s="12" t="s">
        <v>76</v>
      </c>
      <c r="AW137" s="12" t="s">
        <v>29</v>
      </c>
      <c r="AX137" s="12" t="s">
        <v>72</v>
      </c>
      <c r="AY137" s="160" t="s">
        <v>160</v>
      </c>
    </row>
    <row r="138" spans="2:65" s="13" customFormat="1" ht="10.199999999999999">
      <c r="B138" s="165"/>
      <c r="D138" s="159" t="s">
        <v>167</v>
      </c>
      <c r="E138" s="166" t="s">
        <v>1</v>
      </c>
      <c r="F138" s="167" t="s">
        <v>1751</v>
      </c>
      <c r="H138" s="168">
        <v>35</v>
      </c>
      <c r="I138" s="169"/>
      <c r="L138" s="165"/>
      <c r="M138" s="170"/>
      <c r="T138" s="171"/>
      <c r="AT138" s="166" t="s">
        <v>167</v>
      </c>
      <c r="AU138" s="166" t="s">
        <v>83</v>
      </c>
      <c r="AV138" s="13" t="s">
        <v>83</v>
      </c>
      <c r="AW138" s="13" t="s">
        <v>29</v>
      </c>
      <c r="AX138" s="13" t="s">
        <v>72</v>
      </c>
      <c r="AY138" s="166" t="s">
        <v>160</v>
      </c>
    </row>
    <row r="139" spans="2:65" s="14" customFormat="1" ht="10.199999999999999">
      <c r="B139" s="172"/>
      <c r="D139" s="159" t="s">
        <v>167</v>
      </c>
      <c r="E139" s="173" t="s">
        <v>1</v>
      </c>
      <c r="F139" s="174" t="s">
        <v>174</v>
      </c>
      <c r="H139" s="175">
        <v>35</v>
      </c>
      <c r="I139" s="176"/>
      <c r="L139" s="172"/>
      <c r="M139" s="177"/>
      <c r="T139" s="178"/>
      <c r="AT139" s="173" t="s">
        <v>167</v>
      </c>
      <c r="AU139" s="173" t="s">
        <v>83</v>
      </c>
      <c r="AV139" s="14" t="s">
        <v>166</v>
      </c>
      <c r="AW139" s="14" t="s">
        <v>29</v>
      </c>
      <c r="AX139" s="14" t="s">
        <v>76</v>
      </c>
      <c r="AY139" s="173" t="s">
        <v>160</v>
      </c>
    </row>
    <row r="140" spans="2:65" s="1" customFormat="1" ht="33" customHeight="1">
      <c r="B140" s="143"/>
      <c r="C140" s="144" t="s">
        <v>166</v>
      </c>
      <c r="D140" s="144" t="s">
        <v>162</v>
      </c>
      <c r="E140" s="145" t="s">
        <v>1418</v>
      </c>
      <c r="F140" s="146" t="s">
        <v>1419</v>
      </c>
      <c r="G140" s="147" t="s">
        <v>165</v>
      </c>
      <c r="H140" s="148">
        <v>4</v>
      </c>
      <c r="I140" s="149"/>
      <c r="J140" s="150">
        <f>ROUND(I140*H140,2)</f>
        <v>0</v>
      </c>
      <c r="K140" s="151"/>
      <c r="L140" s="32"/>
      <c r="M140" s="152" t="s">
        <v>1</v>
      </c>
      <c r="N140" s="153" t="s">
        <v>38</v>
      </c>
      <c r="P140" s="154">
        <f>O140*H140</f>
        <v>0</v>
      </c>
      <c r="Q140" s="154">
        <v>0</v>
      </c>
      <c r="R140" s="154">
        <f>Q140*H140</f>
        <v>0</v>
      </c>
      <c r="S140" s="154">
        <v>0</v>
      </c>
      <c r="T140" s="155">
        <f>S140*H140</f>
        <v>0</v>
      </c>
      <c r="AR140" s="156" t="s">
        <v>166</v>
      </c>
      <c r="AT140" s="156" t="s">
        <v>162</v>
      </c>
      <c r="AU140" s="156" t="s">
        <v>83</v>
      </c>
      <c r="AY140" s="17" t="s">
        <v>160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7" t="s">
        <v>83</v>
      </c>
      <c r="BK140" s="157">
        <f>ROUND(I140*H140,2)</f>
        <v>0</v>
      </c>
      <c r="BL140" s="17" t="s">
        <v>166</v>
      </c>
      <c r="BM140" s="156" t="s">
        <v>187</v>
      </c>
    </row>
    <row r="141" spans="2:65" s="12" customFormat="1" ht="10.199999999999999">
      <c r="B141" s="158"/>
      <c r="D141" s="159" t="s">
        <v>167</v>
      </c>
      <c r="E141" s="160" t="s">
        <v>1</v>
      </c>
      <c r="F141" s="161" t="s">
        <v>1753</v>
      </c>
      <c r="H141" s="160" t="s">
        <v>1</v>
      </c>
      <c r="I141" s="162"/>
      <c r="L141" s="158"/>
      <c r="M141" s="163"/>
      <c r="T141" s="164"/>
      <c r="AT141" s="160" t="s">
        <v>167</v>
      </c>
      <c r="AU141" s="160" t="s">
        <v>83</v>
      </c>
      <c r="AV141" s="12" t="s">
        <v>76</v>
      </c>
      <c r="AW141" s="12" t="s">
        <v>29</v>
      </c>
      <c r="AX141" s="12" t="s">
        <v>72</v>
      </c>
      <c r="AY141" s="160" t="s">
        <v>160</v>
      </c>
    </row>
    <row r="142" spans="2:65" s="13" customFormat="1" ht="10.199999999999999">
      <c r="B142" s="165"/>
      <c r="D142" s="159" t="s">
        <v>167</v>
      </c>
      <c r="E142" s="166" t="s">
        <v>1</v>
      </c>
      <c r="F142" s="167" t="s">
        <v>166</v>
      </c>
      <c r="H142" s="168">
        <v>4</v>
      </c>
      <c r="I142" s="169"/>
      <c r="L142" s="165"/>
      <c r="M142" s="170"/>
      <c r="T142" s="171"/>
      <c r="AT142" s="166" t="s">
        <v>167</v>
      </c>
      <c r="AU142" s="166" t="s">
        <v>83</v>
      </c>
      <c r="AV142" s="13" t="s">
        <v>83</v>
      </c>
      <c r="AW142" s="13" t="s">
        <v>29</v>
      </c>
      <c r="AX142" s="13" t="s">
        <v>72</v>
      </c>
      <c r="AY142" s="166" t="s">
        <v>160</v>
      </c>
    </row>
    <row r="143" spans="2:65" s="14" customFormat="1" ht="10.199999999999999">
      <c r="B143" s="172"/>
      <c r="D143" s="159" t="s">
        <v>167</v>
      </c>
      <c r="E143" s="173" t="s">
        <v>1</v>
      </c>
      <c r="F143" s="174" t="s">
        <v>174</v>
      </c>
      <c r="H143" s="175">
        <v>4</v>
      </c>
      <c r="I143" s="176"/>
      <c r="L143" s="172"/>
      <c r="M143" s="177"/>
      <c r="T143" s="178"/>
      <c r="AT143" s="173" t="s">
        <v>167</v>
      </c>
      <c r="AU143" s="173" t="s">
        <v>83</v>
      </c>
      <c r="AV143" s="14" t="s">
        <v>166</v>
      </c>
      <c r="AW143" s="14" t="s">
        <v>29</v>
      </c>
      <c r="AX143" s="14" t="s">
        <v>76</v>
      </c>
      <c r="AY143" s="173" t="s">
        <v>160</v>
      </c>
    </row>
    <row r="144" spans="2:65" s="1" customFormat="1" ht="24.15" customHeight="1">
      <c r="B144" s="143"/>
      <c r="C144" s="144" t="s">
        <v>190</v>
      </c>
      <c r="D144" s="144" t="s">
        <v>162</v>
      </c>
      <c r="E144" s="145" t="s">
        <v>1754</v>
      </c>
      <c r="F144" s="146" t="s">
        <v>1755</v>
      </c>
      <c r="G144" s="147" t="s">
        <v>209</v>
      </c>
      <c r="H144" s="148">
        <v>4.7649999999999997</v>
      </c>
      <c r="I144" s="149"/>
      <c r="J144" s="150">
        <f>ROUND(I144*H144,2)</f>
        <v>0</v>
      </c>
      <c r="K144" s="151"/>
      <c r="L144" s="32"/>
      <c r="M144" s="152" t="s">
        <v>1</v>
      </c>
      <c r="N144" s="153" t="s">
        <v>38</v>
      </c>
      <c r="P144" s="154">
        <f>O144*H144</f>
        <v>0</v>
      </c>
      <c r="Q144" s="154">
        <v>0</v>
      </c>
      <c r="R144" s="154">
        <f>Q144*H144</f>
        <v>0</v>
      </c>
      <c r="S144" s="154">
        <v>0</v>
      </c>
      <c r="T144" s="155">
        <f>S144*H144</f>
        <v>0</v>
      </c>
      <c r="AR144" s="156" t="s">
        <v>166</v>
      </c>
      <c r="AT144" s="156" t="s">
        <v>162</v>
      </c>
      <c r="AU144" s="156" t="s">
        <v>83</v>
      </c>
      <c r="AY144" s="17" t="s">
        <v>160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7" t="s">
        <v>83</v>
      </c>
      <c r="BK144" s="157">
        <f>ROUND(I144*H144,2)</f>
        <v>0</v>
      </c>
      <c r="BL144" s="17" t="s">
        <v>166</v>
      </c>
      <c r="BM144" s="156" t="s">
        <v>193</v>
      </c>
    </row>
    <row r="145" spans="2:65" s="12" customFormat="1" ht="10.199999999999999">
      <c r="B145" s="158"/>
      <c r="D145" s="159" t="s">
        <v>167</v>
      </c>
      <c r="E145" s="160" t="s">
        <v>1</v>
      </c>
      <c r="F145" s="161" t="s">
        <v>1756</v>
      </c>
      <c r="H145" s="160" t="s">
        <v>1</v>
      </c>
      <c r="I145" s="162"/>
      <c r="L145" s="158"/>
      <c r="M145" s="163"/>
      <c r="T145" s="164"/>
      <c r="AT145" s="160" t="s">
        <v>167</v>
      </c>
      <c r="AU145" s="160" t="s">
        <v>83</v>
      </c>
      <c r="AV145" s="12" t="s">
        <v>76</v>
      </c>
      <c r="AW145" s="12" t="s">
        <v>29</v>
      </c>
      <c r="AX145" s="12" t="s">
        <v>72</v>
      </c>
      <c r="AY145" s="160" t="s">
        <v>160</v>
      </c>
    </row>
    <row r="146" spans="2:65" s="13" customFormat="1" ht="10.199999999999999">
      <c r="B146" s="165"/>
      <c r="D146" s="159" t="s">
        <v>167</v>
      </c>
      <c r="E146" s="166" t="s">
        <v>1</v>
      </c>
      <c r="F146" s="167" t="s">
        <v>1757</v>
      </c>
      <c r="H146" s="168">
        <v>3.9649999999999999</v>
      </c>
      <c r="I146" s="169"/>
      <c r="L146" s="165"/>
      <c r="M146" s="170"/>
      <c r="T146" s="171"/>
      <c r="AT146" s="166" t="s">
        <v>167</v>
      </c>
      <c r="AU146" s="166" t="s">
        <v>83</v>
      </c>
      <c r="AV146" s="13" t="s">
        <v>83</v>
      </c>
      <c r="AW146" s="13" t="s">
        <v>29</v>
      </c>
      <c r="AX146" s="13" t="s">
        <v>72</v>
      </c>
      <c r="AY146" s="166" t="s">
        <v>160</v>
      </c>
    </row>
    <row r="147" spans="2:65" s="15" customFormat="1" ht="10.199999999999999">
      <c r="B147" s="179"/>
      <c r="D147" s="159" t="s">
        <v>167</v>
      </c>
      <c r="E147" s="180" t="s">
        <v>1</v>
      </c>
      <c r="F147" s="181" t="s">
        <v>224</v>
      </c>
      <c r="H147" s="182">
        <v>3.9649999999999999</v>
      </c>
      <c r="I147" s="183"/>
      <c r="L147" s="179"/>
      <c r="M147" s="184"/>
      <c r="T147" s="185"/>
      <c r="AT147" s="180" t="s">
        <v>167</v>
      </c>
      <c r="AU147" s="180" t="s">
        <v>83</v>
      </c>
      <c r="AV147" s="15" t="s">
        <v>179</v>
      </c>
      <c r="AW147" s="15" t="s">
        <v>29</v>
      </c>
      <c r="AX147" s="15" t="s">
        <v>72</v>
      </c>
      <c r="AY147" s="180" t="s">
        <v>160</v>
      </c>
    </row>
    <row r="148" spans="2:65" s="12" customFormat="1" ht="10.199999999999999">
      <c r="B148" s="158"/>
      <c r="D148" s="159" t="s">
        <v>167</v>
      </c>
      <c r="E148" s="160" t="s">
        <v>1</v>
      </c>
      <c r="F148" s="161" t="s">
        <v>1758</v>
      </c>
      <c r="H148" s="160" t="s">
        <v>1</v>
      </c>
      <c r="I148" s="162"/>
      <c r="L148" s="158"/>
      <c r="M148" s="163"/>
      <c r="T148" s="164"/>
      <c r="AT148" s="160" t="s">
        <v>167</v>
      </c>
      <c r="AU148" s="160" t="s">
        <v>83</v>
      </c>
      <c r="AV148" s="12" t="s">
        <v>76</v>
      </c>
      <c r="AW148" s="12" t="s">
        <v>29</v>
      </c>
      <c r="AX148" s="12" t="s">
        <v>72</v>
      </c>
      <c r="AY148" s="160" t="s">
        <v>160</v>
      </c>
    </row>
    <row r="149" spans="2:65" s="13" customFormat="1" ht="10.199999999999999">
      <c r="B149" s="165"/>
      <c r="D149" s="159" t="s">
        <v>167</v>
      </c>
      <c r="E149" s="166" t="s">
        <v>1</v>
      </c>
      <c r="F149" s="167" t="s">
        <v>1759</v>
      </c>
      <c r="H149" s="168">
        <v>0.8</v>
      </c>
      <c r="I149" s="169"/>
      <c r="L149" s="165"/>
      <c r="M149" s="170"/>
      <c r="T149" s="171"/>
      <c r="AT149" s="166" t="s">
        <v>167</v>
      </c>
      <c r="AU149" s="166" t="s">
        <v>83</v>
      </c>
      <c r="AV149" s="13" t="s">
        <v>83</v>
      </c>
      <c r="AW149" s="13" t="s">
        <v>29</v>
      </c>
      <c r="AX149" s="13" t="s">
        <v>72</v>
      </c>
      <c r="AY149" s="166" t="s">
        <v>160</v>
      </c>
    </row>
    <row r="150" spans="2:65" s="15" customFormat="1" ht="10.199999999999999">
      <c r="B150" s="179"/>
      <c r="D150" s="159" t="s">
        <v>167</v>
      </c>
      <c r="E150" s="180" t="s">
        <v>1</v>
      </c>
      <c r="F150" s="181" t="s">
        <v>224</v>
      </c>
      <c r="H150" s="182">
        <v>0.8</v>
      </c>
      <c r="I150" s="183"/>
      <c r="L150" s="179"/>
      <c r="M150" s="184"/>
      <c r="T150" s="185"/>
      <c r="AT150" s="180" t="s">
        <v>167</v>
      </c>
      <c r="AU150" s="180" t="s">
        <v>83</v>
      </c>
      <c r="AV150" s="15" t="s">
        <v>179</v>
      </c>
      <c r="AW150" s="15" t="s">
        <v>29</v>
      </c>
      <c r="AX150" s="15" t="s">
        <v>72</v>
      </c>
      <c r="AY150" s="180" t="s">
        <v>160</v>
      </c>
    </row>
    <row r="151" spans="2:65" s="14" customFormat="1" ht="10.199999999999999">
      <c r="B151" s="172"/>
      <c r="D151" s="159" t="s">
        <v>167</v>
      </c>
      <c r="E151" s="173" t="s">
        <v>1</v>
      </c>
      <c r="F151" s="174" t="s">
        <v>174</v>
      </c>
      <c r="H151" s="175">
        <v>4.7649999999999997</v>
      </c>
      <c r="I151" s="176"/>
      <c r="L151" s="172"/>
      <c r="M151" s="177"/>
      <c r="T151" s="178"/>
      <c r="AT151" s="173" t="s">
        <v>167</v>
      </c>
      <c r="AU151" s="173" t="s">
        <v>83</v>
      </c>
      <c r="AV151" s="14" t="s">
        <v>166</v>
      </c>
      <c r="AW151" s="14" t="s">
        <v>29</v>
      </c>
      <c r="AX151" s="14" t="s">
        <v>76</v>
      </c>
      <c r="AY151" s="173" t="s">
        <v>160</v>
      </c>
    </row>
    <row r="152" spans="2:65" s="1" customFormat="1" ht="24.15" customHeight="1">
      <c r="B152" s="143"/>
      <c r="C152" s="144" t="s">
        <v>182</v>
      </c>
      <c r="D152" s="144" t="s">
        <v>162</v>
      </c>
      <c r="E152" s="145" t="s">
        <v>1760</v>
      </c>
      <c r="F152" s="146" t="s">
        <v>1761</v>
      </c>
      <c r="G152" s="147" t="s">
        <v>209</v>
      </c>
      <c r="H152" s="148">
        <v>71.084999999999994</v>
      </c>
      <c r="I152" s="149"/>
      <c r="J152" s="150">
        <f>ROUND(I152*H152,2)</f>
        <v>0</v>
      </c>
      <c r="K152" s="151"/>
      <c r="L152" s="32"/>
      <c r="M152" s="152" t="s">
        <v>1</v>
      </c>
      <c r="N152" s="153" t="s">
        <v>38</v>
      </c>
      <c r="P152" s="154">
        <f>O152*H152</f>
        <v>0</v>
      </c>
      <c r="Q152" s="154">
        <v>0</v>
      </c>
      <c r="R152" s="154">
        <f>Q152*H152</f>
        <v>0</v>
      </c>
      <c r="S152" s="154">
        <v>0</v>
      </c>
      <c r="T152" s="155">
        <f>S152*H152</f>
        <v>0</v>
      </c>
      <c r="AR152" s="156" t="s">
        <v>166</v>
      </c>
      <c r="AT152" s="156" t="s">
        <v>162</v>
      </c>
      <c r="AU152" s="156" t="s">
        <v>83</v>
      </c>
      <c r="AY152" s="17" t="s">
        <v>160</v>
      </c>
      <c r="BE152" s="157">
        <f>IF(N152="základná",J152,0)</f>
        <v>0</v>
      </c>
      <c r="BF152" s="157">
        <f>IF(N152="znížená",J152,0)</f>
        <v>0</v>
      </c>
      <c r="BG152" s="157">
        <f>IF(N152="zákl. prenesená",J152,0)</f>
        <v>0</v>
      </c>
      <c r="BH152" s="157">
        <f>IF(N152="zníž. prenesená",J152,0)</f>
        <v>0</v>
      </c>
      <c r="BI152" s="157">
        <f>IF(N152="nulová",J152,0)</f>
        <v>0</v>
      </c>
      <c r="BJ152" s="17" t="s">
        <v>83</v>
      </c>
      <c r="BK152" s="157">
        <f>ROUND(I152*H152,2)</f>
        <v>0</v>
      </c>
      <c r="BL152" s="17" t="s">
        <v>166</v>
      </c>
      <c r="BM152" s="156" t="s">
        <v>198</v>
      </c>
    </row>
    <row r="153" spans="2:65" s="12" customFormat="1" ht="10.199999999999999">
      <c r="B153" s="158"/>
      <c r="D153" s="159" t="s">
        <v>167</v>
      </c>
      <c r="E153" s="160" t="s">
        <v>1</v>
      </c>
      <c r="F153" s="161" t="s">
        <v>1762</v>
      </c>
      <c r="H153" s="160" t="s">
        <v>1</v>
      </c>
      <c r="I153" s="162"/>
      <c r="L153" s="158"/>
      <c r="M153" s="163"/>
      <c r="T153" s="164"/>
      <c r="AT153" s="160" t="s">
        <v>167</v>
      </c>
      <c r="AU153" s="160" t="s">
        <v>83</v>
      </c>
      <c r="AV153" s="12" t="s">
        <v>76</v>
      </c>
      <c r="AW153" s="12" t="s">
        <v>29</v>
      </c>
      <c r="AX153" s="12" t="s">
        <v>72</v>
      </c>
      <c r="AY153" s="160" t="s">
        <v>160</v>
      </c>
    </row>
    <row r="154" spans="2:65" s="13" customFormat="1" ht="10.199999999999999">
      <c r="B154" s="165"/>
      <c r="D154" s="159" t="s">
        <v>167</v>
      </c>
      <c r="E154" s="166" t="s">
        <v>1</v>
      </c>
      <c r="F154" s="167" t="s">
        <v>1763</v>
      </c>
      <c r="H154" s="168">
        <v>71.084999999999994</v>
      </c>
      <c r="I154" s="169"/>
      <c r="L154" s="165"/>
      <c r="M154" s="170"/>
      <c r="T154" s="171"/>
      <c r="AT154" s="166" t="s">
        <v>167</v>
      </c>
      <c r="AU154" s="166" t="s">
        <v>83</v>
      </c>
      <c r="AV154" s="13" t="s">
        <v>83</v>
      </c>
      <c r="AW154" s="13" t="s">
        <v>29</v>
      </c>
      <c r="AX154" s="13" t="s">
        <v>72</v>
      </c>
      <c r="AY154" s="166" t="s">
        <v>160</v>
      </c>
    </row>
    <row r="155" spans="2:65" s="14" customFormat="1" ht="10.199999999999999">
      <c r="B155" s="172"/>
      <c r="D155" s="159" t="s">
        <v>167</v>
      </c>
      <c r="E155" s="173" t="s">
        <v>1</v>
      </c>
      <c r="F155" s="174" t="s">
        <v>174</v>
      </c>
      <c r="H155" s="175">
        <v>71.084999999999994</v>
      </c>
      <c r="I155" s="176"/>
      <c r="L155" s="172"/>
      <c r="M155" s="177"/>
      <c r="T155" s="178"/>
      <c r="AT155" s="173" t="s">
        <v>167</v>
      </c>
      <c r="AU155" s="173" t="s">
        <v>83</v>
      </c>
      <c r="AV155" s="14" t="s">
        <v>166</v>
      </c>
      <c r="AW155" s="14" t="s">
        <v>29</v>
      </c>
      <c r="AX155" s="14" t="s">
        <v>76</v>
      </c>
      <c r="AY155" s="173" t="s">
        <v>160</v>
      </c>
    </row>
    <row r="156" spans="2:65" s="1" customFormat="1" ht="21.75" customHeight="1">
      <c r="B156" s="143"/>
      <c r="C156" s="144" t="s">
        <v>201</v>
      </c>
      <c r="D156" s="144" t="s">
        <v>162</v>
      </c>
      <c r="E156" s="145" t="s">
        <v>1764</v>
      </c>
      <c r="F156" s="146" t="s">
        <v>1765</v>
      </c>
      <c r="G156" s="147" t="s">
        <v>209</v>
      </c>
      <c r="H156" s="148">
        <v>3.75</v>
      </c>
      <c r="I156" s="149"/>
      <c r="J156" s="150">
        <f>ROUND(I156*H156,2)</f>
        <v>0</v>
      </c>
      <c r="K156" s="151"/>
      <c r="L156" s="32"/>
      <c r="M156" s="152" t="s">
        <v>1</v>
      </c>
      <c r="N156" s="153" t="s">
        <v>38</v>
      </c>
      <c r="P156" s="154">
        <f>O156*H156</f>
        <v>0</v>
      </c>
      <c r="Q156" s="154">
        <v>0</v>
      </c>
      <c r="R156" s="154">
        <f>Q156*H156</f>
        <v>0</v>
      </c>
      <c r="S156" s="154">
        <v>0</v>
      </c>
      <c r="T156" s="155">
        <f>S156*H156</f>
        <v>0</v>
      </c>
      <c r="AR156" s="156" t="s">
        <v>166</v>
      </c>
      <c r="AT156" s="156" t="s">
        <v>162</v>
      </c>
      <c r="AU156" s="156" t="s">
        <v>83</v>
      </c>
      <c r="AY156" s="17" t="s">
        <v>160</v>
      </c>
      <c r="BE156" s="157">
        <f>IF(N156="základná",J156,0)</f>
        <v>0</v>
      </c>
      <c r="BF156" s="157">
        <f>IF(N156="znížená",J156,0)</f>
        <v>0</v>
      </c>
      <c r="BG156" s="157">
        <f>IF(N156="zákl. prenesená",J156,0)</f>
        <v>0</v>
      </c>
      <c r="BH156" s="157">
        <f>IF(N156="zníž. prenesená",J156,0)</f>
        <v>0</v>
      </c>
      <c r="BI156" s="157">
        <f>IF(N156="nulová",J156,0)</f>
        <v>0</v>
      </c>
      <c r="BJ156" s="17" t="s">
        <v>83</v>
      </c>
      <c r="BK156" s="157">
        <f>ROUND(I156*H156,2)</f>
        <v>0</v>
      </c>
      <c r="BL156" s="17" t="s">
        <v>166</v>
      </c>
      <c r="BM156" s="156" t="s">
        <v>204</v>
      </c>
    </row>
    <row r="157" spans="2:65" s="13" customFormat="1" ht="10.199999999999999">
      <c r="B157" s="165"/>
      <c r="D157" s="159" t="s">
        <v>167</v>
      </c>
      <c r="E157" s="166" t="s">
        <v>1</v>
      </c>
      <c r="F157" s="167" t="s">
        <v>1766</v>
      </c>
      <c r="H157" s="168">
        <v>3.75</v>
      </c>
      <c r="I157" s="169"/>
      <c r="L157" s="165"/>
      <c r="M157" s="170"/>
      <c r="T157" s="171"/>
      <c r="AT157" s="166" t="s">
        <v>167</v>
      </c>
      <c r="AU157" s="166" t="s">
        <v>83</v>
      </c>
      <c r="AV157" s="13" t="s">
        <v>83</v>
      </c>
      <c r="AW157" s="13" t="s">
        <v>29</v>
      </c>
      <c r="AX157" s="13" t="s">
        <v>72</v>
      </c>
      <c r="AY157" s="166" t="s">
        <v>160</v>
      </c>
    </row>
    <row r="158" spans="2:65" s="14" customFormat="1" ht="10.199999999999999">
      <c r="B158" s="172"/>
      <c r="D158" s="159" t="s">
        <v>167</v>
      </c>
      <c r="E158" s="173" t="s">
        <v>1</v>
      </c>
      <c r="F158" s="174" t="s">
        <v>174</v>
      </c>
      <c r="H158" s="175">
        <v>3.75</v>
      </c>
      <c r="I158" s="176"/>
      <c r="L158" s="172"/>
      <c r="M158" s="177"/>
      <c r="T158" s="178"/>
      <c r="AT158" s="173" t="s">
        <v>167</v>
      </c>
      <c r="AU158" s="173" t="s">
        <v>83</v>
      </c>
      <c r="AV158" s="14" t="s">
        <v>166</v>
      </c>
      <c r="AW158" s="14" t="s">
        <v>29</v>
      </c>
      <c r="AX158" s="14" t="s">
        <v>76</v>
      </c>
      <c r="AY158" s="173" t="s">
        <v>160</v>
      </c>
    </row>
    <row r="159" spans="2:65" s="1" customFormat="1" ht="24.15" customHeight="1">
      <c r="B159" s="143"/>
      <c r="C159" s="144" t="s">
        <v>187</v>
      </c>
      <c r="D159" s="144" t="s">
        <v>162</v>
      </c>
      <c r="E159" s="145" t="s">
        <v>1767</v>
      </c>
      <c r="F159" s="146" t="s">
        <v>1768</v>
      </c>
      <c r="G159" s="147" t="s">
        <v>209</v>
      </c>
      <c r="H159" s="148">
        <v>1.125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38</v>
      </c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AR159" s="156" t="s">
        <v>166</v>
      </c>
      <c r="AT159" s="156" t="s">
        <v>162</v>
      </c>
      <c r="AU159" s="156" t="s">
        <v>83</v>
      </c>
      <c r="AY159" s="17" t="s">
        <v>160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7" t="s">
        <v>83</v>
      </c>
      <c r="BK159" s="157">
        <f>ROUND(I159*H159,2)</f>
        <v>0</v>
      </c>
      <c r="BL159" s="17" t="s">
        <v>166</v>
      </c>
      <c r="BM159" s="156" t="s">
        <v>210</v>
      </c>
    </row>
    <row r="160" spans="2:65" s="13" customFormat="1" ht="10.199999999999999">
      <c r="B160" s="165"/>
      <c r="D160" s="159" t="s">
        <v>167</v>
      </c>
      <c r="E160" s="166" t="s">
        <v>1</v>
      </c>
      <c r="F160" s="167" t="s">
        <v>1769</v>
      </c>
      <c r="H160" s="168">
        <v>1.125</v>
      </c>
      <c r="I160" s="169"/>
      <c r="L160" s="165"/>
      <c r="M160" s="170"/>
      <c r="T160" s="171"/>
      <c r="AT160" s="166" t="s">
        <v>167</v>
      </c>
      <c r="AU160" s="166" t="s">
        <v>83</v>
      </c>
      <c r="AV160" s="13" t="s">
        <v>83</v>
      </c>
      <c r="AW160" s="13" t="s">
        <v>29</v>
      </c>
      <c r="AX160" s="13" t="s">
        <v>72</v>
      </c>
      <c r="AY160" s="166" t="s">
        <v>160</v>
      </c>
    </row>
    <row r="161" spans="2:65" s="14" customFormat="1" ht="10.199999999999999">
      <c r="B161" s="172"/>
      <c r="D161" s="159" t="s">
        <v>167</v>
      </c>
      <c r="E161" s="173" t="s">
        <v>1</v>
      </c>
      <c r="F161" s="174" t="s">
        <v>174</v>
      </c>
      <c r="H161" s="175">
        <v>1.125</v>
      </c>
      <c r="I161" s="176"/>
      <c r="L161" s="172"/>
      <c r="M161" s="177"/>
      <c r="T161" s="178"/>
      <c r="AT161" s="173" t="s">
        <v>167</v>
      </c>
      <c r="AU161" s="173" t="s">
        <v>83</v>
      </c>
      <c r="AV161" s="14" t="s">
        <v>166</v>
      </c>
      <c r="AW161" s="14" t="s">
        <v>29</v>
      </c>
      <c r="AX161" s="14" t="s">
        <v>76</v>
      </c>
      <c r="AY161" s="173" t="s">
        <v>160</v>
      </c>
    </row>
    <row r="162" spans="2:65" s="1" customFormat="1" ht="16.5" customHeight="1">
      <c r="B162" s="143"/>
      <c r="C162" s="144" t="s">
        <v>213</v>
      </c>
      <c r="D162" s="144" t="s">
        <v>162</v>
      </c>
      <c r="E162" s="145" t="s">
        <v>1770</v>
      </c>
      <c r="F162" s="146" t="s">
        <v>1771</v>
      </c>
      <c r="G162" s="147" t="s">
        <v>209</v>
      </c>
      <c r="H162" s="148">
        <v>57.456000000000003</v>
      </c>
      <c r="I162" s="149"/>
      <c r="J162" s="150">
        <f>ROUND(I162*H162,2)</f>
        <v>0</v>
      </c>
      <c r="K162" s="151"/>
      <c r="L162" s="32"/>
      <c r="M162" s="152" t="s">
        <v>1</v>
      </c>
      <c r="N162" s="153" t="s">
        <v>38</v>
      </c>
      <c r="P162" s="154">
        <f>O162*H162</f>
        <v>0</v>
      </c>
      <c r="Q162" s="154">
        <v>0</v>
      </c>
      <c r="R162" s="154">
        <f>Q162*H162</f>
        <v>0</v>
      </c>
      <c r="S162" s="154">
        <v>0</v>
      </c>
      <c r="T162" s="155">
        <f>S162*H162</f>
        <v>0</v>
      </c>
      <c r="AR162" s="156" t="s">
        <v>166</v>
      </c>
      <c r="AT162" s="156" t="s">
        <v>162</v>
      </c>
      <c r="AU162" s="156" t="s">
        <v>83</v>
      </c>
      <c r="AY162" s="17" t="s">
        <v>160</v>
      </c>
      <c r="BE162" s="157">
        <f>IF(N162="základná",J162,0)</f>
        <v>0</v>
      </c>
      <c r="BF162" s="157">
        <f>IF(N162="znížená",J162,0)</f>
        <v>0</v>
      </c>
      <c r="BG162" s="157">
        <f>IF(N162="zákl. prenesená",J162,0)</f>
        <v>0</v>
      </c>
      <c r="BH162" s="157">
        <f>IF(N162="zníž. prenesená",J162,0)</f>
        <v>0</v>
      </c>
      <c r="BI162" s="157">
        <f>IF(N162="nulová",J162,0)</f>
        <v>0</v>
      </c>
      <c r="BJ162" s="17" t="s">
        <v>83</v>
      </c>
      <c r="BK162" s="157">
        <f>ROUND(I162*H162,2)</f>
        <v>0</v>
      </c>
      <c r="BL162" s="17" t="s">
        <v>166</v>
      </c>
      <c r="BM162" s="156" t="s">
        <v>216</v>
      </c>
    </row>
    <row r="163" spans="2:65" s="13" customFormat="1" ht="10.199999999999999">
      <c r="B163" s="165"/>
      <c r="D163" s="159" t="s">
        <v>167</v>
      </c>
      <c r="E163" s="166" t="s">
        <v>1</v>
      </c>
      <c r="F163" s="167" t="s">
        <v>1772</v>
      </c>
      <c r="H163" s="168">
        <v>57.456000000000003</v>
      </c>
      <c r="I163" s="169"/>
      <c r="L163" s="165"/>
      <c r="M163" s="170"/>
      <c r="T163" s="171"/>
      <c r="AT163" s="166" t="s">
        <v>167</v>
      </c>
      <c r="AU163" s="166" t="s">
        <v>83</v>
      </c>
      <c r="AV163" s="13" t="s">
        <v>83</v>
      </c>
      <c r="AW163" s="13" t="s">
        <v>29</v>
      </c>
      <c r="AX163" s="13" t="s">
        <v>72</v>
      </c>
      <c r="AY163" s="166" t="s">
        <v>160</v>
      </c>
    </row>
    <row r="164" spans="2:65" s="14" customFormat="1" ht="10.199999999999999">
      <c r="B164" s="172"/>
      <c r="D164" s="159" t="s">
        <v>167</v>
      </c>
      <c r="E164" s="173" t="s">
        <v>1</v>
      </c>
      <c r="F164" s="174" t="s">
        <v>174</v>
      </c>
      <c r="H164" s="175">
        <v>57.456000000000003</v>
      </c>
      <c r="I164" s="176"/>
      <c r="L164" s="172"/>
      <c r="M164" s="177"/>
      <c r="T164" s="178"/>
      <c r="AT164" s="173" t="s">
        <v>167</v>
      </c>
      <c r="AU164" s="173" t="s">
        <v>83</v>
      </c>
      <c r="AV164" s="14" t="s">
        <v>166</v>
      </c>
      <c r="AW164" s="14" t="s">
        <v>29</v>
      </c>
      <c r="AX164" s="14" t="s">
        <v>76</v>
      </c>
      <c r="AY164" s="173" t="s">
        <v>160</v>
      </c>
    </row>
    <row r="165" spans="2:65" s="1" customFormat="1" ht="24.15" customHeight="1">
      <c r="B165" s="143"/>
      <c r="C165" s="144" t="s">
        <v>193</v>
      </c>
      <c r="D165" s="144" t="s">
        <v>162</v>
      </c>
      <c r="E165" s="145" t="s">
        <v>1773</v>
      </c>
      <c r="F165" s="146" t="s">
        <v>1774</v>
      </c>
      <c r="G165" s="147" t="s">
        <v>209</v>
      </c>
      <c r="H165" s="148">
        <v>17.236999999999998</v>
      </c>
      <c r="I165" s="149"/>
      <c r="J165" s="150">
        <f>ROUND(I165*H165,2)</f>
        <v>0</v>
      </c>
      <c r="K165" s="151"/>
      <c r="L165" s="32"/>
      <c r="M165" s="152" t="s">
        <v>1</v>
      </c>
      <c r="N165" s="153" t="s">
        <v>38</v>
      </c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AR165" s="156" t="s">
        <v>166</v>
      </c>
      <c r="AT165" s="156" t="s">
        <v>162</v>
      </c>
      <c r="AU165" s="156" t="s">
        <v>83</v>
      </c>
      <c r="AY165" s="17" t="s">
        <v>160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7" t="s">
        <v>83</v>
      </c>
      <c r="BK165" s="157">
        <f>ROUND(I165*H165,2)</f>
        <v>0</v>
      </c>
      <c r="BL165" s="17" t="s">
        <v>166</v>
      </c>
      <c r="BM165" s="156" t="s">
        <v>221</v>
      </c>
    </row>
    <row r="166" spans="2:65" s="13" customFormat="1" ht="10.199999999999999">
      <c r="B166" s="165"/>
      <c r="D166" s="159" t="s">
        <v>167</v>
      </c>
      <c r="E166" s="166" t="s">
        <v>1</v>
      </c>
      <c r="F166" s="167" t="s">
        <v>1775</v>
      </c>
      <c r="H166" s="168">
        <v>17.236999999999998</v>
      </c>
      <c r="I166" s="169"/>
      <c r="L166" s="165"/>
      <c r="M166" s="170"/>
      <c r="T166" s="171"/>
      <c r="AT166" s="166" t="s">
        <v>167</v>
      </c>
      <c r="AU166" s="166" t="s">
        <v>83</v>
      </c>
      <c r="AV166" s="13" t="s">
        <v>83</v>
      </c>
      <c r="AW166" s="13" t="s">
        <v>29</v>
      </c>
      <c r="AX166" s="13" t="s">
        <v>72</v>
      </c>
      <c r="AY166" s="166" t="s">
        <v>160</v>
      </c>
    </row>
    <row r="167" spans="2:65" s="14" customFormat="1" ht="10.199999999999999">
      <c r="B167" s="172"/>
      <c r="D167" s="159" t="s">
        <v>167</v>
      </c>
      <c r="E167" s="173" t="s">
        <v>1</v>
      </c>
      <c r="F167" s="174" t="s">
        <v>174</v>
      </c>
      <c r="H167" s="175">
        <v>17.236999999999998</v>
      </c>
      <c r="I167" s="176"/>
      <c r="L167" s="172"/>
      <c r="M167" s="177"/>
      <c r="T167" s="178"/>
      <c r="AT167" s="173" t="s">
        <v>167</v>
      </c>
      <c r="AU167" s="173" t="s">
        <v>83</v>
      </c>
      <c r="AV167" s="14" t="s">
        <v>166</v>
      </c>
      <c r="AW167" s="14" t="s">
        <v>29</v>
      </c>
      <c r="AX167" s="14" t="s">
        <v>76</v>
      </c>
      <c r="AY167" s="173" t="s">
        <v>160</v>
      </c>
    </row>
    <row r="168" spans="2:65" s="1" customFormat="1" ht="21.75" customHeight="1">
      <c r="B168" s="143"/>
      <c r="C168" s="144" t="s">
        <v>227</v>
      </c>
      <c r="D168" s="144" t="s">
        <v>162</v>
      </c>
      <c r="E168" s="145" t="s">
        <v>759</v>
      </c>
      <c r="F168" s="146" t="s">
        <v>760</v>
      </c>
      <c r="G168" s="147" t="s">
        <v>209</v>
      </c>
      <c r="H168" s="148">
        <v>18.05</v>
      </c>
      <c r="I168" s="149"/>
      <c r="J168" s="150">
        <f>ROUND(I168*H168,2)</f>
        <v>0</v>
      </c>
      <c r="K168" s="151"/>
      <c r="L168" s="32"/>
      <c r="M168" s="152" t="s">
        <v>1</v>
      </c>
      <c r="N168" s="153" t="s">
        <v>38</v>
      </c>
      <c r="P168" s="154">
        <f>O168*H168</f>
        <v>0</v>
      </c>
      <c r="Q168" s="154">
        <v>0</v>
      </c>
      <c r="R168" s="154">
        <f>Q168*H168</f>
        <v>0</v>
      </c>
      <c r="S168" s="154">
        <v>0</v>
      </c>
      <c r="T168" s="155">
        <f>S168*H168</f>
        <v>0</v>
      </c>
      <c r="AR168" s="156" t="s">
        <v>166</v>
      </c>
      <c r="AT168" s="156" t="s">
        <v>162</v>
      </c>
      <c r="AU168" s="156" t="s">
        <v>83</v>
      </c>
      <c r="AY168" s="17" t="s">
        <v>160</v>
      </c>
      <c r="BE168" s="157">
        <f>IF(N168="základná",J168,0)</f>
        <v>0</v>
      </c>
      <c r="BF168" s="157">
        <f>IF(N168="znížená",J168,0)</f>
        <v>0</v>
      </c>
      <c r="BG168" s="157">
        <f>IF(N168="zákl. prenesená",J168,0)</f>
        <v>0</v>
      </c>
      <c r="BH168" s="157">
        <f>IF(N168="zníž. prenesená",J168,0)</f>
        <v>0</v>
      </c>
      <c r="BI168" s="157">
        <f>IF(N168="nulová",J168,0)</f>
        <v>0</v>
      </c>
      <c r="BJ168" s="17" t="s">
        <v>83</v>
      </c>
      <c r="BK168" s="157">
        <f>ROUND(I168*H168,2)</f>
        <v>0</v>
      </c>
      <c r="BL168" s="17" t="s">
        <v>166</v>
      </c>
      <c r="BM168" s="156" t="s">
        <v>230</v>
      </c>
    </row>
    <row r="169" spans="2:65" s="12" customFormat="1" ht="10.199999999999999">
      <c r="B169" s="158"/>
      <c r="D169" s="159" t="s">
        <v>167</v>
      </c>
      <c r="E169" s="160" t="s">
        <v>1</v>
      </c>
      <c r="F169" s="161" t="s">
        <v>1776</v>
      </c>
      <c r="H169" s="160" t="s">
        <v>1</v>
      </c>
      <c r="I169" s="162"/>
      <c r="L169" s="158"/>
      <c r="M169" s="163"/>
      <c r="T169" s="164"/>
      <c r="AT169" s="160" t="s">
        <v>167</v>
      </c>
      <c r="AU169" s="160" t="s">
        <v>83</v>
      </c>
      <c r="AV169" s="12" t="s">
        <v>76</v>
      </c>
      <c r="AW169" s="12" t="s">
        <v>29</v>
      </c>
      <c r="AX169" s="12" t="s">
        <v>72</v>
      </c>
      <c r="AY169" s="160" t="s">
        <v>160</v>
      </c>
    </row>
    <row r="170" spans="2:65" s="13" customFormat="1" ht="10.199999999999999">
      <c r="B170" s="165"/>
      <c r="D170" s="159" t="s">
        <v>167</v>
      </c>
      <c r="E170" s="166" t="s">
        <v>1</v>
      </c>
      <c r="F170" s="167" t="s">
        <v>1777</v>
      </c>
      <c r="H170" s="168">
        <v>8.75</v>
      </c>
      <c r="I170" s="169"/>
      <c r="L170" s="165"/>
      <c r="M170" s="170"/>
      <c r="T170" s="171"/>
      <c r="AT170" s="166" t="s">
        <v>167</v>
      </c>
      <c r="AU170" s="166" t="s">
        <v>83</v>
      </c>
      <c r="AV170" s="13" t="s">
        <v>83</v>
      </c>
      <c r="AW170" s="13" t="s">
        <v>29</v>
      </c>
      <c r="AX170" s="13" t="s">
        <v>72</v>
      </c>
      <c r="AY170" s="166" t="s">
        <v>160</v>
      </c>
    </row>
    <row r="171" spans="2:65" s="12" customFormat="1" ht="10.199999999999999">
      <c r="B171" s="158"/>
      <c r="D171" s="159" t="s">
        <v>167</v>
      </c>
      <c r="E171" s="160" t="s">
        <v>1</v>
      </c>
      <c r="F171" s="161" t="s">
        <v>1778</v>
      </c>
      <c r="H171" s="160" t="s">
        <v>1</v>
      </c>
      <c r="I171" s="162"/>
      <c r="L171" s="158"/>
      <c r="M171" s="163"/>
      <c r="T171" s="164"/>
      <c r="AT171" s="160" t="s">
        <v>167</v>
      </c>
      <c r="AU171" s="160" t="s">
        <v>83</v>
      </c>
      <c r="AV171" s="12" t="s">
        <v>76</v>
      </c>
      <c r="AW171" s="12" t="s">
        <v>29</v>
      </c>
      <c r="AX171" s="12" t="s">
        <v>72</v>
      </c>
      <c r="AY171" s="160" t="s">
        <v>160</v>
      </c>
    </row>
    <row r="172" spans="2:65" s="13" customFormat="1" ht="10.199999999999999">
      <c r="B172" s="165"/>
      <c r="D172" s="159" t="s">
        <v>167</v>
      </c>
      <c r="E172" s="166" t="s">
        <v>1</v>
      </c>
      <c r="F172" s="167" t="s">
        <v>1779</v>
      </c>
      <c r="H172" s="168">
        <v>9.3000000000000007</v>
      </c>
      <c r="I172" s="169"/>
      <c r="L172" s="165"/>
      <c r="M172" s="170"/>
      <c r="T172" s="171"/>
      <c r="AT172" s="166" t="s">
        <v>167</v>
      </c>
      <c r="AU172" s="166" t="s">
        <v>83</v>
      </c>
      <c r="AV172" s="13" t="s">
        <v>83</v>
      </c>
      <c r="AW172" s="13" t="s">
        <v>29</v>
      </c>
      <c r="AX172" s="13" t="s">
        <v>72</v>
      </c>
      <c r="AY172" s="166" t="s">
        <v>160</v>
      </c>
    </row>
    <row r="173" spans="2:65" s="14" customFormat="1" ht="10.199999999999999">
      <c r="B173" s="172"/>
      <c r="D173" s="159" t="s">
        <v>167</v>
      </c>
      <c r="E173" s="173" t="s">
        <v>1</v>
      </c>
      <c r="F173" s="174" t="s">
        <v>174</v>
      </c>
      <c r="H173" s="175">
        <v>18.05</v>
      </c>
      <c r="I173" s="176"/>
      <c r="L173" s="172"/>
      <c r="M173" s="177"/>
      <c r="T173" s="178"/>
      <c r="AT173" s="173" t="s">
        <v>167</v>
      </c>
      <c r="AU173" s="173" t="s">
        <v>83</v>
      </c>
      <c r="AV173" s="14" t="s">
        <v>166</v>
      </c>
      <c r="AW173" s="14" t="s">
        <v>29</v>
      </c>
      <c r="AX173" s="14" t="s">
        <v>76</v>
      </c>
      <c r="AY173" s="173" t="s">
        <v>160</v>
      </c>
    </row>
    <row r="174" spans="2:65" s="1" customFormat="1" ht="24.15" customHeight="1">
      <c r="B174" s="143"/>
      <c r="C174" s="144" t="s">
        <v>198</v>
      </c>
      <c r="D174" s="144" t="s">
        <v>162</v>
      </c>
      <c r="E174" s="145" t="s">
        <v>1780</v>
      </c>
      <c r="F174" s="146" t="s">
        <v>1781</v>
      </c>
      <c r="G174" s="147" t="s">
        <v>209</v>
      </c>
      <c r="H174" s="148">
        <v>243.124</v>
      </c>
      <c r="I174" s="149"/>
      <c r="J174" s="150">
        <f>ROUND(I174*H174,2)</f>
        <v>0</v>
      </c>
      <c r="K174" s="151"/>
      <c r="L174" s="32"/>
      <c r="M174" s="152" t="s">
        <v>1</v>
      </c>
      <c r="N174" s="153" t="s">
        <v>38</v>
      </c>
      <c r="P174" s="154">
        <f>O174*H174</f>
        <v>0</v>
      </c>
      <c r="Q174" s="154">
        <v>0</v>
      </c>
      <c r="R174" s="154">
        <f>Q174*H174</f>
        <v>0</v>
      </c>
      <c r="S174" s="154">
        <v>0</v>
      </c>
      <c r="T174" s="155">
        <f>S174*H174</f>
        <v>0</v>
      </c>
      <c r="AR174" s="156" t="s">
        <v>166</v>
      </c>
      <c r="AT174" s="156" t="s">
        <v>162</v>
      </c>
      <c r="AU174" s="156" t="s">
        <v>83</v>
      </c>
      <c r="AY174" s="17" t="s">
        <v>160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7" t="s">
        <v>83</v>
      </c>
      <c r="BK174" s="157">
        <f>ROUND(I174*H174,2)</f>
        <v>0</v>
      </c>
      <c r="BL174" s="17" t="s">
        <v>166</v>
      </c>
      <c r="BM174" s="156" t="s">
        <v>236</v>
      </c>
    </row>
    <row r="175" spans="2:65" s="13" customFormat="1" ht="10.199999999999999">
      <c r="B175" s="165"/>
      <c r="D175" s="159" t="s">
        <v>167</v>
      </c>
      <c r="E175" s="166" t="s">
        <v>1</v>
      </c>
      <c r="F175" s="167" t="s">
        <v>1782</v>
      </c>
      <c r="H175" s="168">
        <v>243.124</v>
      </c>
      <c r="I175" s="169"/>
      <c r="L175" s="165"/>
      <c r="M175" s="170"/>
      <c r="T175" s="171"/>
      <c r="AT175" s="166" t="s">
        <v>167</v>
      </c>
      <c r="AU175" s="166" t="s">
        <v>83</v>
      </c>
      <c r="AV175" s="13" t="s">
        <v>83</v>
      </c>
      <c r="AW175" s="13" t="s">
        <v>29</v>
      </c>
      <c r="AX175" s="13" t="s">
        <v>72</v>
      </c>
      <c r="AY175" s="166" t="s">
        <v>160</v>
      </c>
    </row>
    <row r="176" spans="2:65" s="14" customFormat="1" ht="10.199999999999999">
      <c r="B176" s="172"/>
      <c r="D176" s="159" t="s">
        <v>167</v>
      </c>
      <c r="E176" s="173" t="s">
        <v>1</v>
      </c>
      <c r="F176" s="174" t="s">
        <v>174</v>
      </c>
      <c r="H176" s="175">
        <v>243.124</v>
      </c>
      <c r="I176" s="176"/>
      <c r="L176" s="172"/>
      <c r="M176" s="177"/>
      <c r="T176" s="178"/>
      <c r="AT176" s="173" t="s">
        <v>167</v>
      </c>
      <c r="AU176" s="173" t="s">
        <v>83</v>
      </c>
      <c r="AV176" s="14" t="s">
        <v>166</v>
      </c>
      <c r="AW176" s="14" t="s">
        <v>29</v>
      </c>
      <c r="AX176" s="14" t="s">
        <v>76</v>
      </c>
      <c r="AY176" s="173" t="s">
        <v>160</v>
      </c>
    </row>
    <row r="177" spans="2:65" s="1" customFormat="1" ht="37.799999999999997" customHeight="1">
      <c r="B177" s="143"/>
      <c r="C177" s="144" t="s">
        <v>238</v>
      </c>
      <c r="D177" s="144" t="s">
        <v>162</v>
      </c>
      <c r="E177" s="145" t="s">
        <v>1783</v>
      </c>
      <c r="F177" s="146" t="s">
        <v>1784</v>
      </c>
      <c r="G177" s="147" t="s">
        <v>209</v>
      </c>
      <c r="H177" s="148">
        <v>72.936999999999998</v>
      </c>
      <c r="I177" s="149"/>
      <c r="J177" s="150">
        <f>ROUND(I177*H177,2)</f>
        <v>0</v>
      </c>
      <c r="K177" s="151"/>
      <c r="L177" s="32"/>
      <c r="M177" s="152" t="s">
        <v>1</v>
      </c>
      <c r="N177" s="153" t="s">
        <v>38</v>
      </c>
      <c r="P177" s="154">
        <f>O177*H177</f>
        <v>0</v>
      </c>
      <c r="Q177" s="154">
        <v>0</v>
      </c>
      <c r="R177" s="154">
        <f>Q177*H177</f>
        <v>0</v>
      </c>
      <c r="S177" s="154">
        <v>0</v>
      </c>
      <c r="T177" s="155">
        <f>S177*H177</f>
        <v>0</v>
      </c>
      <c r="AR177" s="156" t="s">
        <v>166</v>
      </c>
      <c r="AT177" s="156" t="s">
        <v>162</v>
      </c>
      <c r="AU177" s="156" t="s">
        <v>83</v>
      </c>
      <c r="AY177" s="17" t="s">
        <v>160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7" t="s">
        <v>83</v>
      </c>
      <c r="BK177" s="157">
        <f>ROUND(I177*H177,2)</f>
        <v>0</v>
      </c>
      <c r="BL177" s="17" t="s">
        <v>166</v>
      </c>
      <c r="BM177" s="156" t="s">
        <v>241</v>
      </c>
    </row>
    <row r="178" spans="2:65" s="13" customFormat="1" ht="10.199999999999999">
      <c r="B178" s="165"/>
      <c r="D178" s="159" t="s">
        <v>167</v>
      </c>
      <c r="E178" s="166" t="s">
        <v>1</v>
      </c>
      <c r="F178" s="167" t="s">
        <v>1785</v>
      </c>
      <c r="H178" s="168">
        <v>72.936999999999998</v>
      </c>
      <c r="I178" s="169"/>
      <c r="L178" s="165"/>
      <c r="M178" s="170"/>
      <c r="T178" s="171"/>
      <c r="AT178" s="166" t="s">
        <v>167</v>
      </c>
      <c r="AU178" s="166" t="s">
        <v>83</v>
      </c>
      <c r="AV178" s="13" t="s">
        <v>83</v>
      </c>
      <c r="AW178" s="13" t="s">
        <v>29</v>
      </c>
      <c r="AX178" s="13" t="s">
        <v>72</v>
      </c>
      <c r="AY178" s="166" t="s">
        <v>160</v>
      </c>
    </row>
    <row r="179" spans="2:65" s="14" customFormat="1" ht="10.199999999999999">
      <c r="B179" s="172"/>
      <c r="D179" s="159" t="s">
        <v>167</v>
      </c>
      <c r="E179" s="173" t="s">
        <v>1</v>
      </c>
      <c r="F179" s="174" t="s">
        <v>174</v>
      </c>
      <c r="H179" s="175">
        <v>72.936999999999998</v>
      </c>
      <c r="I179" s="176"/>
      <c r="L179" s="172"/>
      <c r="M179" s="177"/>
      <c r="T179" s="178"/>
      <c r="AT179" s="173" t="s">
        <v>167</v>
      </c>
      <c r="AU179" s="173" t="s">
        <v>83</v>
      </c>
      <c r="AV179" s="14" t="s">
        <v>166</v>
      </c>
      <c r="AW179" s="14" t="s">
        <v>29</v>
      </c>
      <c r="AX179" s="14" t="s">
        <v>76</v>
      </c>
      <c r="AY179" s="173" t="s">
        <v>160</v>
      </c>
    </row>
    <row r="180" spans="2:65" s="1" customFormat="1" ht="24.15" customHeight="1">
      <c r="B180" s="143"/>
      <c r="C180" s="144" t="s">
        <v>204</v>
      </c>
      <c r="D180" s="144" t="s">
        <v>162</v>
      </c>
      <c r="E180" s="145" t="s">
        <v>1786</v>
      </c>
      <c r="F180" s="146" t="s">
        <v>1787</v>
      </c>
      <c r="G180" s="147" t="s">
        <v>165</v>
      </c>
      <c r="H180" s="148">
        <v>379.28699999999998</v>
      </c>
      <c r="I180" s="149"/>
      <c r="J180" s="150">
        <f>ROUND(I180*H180,2)</f>
        <v>0</v>
      </c>
      <c r="K180" s="151"/>
      <c r="L180" s="32"/>
      <c r="M180" s="152" t="s">
        <v>1</v>
      </c>
      <c r="N180" s="153" t="s">
        <v>38</v>
      </c>
      <c r="P180" s="154">
        <f>O180*H180</f>
        <v>0</v>
      </c>
      <c r="Q180" s="154">
        <v>0</v>
      </c>
      <c r="R180" s="154">
        <f>Q180*H180</f>
        <v>0</v>
      </c>
      <c r="S180" s="154">
        <v>0</v>
      </c>
      <c r="T180" s="155">
        <f>S180*H180</f>
        <v>0</v>
      </c>
      <c r="AR180" s="156" t="s">
        <v>166</v>
      </c>
      <c r="AT180" s="156" t="s">
        <v>162</v>
      </c>
      <c r="AU180" s="156" t="s">
        <v>83</v>
      </c>
      <c r="AY180" s="17" t="s">
        <v>160</v>
      </c>
      <c r="BE180" s="157">
        <f>IF(N180="základná",J180,0)</f>
        <v>0</v>
      </c>
      <c r="BF180" s="157">
        <f>IF(N180="znížená",J180,0)</f>
        <v>0</v>
      </c>
      <c r="BG180" s="157">
        <f>IF(N180="zákl. prenesená",J180,0)</f>
        <v>0</v>
      </c>
      <c r="BH180" s="157">
        <f>IF(N180="zníž. prenesená",J180,0)</f>
        <v>0</v>
      </c>
      <c r="BI180" s="157">
        <f>IF(N180="nulová",J180,0)</f>
        <v>0</v>
      </c>
      <c r="BJ180" s="17" t="s">
        <v>83</v>
      </c>
      <c r="BK180" s="157">
        <f>ROUND(I180*H180,2)</f>
        <v>0</v>
      </c>
      <c r="BL180" s="17" t="s">
        <v>166</v>
      </c>
      <c r="BM180" s="156" t="s">
        <v>247</v>
      </c>
    </row>
    <row r="181" spans="2:65" s="13" customFormat="1" ht="10.199999999999999">
      <c r="B181" s="165"/>
      <c r="D181" s="159" t="s">
        <v>167</v>
      </c>
      <c r="E181" s="166" t="s">
        <v>1</v>
      </c>
      <c r="F181" s="167" t="s">
        <v>1788</v>
      </c>
      <c r="H181" s="168">
        <v>379.28699999999998</v>
      </c>
      <c r="I181" s="169"/>
      <c r="L181" s="165"/>
      <c r="M181" s="170"/>
      <c r="T181" s="171"/>
      <c r="AT181" s="166" t="s">
        <v>167</v>
      </c>
      <c r="AU181" s="166" t="s">
        <v>83</v>
      </c>
      <c r="AV181" s="13" t="s">
        <v>83</v>
      </c>
      <c r="AW181" s="13" t="s">
        <v>29</v>
      </c>
      <c r="AX181" s="13" t="s">
        <v>72</v>
      </c>
      <c r="AY181" s="166" t="s">
        <v>160</v>
      </c>
    </row>
    <row r="182" spans="2:65" s="14" customFormat="1" ht="10.199999999999999">
      <c r="B182" s="172"/>
      <c r="D182" s="159" t="s">
        <v>167</v>
      </c>
      <c r="E182" s="173" t="s">
        <v>1</v>
      </c>
      <c r="F182" s="174" t="s">
        <v>174</v>
      </c>
      <c r="H182" s="175">
        <v>379.28699999999998</v>
      </c>
      <c r="I182" s="176"/>
      <c r="L182" s="172"/>
      <c r="M182" s="177"/>
      <c r="T182" s="178"/>
      <c r="AT182" s="173" t="s">
        <v>167</v>
      </c>
      <c r="AU182" s="173" t="s">
        <v>83</v>
      </c>
      <c r="AV182" s="14" t="s">
        <v>166</v>
      </c>
      <c r="AW182" s="14" t="s">
        <v>29</v>
      </c>
      <c r="AX182" s="14" t="s">
        <v>76</v>
      </c>
      <c r="AY182" s="173" t="s">
        <v>160</v>
      </c>
    </row>
    <row r="183" spans="2:65" s="1" customFormat="1" ht="24.15" customHeight="1">
      <c r="B183" s="143"/>
      <c r="C183" s="144" t="s">
        <v>251</v>
      </c>
      <c r="D183" s="144" t="s">
        <v>162</v>
      </c>
      <c r="E183" s="145" t="s">
        <v>1789</v>
      </c>
      <c r="F183" s="146" t="s">
        <v>1790</v>
      </c>
      <c r="G183" s="147" t="s">
        <v>165</v>
      </c>
      <c r="H183" s="148">
        <v>379.28699999999998</v>
      </c>
      <c r="I183" s="149"/>
      <c r="J183" s="150">
        <f>ROUND(I183*H183,2)</f>
        <v>0</v>
      </c>
      <c r="K183" s="151"/>
      <c r="L183" s="32"/>
      <c r="M183" s="152" t="s">
        <v>1</v>
      </c>
      <c r="N183" s="153" t="s">
        <v>38</v>
      </c>
      <c r="P183" s="154">
        <f>O183*H183</f>
        <v>0</v>
      </c>
      <c r="Q183" s="154">
        <v>0</v>
      </c>
      <c r="R183" s="154">
        <f>Q183*H183</f>
        <v>0</v>
      </c>
      <c r="S183" s="154">
        <v>0</v>
      </c>
      <c r="T183" s="155">
        <f>S183*H183</f>
        <v>0</v>
      </c>
      <c r="AR183" s="156" t="s">
        <v>166</v>
      </c>
      <c r="AT183" s="156" t="s">
        <v>162</v>
      </c>
      <c r="AU183" s="156" t="s">
        <v>83</v>
      </c>
      <c r="AY183" s="17" t="s">
        <v>160</v>
      </c>
      <c r="BE183" s="157">
        <f>IF(N183="základná",J183,0)</f>
        <v>0</v>
      </c>
      <c r="BF183" s="157">
        <f>IF(N183="znížená",J183,0)</f>
        <v>0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7" t="s">
        <v>83</v>
      </c>
      <c r="BK183" s="157">
        <f>ROUND(I183*H183,2)</f>
        <v>0</v>
      </c>
      <c r="BL183" s="17" t="s">
        <v>166</v>
      </c>
      <c r="BM183" s="156" t="s">
        <v>254</v>
      </c>
    </row>
    <row r="184" spans="2:65" s="13" customFormat="1" ht="10.199999999999999">
      <c r="B184" s="165"/>
      <c r="D184" s="159" t="s">
        <v>167</v>
      </c>
      <c r="E184" s="166" t="s">
        <v>1</v>
      </c>
      <c r="F184" s="167" t="s">
        <v>1788</v>
      </c>
      <c r="H184" s="168">
        <v>379.28699999999998</v>
      </c>
      <c r="I184" s="169"/>
      <c r="L184" s="165"/>
      <c r="M184" s="170"/>
      <c r="T184" s="171"/>
      <c r="AT184" s="166" t="s">
        <v>167</v>
      </c>
      <c r="AU184" s="166" t="s">
        <v>83</v>
      </c>
      <c r="AV184" s="13" t="s">
        <v>83</v>
      </c>
      <c r="AW184" s="13" t="s">
        <v>29</v>
      </c>
      <c r="AX184" s="13" t="s">
        <v>72</v>
      </c>
      <c r="AY184" s="166" t="s">
        <v>160</v>
      </c>
    </row>
    <row r="185" spans="2:65" s="14" customFormat="1" ht="10.199999999999999">
      <c r="B185" s="172"/>
      <c r="D185" s="159" t="s">
        <v>167</v>
      </c>
      <c r="E185" s="173" t="s">
        <v>1</v>
      </c>
      <c r="F185" s="174" t="s">
        <v>174</v>
      </c>
      <c r="H185" s="175">
        <v>379.28699999999998</v>
      </c>
      <c r="I185" s="176"/>
      <c r="L185" s="172"/>
      <c r="M185" s="177"/>
      <c r="T185" s="178"/>
      <c r="AT185" s="173" t="s">
        <v>167</v>
      </c>
      <c r="AU185" s="173" t="s">
        <v>83</v>
      </c>
      <c r="AV185" s="14" t="s">
        <v>166</v>
      </c>
      <c r="AW185" s="14" t="s">
        <v>29</v>
      </c>
      <c r="AX185" s="14" t="s">
        <v>76</v>
      </c>
      <c r="AY185" s="173" t="s">
        <v>160</v>
      </c>
    </row>
    <row r="186" spans="2:65" s="1" customFormat="1" ht="24.15" customHeight="1">
      <c r="B186" s="143"/>
      <c r="C186" s="144" t="s">
        <v>210</v>
      </c>
      <c r="D186" s="144" t="s">
        <v>162</v>
      </c>
      <c r="E186" s="145" t="s">
        <v>1791</v>
      </c>
      <c r="F186" s="146" t="s">
        <v>1792</v>
      </c>
      <c r="G186" s="147" t="s">
        <v>209</v>
      </c>
      <c r="H186" s="148">
        <v>54.18</v>
      </c>
      <c r="I186" s="149"/>
      <c r="J186" s="150">
        <f>ROUND(I186*H186,2)</f>
        <v>0</v>
      </c>
      <c r="K186" s="151"/>
      <c r="L186" s="32"/>
      <c r="M186" s="152" t="s">
        <v>1</v>
      </c>
      <c r="N186" s="153" t="s">
        <v>38</v>
      </c>
      <c r="P186" s="154">
        <f>O186*H186</f>
        <v>0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AR186" s="156" t="s">
        <v>166</v>
      </c>
      <c r="AT186" s="156" t="s">
        <v>162</v>
      </c>
      <c r="AU186" s="156" t="s">
        <v>83</v>
      </c>
      <c r="AY186" s="17" t="s">
        <v>160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7" t="s">
        <v>83</v>
      </c>
      <c r="BK186" s="157">
        <f>ROUND(I186*H186,2)</f>
        <v>0</v>
      </c>
      <c r="BL186" s="17" t="s">
        <v>166</v>
      </c>
      <c r="BM186" s="156" t="s">
        <v>258</v>
      </c>
    </row>
    <row r="187" spans="2:65" s="13" customFormat="1" ht="10.199999999999999">
      <c r="B187" s="165"/>
      <c r="D187" s="159" t="s">
        <v>167</v>
      </c>
      <c r="E187" s="166" t="s">
        <v>1</v>
      </c>
      <c r="F187" s="167" t="s">
        <v>1793</v>
      </c>
      <c r="H187" s="168">
        <v>54.18</v>
      </c>
      <c r="I187" s="169"/>
      <c r="L187" s="165"/>
      <c r="M187" s="170"/>
      <c r="T187" s="171"/>
      <c r="AT187" s="166" t="s">
        <v>167</v>
      </c>
      <c r="AU187" s="166" t="s">
        <v>83</v>
      </c>
      <c r="AV187" s="13" t="s">
        <v>83</v>
      </c>
      <c r="AW187" s="13" t="s">
        <v>29</v>
      </c>
      <c r="AX187" s="13" t="s">
        <v>72</v>
      </c>
      <c r="AY187" s="166" t="s">
        <v>160</v>
      </c>
    </row>
    <row r="188" spans="2:65" s="14" customFormat="1" ht="10.199999999999999">
      <c r="B188" s="172"/>
      <c r="D188" s="159" t="s">
        <v>167</v>
      </c>
      <c r="E188" s="173" t="s">
        <v>1</v>
      </c>
      <c r="F188" s="174" t="s">
        <v>174</v>
      </c>
      <c r="H188" s="175">
        <v>54.18</v>
      </c>
      <c r="I188" s="176"/>
      <c r="L188" s="172"/>
      <c r="M188" s="177"/>
      <c r="T188" s="178"/>
      <c r="AT188" s="173" t="s">
        <v>167</v>
      </c>
      <c r="AU188" s="173" t="s">
        <v>83</v>
      </c>
      <c r="AV188" s="14" t="s">
        <v>166</v>
      </c>
      <c r="AW188" s="14" t="s">
        <v>29</v>
      </c>
      <c r="AX188" s="14" t="s">
        <v>76</v>
      </c>
      <c r="AY188" s="173" t="s">
        <v>160</v>
      </c>
    </row>
    <row r="189" spans="2:65" s="1" customFormat="1" ht="24.15" customHeight="1">
      <c r="B189" s="143"/>
      <c r="C189" s="144" t="s">
        <v>259</v>
      </c>
      <c r="D189" s="144" t="s">
        <v>162</v>
      </c>
      <c r="E189" s="145" t="s">
        <v>1794</v>
      </c>
      <c r="F189" s="146" t="s">
        <v>1795</v>
      </c>
      <c r="G189" s="147" t="s">
        <v>209</v>
      </c>
      <c r="H189" s="148">
        <v>54.18</v>
      </c>
      <c r="I189" s="149"/>
      <c r="J189" s="150">
        <f>ROUND(I189*H189,2)</f>
        <v>0</v>
      </c>
      <c r="K189" s="151"/>
      <c r="L189" s="32"/>
      <c r="M189" s="152" t="s">
        <v>1</v>
      </c>
      <c r="N189" s="153" t="s">
        <v>38</v>
      </c>
      <c r="P189" s="154">
        <f>O189*H189</f>
        <v>0</v>
      </c>
      <c r="Q189" s="154">
        <v>0</v>
      </c>
      <c r="R189" s="154">
        <f>Q189*H189</f>
        <v>0</v>
      </c>
      <c r="S189" s="154">
        <v>0</v>
      </c>
      <c r="T189" s="155">
        <f>S189*H189</f>
        <v>0</v>
      </c>
      <c r="AR189" s="156" t="s">
        <v>166</v>
      </c>
      <c r="AT189" s="156" t="s">
        <v>162</v>
      </c>
      <c r="AU189" s="156" t="s">
        <v>83</v>
      </c>
      <c r="AY189" s="17" t="s">
        <v>160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17" t="s">
        <v>83</v>
      </c>
      <c r="BK189" s="157">
        <f>ROUND(I189*H189,2)</f>
        <v>0</v>
      </c>
      <c r="BL189" s="17" t="s">
        <v>166</v>
      </c>
      <c r="BM189" s="156" t="s">
        <v>264</v>
      </c>
    </row>
    <row r="190" spans="2:65" s="13" customFormat="1" ht="10.199999999999999">
      <c r="B190" s="165"/>
      <c r="D190" s="159" t="s">
        <v>167</v>
      </c>
      <c r="E190" s="166" t="s">
        <v>1</v>
      </c>
      <c r="F190" s="167" t="s">
        <v>1793</v>
      </c>
      <c r="H190" s="168">
        <v>54.18</v>
      </c>
      <c r="I190" s="169"/>
      <c r="L190" s="165"/>
      <c r="M190" s="170"/>
      <c r="T190" s="171"/>
      <c r="AT190" s="166" t="s">
        <v>167</v>
      </c>
      <c r="AU190" s="166" t="s">
        <v>83</v>
      </c>
      <c r="AV190" s="13" t="s">
        <v>83</v>
      </c>
      <c r="AW190" s="13" t="s">
        <v>29</v>
      </c>
      <c r="AX190" s="13" t="s">
        <v>72</v>
      </c>
      <c r="AY190" s="166" t="s">
        <v>160</v>
      </c>
    </row>
    <row r="191" spans="2:65" s="14" customFormat="1" ht="10.199999999999999">
      <c r="B191" s="172"/>
      <c r="D191" s="159" t="s">
        <v>167</v>
      </c>
      <c r="E191" s="173" t="s">
        <v>1</v>
      </c>
      <c r="F191" s="174" t="s">
        <v>174</v>
      </c>
      <c r="H191" s="175">
        <v>54.18</v>
      </c>
      <c r="I191" s="176"/>
      <c r="L191" s="172"/>
      <c r="M191" s="177"/>
      <c r="T191" s="178"/>
      <c r="AT191" s="173" t="s">
        <v>167</v>
      </c>
      <c r="AU191" s="173" t="s">
        <v>83</v>
      </c>
      <c r="AV191" s="14" t="s">
        <v>166</v>
      </c>
      <c r="AW191" s="14" t="s">
        <v>29</v>
      </c>
      <c r="AX191" s="14" t="s">
        <v>76</v>
      </c>
      <c r="AY191" s="173" t="s">
        <v>160</v>
      </c>
    </row>
    <row r="192" spans="2:65" s="1" customFormat="1" ht="37.799999999999997" customHeight="1">
      <c r="B192" s="143"/>
      <c r="C192" s="144" t="s">
        <v>216</v>
      </c>
      <c r="D192" s="144" t="s">
        <v>162</v>
      </c>
      <c r="E192" s="145" t="s">
        <v>1796</v>
      </c>
      <c r="F192" s="146" t="s">
        <v>1797</v>
      </c>
      <c r="G192" s="147" t="s">
        <v>209</v>
      </c>
      <c r="H192" s="148">
        <v>493.06599999999997</v>
      </c>
      <c r="I192" s="149"/>
      <c r="J192" s="150">
        <f>ROUND(I192*H192,2)</f>
        <v>0</v>
      </c>
      <c r="K192" s="151"/>
      <c r="L192" s="32"/>
      <c r="M192" s="152" t="s">
        <v>1</v>
      </c>
      <c r="N192" s="153" t="s">
        <v>38</v>
      </c>
      <c r="P192" s="154">
        <f>O192*H192</f>
        <v>0</v>
      </c>
      <c r="Q192" s="154">
        <v>0</v>
      </c>
      <c r="R192" s="154">
        <f>Q192*H192</f>
        <v>0</v>
      </c>
      <c r="S192" s="154">
        <v>0</v>
      </c>
      <c r="T192" s="155">
        <f>S192*H192</f>
        <v>0</v>
      </c>
      <c r="AR192" s="156" t="s">
        <v>166</v>
      </c>
      <c r="AT192" s="156" t="s">
        <v>162</v>
      </c>
      <c r="AU192" s="156" t="s">
        <v>83</v>
      </c>
      <c r="AY192" s="17" t="s">
        <v>160</v>
      </c>
      <c r="BE192" s="157">
        <f>IF(N192="základná",J192,0)</f>
        <v>0</v>
      </c>
      <c r="BF192" s="157">
        <f>IF(N192="znížená",J192,0)</f>
        <v>0</v>
      </c>
      <c r="BG192" s="157">
        <f>IF(N192="zákl. prenesená",J192,0)</f>
        <v>0</v>
      </c>
      <c r="BH192" s="157">
        <f>IF(N192="zníž. prenesená",J192,0)</f>
        <v>0</v>
      </c>
      <c r="BI192" s="157">
        <f>IF(N192="nulová",J192,0)</f>
        <v>0</v>
      </c>
      <c r="BJ192" s="17" t="s">
        <v>83</v>
      </c>
      <c r="BK192" s="157">
        <f>ROUND(I192*H192,2)</f>
        <v>0</v>
      </c>
      <c r="BL192" s="17" t="s">
        <v>166</v>
      </c>
      <c r="BM192" s="156" t="s">
        <v>269</v>
      </c>
    </row>
    <row r="193" spans="2:65" s="12" customFormat="1" ht="10.199999999999999">
      <c r="B193" s="158"/>
      <c r="D193" s="159" t="s">
        <v>167</v>
      </c>
      <c r="E193" s="160" t="s">
        <v>1</v>
      </c>
      <c r="F193" s="161" t="s">
        <v>1798</v>
      </c>
      <c r="H193" s="160" t="s">
        <v>1</v>
      </c>
      <c r="I193" s="162"/>
      <c r="L193" s="158"/>
      <c r="M193" s="163"/>
      <c r="T193" s="164"/>
      <c r="AT193" s="160" t="s">
        <v>167</v>
      </c>
      <c r="AU193" s="160" t="s">
        <v>83</v>
      </c>
      <c r="AV193" s="12" t="s">
        <v>76</v>
      </c>
      <c r="AW193" s="12" t="s">
        <v>29</v>
      </c>
      <c r="AX193" s="12" t="s">
        <v>72</v>
      </c>
      <c r="AY193" s="160" t="s">
        <v>160</v>
      </c>
    </row>
    <row r="194" spans="2:65" s="13" customFormat="1" ht="10.199999999999999">
      <c r="B194" s="165"/>
      <c r="D194" s="159" t="s">
        <v>167</v>
      </c>
      <c r="E194" s="166" t="s">
        <v>1</v>
      </c>
      <c r="F194" s="167" t="s">
        <v>1799</v>
      </c>
      <c r="H194" s="168">
        <v>189.68</v>
      </c>
      <c r="I194" s="169"/>
      <c r="L194" s="165"/>
      <c r="M194" s="170"/>
      <c r="T194" s="171"/>
      <c r="AT194" s="166" t="s">
        <v>167</v>
      </c>
      <c r="AU194" s="166" t="s">
        <v>83</v>
      </c>
      <c r="AV194" s="13" t="s">
        <v>83</v>
      </c>
      <c r="AW194" s="13" t="s">
        <v>29</v>
      </c>
      <c r="AX194" s="13" t="s">
        <v>72</v>
      </c>
      <c r="AY194" s="166" t="s">
        <v>160</v>
      </c>
    </row>
    <row r="195" spans="2:65" s="15" customFormat="1" ht="10.199999999999999">
      <c r="B195" s="179"/>
      <c r="D195" s="159" t="s">
        <v>167</v>
      </c>
      <c r="E195" s="180" t="s">
        <v>1</v>
      </c>
      <c r="F195" s="181" t="s">
        <v>224</v>
      </c>
      <c r="H195" s="182">
        <v>189.68</v>
      </c>
      <c r="I195" s="183"/>
      <c r="L195" s="179"/>
      <c r="M195" s="184"/>
      <c r="T195" s="185"/>
      <c r="AT195" s="180" t="s">
        <v>167</v>
      </c>
      <c r="AU195" s="180" t="s">
        <v>83</v>
      </c>
      <c r="AV195" s="15" t="s">
        <v>179</v>
      </c>
      <c r="AW195" s="15" t="s">
        <v>29</v>
      </c>
      <c r="AX195" s="15" t="s">
        <v>72</v>
      </c>
      <c r="AY195" s="180" t="s">
        <v>160</v>
      </c>
    </row>
    <row r="196" spans="2:65" s="13" customFormat="1" ht="10.199999999999999">
      <c r="B196" s="165"/>
      <c r="D196" s="159" t="s">
        <v>167</v>
      </c>
      <c r="E196" s="166" t="s">
        <v>1</v>
      </c>
      <c r="F196" s="167" t="s">
        <v>1800</v>
      </c>
      <c r="H196" s="168">
        <v>303.38600000000002</v>
      </c>
      <c r="I196" s="169"/>
      <c r="L196" s="165"/>
      <c r="M196" s="170"/>
      <c r="T196" s="171"/>
      <c r="AT196" s="166" t="s">
        <v>167</v>
      </c>
      <c r="AU196" s="166" t="s">
        <v>83</v>
      </c>
      <c r="AV196" s="13" t="s">
        <v>83</v>
      </c>
      <c r="AW196" s="13" t="s">
        <v>29</v>
      </c>
      <c r="AX196" s="13" t="s">
        <v>72</v>
      </c>
      <c r="AY196" s="166" t="s">
        <v>160</v>
      </c>
    </row>
    <row r="197" spans="2:65" s="15" customFormat="1" ht="10.199999999999999">
      <c r="B197" s="179"/>
      <c r="D197" s="159" t="s">
        <v>167</v>
      </c>
      <c r="E197" s="180" t="s">
        <v>1</v>
      </c>
      <c r="F197" s="181" t="s">
        <v>224</v>
      </c>
      <c r="H197" s="182">
        <v>303.38600000000002</v>
      </c>
      <c r="I197" s="183"/>
      <c r="L197" s="179"/>
      <c r="M197" s="184"/>
      <c r="T197" s="185"/>
      <c r="AT197" s="180" t="s">
        <v>167</v>
      </c>
      <c r="AU197" s="180" t="s">
        <v>83</v>
      </c>
      <c r="AV197" s="15" t="s">
        <v>179</v>
      </c>
      <c r="AW197" s="15" t="s">
        <v>29</v>
      </c>
      <c r="AX197" s="15" t="s">
        <v>72</v>
      </c>
      <c r="AY197" s="180" t="s">
        <v>160</v>
      </c>
    </row>
    <row r="198" spans="2:65" s="14" customFormat="1" ht="10.199999999999999">
      <c r="B198" s="172"/>
      <c r="D198" s="159" t="s">
        <v>167</v>
      </c>
      <c r="E198" s="173" t="s">
        <v>1</v>
      </c>
      <c r="F198" s="174" t="s">
        <v>174</v>
      </c>
      <c r="H198" s="175">
        <v>493.06600000000003</v>
      </c>
      <c r="I198" s="176"/>
      <c r="L198" s="172"/>
      <c r="M198" s="177"/>
      <c r="T198" s="178"/>
      <c r="AT198" s="173" t="s">
        <v>167</v>
      </c>
      <c r="AU198" s="173" t="s">
        <v>83</v>
      </c>
      <c r="AV198" s="14" t="s">
        <v>166</v>
      </c>
      <c r="AW198" s="14" t="s">
        <v>29</v>
      </c>
      <c r="AX198" s="14" t="s">
        <v>76</v>
      </c>
      <c r="AY198" s="173" t="s">
        <v>160</v>
      </c>
    </row>
    <row r="199" spans="2:65" s="1" customFormat="1" ht="44.25" customHeight="1">
      <c r="B199" s="143"/>
      <c r="C199" s="144" t="s">
        <v>272</v>
      </c>
      <c r="D199" s="144" t="s">
        <v>162</v>
      </c>
      <c r="E199" s="145" t="s">
        <v>1801</v>
      </c>
      <c r="F199" s="146" t="s">
        <v>1802</v>
      </c>
      <c r="G199" s="147" t="s">
        <v>209</v>
      </c>
      <c r="H199" s="148">
        <v>8191.4219999999996</v>
      </c>
      <c r="I199" s="149"/>
      <c r="J199" s="150">
        <f>ROUND(I199*H199,2)</f>
        <v>0</v>
      </c>
      <c r="K199" s="151"/>
      <c r="L199" s="32"/>
      <c r="M199" s="152" t="s">
        <v>1</v>
      </c>
      <c r="N199" s="153" t="s">
        <v>38</v>
      </c>
      <c r="P199" s="154">
        <f>O199*H199</f>
        <v>0</v>
      </c>
      <c r="Q199" s="154">
        <v>0</v>
      </c>
      <c r="R199" s="154">
        <f>Q199*H199</f>
        <v>0</v>
      </c>
      <c r="S199" s="154">
        <v>0</v>
      </c>
      <c r="T199" s="155">
        <f>S199*H199</f>
        <v>0</v>
      </c>
      <c r="AR199" s="156" t="s">
        <v>166</v>
      </c>
      <c r="AT199" s="156" t="s">
        <v>162</v>
      </c>
      <c r="AU199" s="156" t="s">
        <v>83</v>
      </c>
      <c r="AY199" s="17" t="s">
        <v>160</v>
      </c>
      <c r="BE199" s="157">
        <f>IF(N199="základná",J199,0)</f>
        <v>0</v>
      </c>
      <c r="BF199" s="157">
        <f>IF(N199="znížená",J199,0)</f>
        <v>0</v>
      </c>
      <c r="BG199" s="157">
        <f>IF(N199="zákl. prenesená",J199,0)</f>
        <v>0</v>
      </c>
      <c r="BH199" s="157">
        <f>IF(N199="zníž. prenesená",J199,0)</f>
        <v>0</v>
      </c>
      <c r="BI199" s="157">
        <f>IF(N199="nulová",J199,0)</f>
        <v>0</v>
      </c>
      <c r="BJ199" s="17" t="s">
        <v>83</v>
      </c>
      <c r="BK199" s="157">
        <f>ROUND(I199*H199,2)</f>
        <v>0</v>
      </c>
      <c r="BL199" s="17" t="s">
        <v>166</v>
      </c>
      <c r="BM199" s="156" t="s">
        <v>275</v>
      </c>
    </row>
    <row r="200" spans="2:65" s="12" customFormat="1" ht="10.199999999999999">
      <c r="B200" s="158"/>
      <c r="D200" s="159" t="s">
        <v>167</v>
      </c>
      <c r="E200" s="160" t="s">
        <v>1</v>
      </c>
      <c r="F200" s="161" t="s">
        <v>231</v>
      </c>
      <c r="H200" s="160" t="s">
        <v>1</v>
      </c>
      <c r="I200" s="162"/>
      <c r="L200" s="158"/>
      <c r="M200" s="163"/>
      <c r="T200" s="164"/>
      <c r="AT200" s="160" t="s">
        <v>167</v>
      </c>
      <c r="AU200" s="160" t="s">
        <v>83</v>
      </c>
      <c r="AV200" s="12" t="s">
        <v>76</v>
      </c>
      <c r="AW200" s="12" t="s">
        <v>29</v>
      </c>
      <c r="AX200" s="12" t="s">
        <v>72</v>
      </c>
      <c r="AY200" s="160" t="s">
        <v>160</v>
      </c>
    </row>
    <row r="201" spans="2:65" s="13" customFormat="1" ht="10.199999999999999">
      <c r="B201" s="165"/>
      <c r="D201" s="159" t="s">
        <v>167</v>
      </c>
      <c r="E201" s="166" t="s">
        <v>1</v>
      </c>
      <c r="F201" s="167" t="s">
        <v>1803</v>
      </c>
      <c r="H201" s="168">
        <v>8191.4219999999996</v>
      </c>
      <c r="I201" s="169"/>
      <c r="L201" s="165"/>
      <c r="M201" s="170"/>
      <c r="T201" s="171"/>
      <c r="AT201" s="166" t="s">
        <v>167</v>
      </c>
      <c r="AU201" s="166" t="s">
        <v>83</v>
      </c>
      <c r="AV201" s="13" t="s">
        <v>83</v>
      </c>
      <c r="AW201" s="13" t="s">
        <v>29</v>
      </c>
      <c r="AX201" s="13" t="s">
        <v>72</v>
      </c>
      <c r="AY201" s="166" t="s">
        <v>160</v>
      </c>
    </row>
    <row r="202" spans="2:65" s="14" customFormat="1" ht="10.199999999999999">
      <c r="B202" s="172"/>
      <c r="D202" s="159" t="s">
        <v>167</v>
      </c>
      <c r="E202" s="173" t="s">
        <v>1</v>
      </c>
      <c r="F202" s="174" t="s">
        <v>174</v>
      </c>
      <c r="H202" s="175">
        <v>8191.4219999999996</v>
      </c>
      <c r="I202" s="176"/>
      <c r="L202" s="172"/>
      <c r="M202" s="177"/>
      <c r="T202" s="178"/>
      <c r="AT202" s="173" t="s">
        <v>167</v>
      </c>
      <c r="AU202" s="173" t="s">
        <v>83</v>
      </c>
      <c r="AV202" s="14" t="s">
        <v>166</v>
      </c>
      <c r="AW202" s="14" t="s">
        <v>29</v>
      </c>
      <c r="AX202" s="14" t="s">
        <v>76</v>
      </c>
      <c r="AY202" s="173" t="s">
        <v>160</v>
      </c>
    </row>
    <row r="203" spans="2:65" s="1" customFormat="1" ht="24.15" customHeight="1">
      <c r="B203" s="143"/>
      <c r="C203" s="144" t="s">
        <v>221</v>
      </c>
      <c r="D203" s="144" t="s">
        <v>162</v>
      </c>
      <c r="E203" s="145" t="s">
        <v>234</v>
      </c>
      <c r="F203" s="146" t="s">
        <v>235</v>
      </c>
      <c r="G203" s="147" t="s">
        <v>209</v>
      </c>
      <c r="H203" s="148">
        <v>94.944000000000003</v>
      </c>
      <c r="I203" s="149"/>
      <c r="J203" s="150">
        <f>ROUND(I203*H203,2)</f>
        <v>0</v>
      </c>
      <c r="K203" s="151"/>
      <c r="L203" s="32"/>
      <c r="M203" s="152" t="s">
        <v>1</v>
      </c>
      <c r="N203" s="153" t="s">
        <v>38</v>
      </c>
      <c r="P203" s="154">
        <f>O203*H203</f>
        <v>0</v>
      </c>
      <c r="Q203" s="154">
        <v>0</v>
      </c>
      <c r="R203" s="154">
        <f>Q203*H203</f>
        <v>0</v>
      </c>
      <c r="S203" s="154">
        <v>0</v>
      </c>
      <c r="T203" s="155">
        <f>S203*H203</f>
        <v>0</v>
      </c>
      <c r="AR203" s="156" t="s">
        <v>166</v>
      </c>
      <c r="AT203" s="156" t="s">
        <v>162</v>
      </c>
      <c r="AU203" s="156" t="s">
        <v>83</v>
      </c>
      <c r="AY203" s="17" t="s">
        <v>160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17" t="s">
        <v>83</v>
      </c>
      <c r="BK203" s="157">
        <f>ROUND(I203*H203,2)</f>
        <v>0</v>
      </c>
      <c r="BL203" s="17" t="s">
        <v>166</v>
      </c>
      <c r="BM203" s="156" t="s">
        <v>280</v>
      </c>
    </row>
    <row r="204" spans="2:65" s="12" customFormat="1" ht="10.199999999999999">
      <c r="B204" s="158"/>
      <c r="D204" s="159" t="s">
        <v>167</v>
      </c>
      <c r="E204" s="160" t="s">
        <v>1</v>
      </c>
      <c r="F204" s="161" t="s">
        <v>1804</v>
      </c>
      <c r="H204" s="160" t="s">
        <v>1</v>
      </c>
      <c r="I204" s="162"/>
      <c r="L204" s="158"/>
      <c r="M204" s="163"/>
      <c r="T204" s="164"/>
      <c r="AT204" s="160" t="s">
        <v>167</v>
      </c>
      <c r="AU204" s="160" t="s">
        <v>83</v>
      </c>
      <c r="AV204" s="12" t="s">
        <v>76</v>
      </c>
      <c r="AW204" s="12" t="s">
        <v>29</v>
      </c>
      <c r="AX204" s="12" t="s">
        <v>72</v>
      </c>
      <c r="AY204" s="160" t="s">
        <v>160</v>
      </c>
    </row>
    <row r="205" spans="2:65" s="13" customFormat="1" ht="10.199999999999999">
      <c r="B205" s="165"/>
      <c r="D205" s="159" t="s">
        <v>167</v>
      </c>
      <c r="E205" s="166" t="s">
        <v>1</v>
      </c>
      <c r="F205" s="167" t="s">
        <v>1805</v>
      </c>
      <c r="H205" s="168">
        <v>94.944000000000003</v>
      </c>
      <c r="I205" s="169"/>
      <c r="L205" s="165"/>
      <c r="M205" s="170"/>
      <c r="T205" s="171"/>
      <c r="AT205" s="166" t="s">
        <v>167</v>
      </c>
      <c r="AU205" s="166" t="s">
        <v>83</v>
      </c>
      <c r="AV205" s="13" t="s">
        <v>83</v>
      </c>
      <c r="AW205" s="13" t="s">
        <v>29</v>
      </c>
      <c r="AX205" s="13" t="s">
        <v>72</v>
      </c>
      <c r="AY205" s="166" t="s">
        <v>160</v>
      </c>
    </row>
    <row r="206" spans="2:65" s="14" customFormat="1" ht="10.199999999999999">
      <c r="B206" s="172"/>
      <c r="D206" s="159" t="s">
        <v>167</v>
      </c>
      <c r="E206" s="173" t="s">
        <v>1</v>
      </c>
      <c r="F206" s="174" t="s">
        <v>174</v>
      </c>
      <c r="H206" s="175">
        <v>94.944000000000003</v>
      </c>
      <c r="I206" s="176"/>
      <c r="L206" s="172"/>
      <c r="M206" s="177"/>
      <c r="T206" s="178"/>
      <c r="AT206" s="173" t="s">
        <v>167</v>
      </c>
      <c r="AU206" s="173" t="s">
        <v>83</v>
      </c>
      <c r="AV206" s="14" t="s">
        <v>166</v>
      </c>
      <c r="AW206" s="14" t="s">
        <v>29</v>
      </c>
      <c r="AX206" s="14" t="s">
        <v>76</v>
      </c>
      <c r="AY206" s="173" t="s">
        <v>160</v>
      </c>
    </row>
    <row r="207" spans="2:65" s="1" customFormat="1" ht="21.75" customHeight="1">
      <c r="B207" s="143"/>
      <c r="C207" s="144" t="s">
        <v>282</v>
      </c>
      <c r="D207" s="144" t="s">
        <v>162</v>
      </c>
      <c r="E207" s="145" t="s">
        <v>239</v>
      </c>
      <c r="F207" s="146" t="s">
        <v>240</v>
      </c>
      <c r="G207" s="147" t="s">
        <v>209</v>
      </c>
      <c r="H207" s="148">
        <v>398.23</v>
      </c>
      <c r="I207" s="149"/>
      <c r="J207" s="150">
        <f>ROUND(I207*H207,2)</f>
        <v>0</v>
      </c>
      <c r="K207" s="151"/>
      <c r="L207" s="32"/>
      <c r="M207" s="152" t="s">
        <v>1</v>
      </c>
      <c r="N207" s="153" t="s">
        <v>38</v>
      </c>
      <c r="P207" s="154">
        <f>O207*H207</f>
        <v>0</v>
      </c>
      <c r="Q207" s="154">
        <v>0</v>
      </c>
      <c r="R207" s="154">
        <f>Q207*H207</f>
        <v>0</v>
      </c>
      <c r="S207" s="154">
        <v>0</v>
      </c>
      <c r="T207" s="155">
        <f>S207*H207</f>
        <v>0</v>
      </c>
      <c r="AR207" s="156" t="s">
        <v>166</v>
      </c>
      <c r="AT207" s="156" t="s">
        <v>162</v>
      </c>
      <c r="AU207" s="156" t="s">
        <v>83</v>
      </c>
      <c r="AY207" s="17" t="s">
        <v>160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83</v>
      </c>
      <c r="BK207" s="157">
        <f>ROUND(I207*H207,2)</f>
        <v>0</v>
      </c>
      <c r="BL207" s="17" t="s">
        <v>166</v>
      </c>
      <c r="BM207" s="156" t="s">
        <v>285</v>
      </c>
    </row>
    <row r="208" spans="2:65" s="12" customFormat="1" ht="10.199999999999999">
      <c r="B208" s="158"/>
      <c r="D208" s="159" t="s">
        <v>167</v>
      </c>
      <c r="E208" s="160" t="s">
        <v>1</v>
      </c>
      <c r="F208" s="161" t="s">
        <v>1432</v>
      </c>
      <c r="H208" s="160" t="s">
        <v>1</v>
      </c>
      <c r="I208" s="162"/>
      <c r="L208" s="158"/>
      <c r="M208" s="163"/>
      <c r="T208" s="164"/>
      <c r="AT208" s="160" t="s">
        <v>167</v>
      </c>
      <c r="AU208" s="160" t="s">
        <v>83</v>
      </c>
      <c r="AV208" s="12" t="s">
        <v>76</v>
      </c>
      <c r="AW208" s="12" t="s">
        <v>29</v>
      </c>
      <c r="AX208" s="12" t="s">
        <v>72</v>
      </c>
      <c r="AY208" s="160" t="s">
        <v>160</v>
      </c>
    </row>
    <row r="209" spans="2:65" s="13" customFormat="1" ht="10.199999999999999">
      <c r="B209" s="165"/>
      <c r="D209" s="159" t="s">
        <v>167</v>
      </c>
      <c r="E209" s="166" t="s">
        <v>1</v>
      </c>
      <c r="F209" s="167" t="s">
        <v>1806</v>
      </c>
      <c r="H209" s="168">
        <v>398.23</v>
      </c>
      <c r="I209" s="169"/>
      <c r="L209" s="165"/>
      <c r="M209" s="170"/>
      <c r="T209" s="171"/>
      <c r="AT209" s="166" t="s">
        <v>167</v>
      </c>
      <c r="AU209" s="166" t="s">
        <v>83</v>
      </c>
      <c r="AV209" s="13" t="s">
        <v>83</v>
      </c>
      <c r="AW209" s="13" t="s">
        <v>29</v>
      </c>
      <c r="AX209" s="13" t="s">
        <v>72</v>
      </c>
      <c r="AY209" s="166" t="s">
        <v>160</v>
      </c>
    </row>
    <row r="210" spans="2:65" s="14" customFormat="1" ht="10.199999999999999">
      <c r="B210" s="172"/>
      <c r="D210" s="159" t="s">
        <v>167</v>
      </c>
      <c r="E210" s="173" t="s">
        <v>1</v>
      </c>
      <c r="F210" s="174" t="s">
        <v>174</v>
      </c>
      <c r="H210" s="175">
        <v>398.23</v>
      </c>
      <c r="I210" s="176"/>
      <c r="L210" s="172"/>
      <c r="M210" s="177"/>
      <c r="T210" s="178"/>
      <c r="AT210" s="173" t="s">
        <v>167</v>
      </c>
      <c r="AU210" s="173" t="s">
        <v>83</v>
      </c>
      <c r="AV210" s="14" t="s">
        <v>166</v>
      </c>
      <c r="AW210" s="14" t="s">
        <v>29</v>
      </c>
      <c r="AX210" s="14" t="s">
        <v>76</v>
      </c>
      <c r="AY210" s="173" t="s">
        <v>160</v>
      </c>
    </row>
    <row r="211" spans="2:65" s="1" customFormat="1" ht="24.15" customHeight="1">
      <c r="B211" s="143"/>
      <c r="C211" s="144" t="s">
        <v>230</v>
      </c>
      <c r="D211" s="144" t="s">
        <v>162</v>
      </c>
      <c r="E211" s="145" t="s">
        <v>244</v>
      </c>
      <c r="F211" s="146" t="s">
        <v>245</v>
      </c>
      <c r="G211" s="147" t="s">
        <v>246</v>
      </c>
      <c r="H211" s="148">
        <v>657.08</v>
      </c>
      <c r="I211" s="149"/>
      <c r="J211" s="150">
        <f>ROUND(I211*H211,2)</f>
        <v>0</v>
      </c>
      <c r="K211" s="151"/>
      <c r="L211" s="32"/>
      <c r="M211" s="152" t="s">
        <v>1</v>
      </c>
      <c r="N211" s="153" t="s">
        <v>38</v>
      </c>
      <c r="P211" s="154">
        <f>O211*H211</f>
        <v>0</v>
      </c>
      <c r="Q211" s="154">
        <v>0</v>
      </c>
      <c r="R211" s="154">
        <f>Q211*H211</f>
        <v>0</v>
      </c>
      <c r="S211" s="154">
        <v>0</v>
      </c>
      <c r="T211" s="155">
        <f>S211*H211</f>
        <v>0</v>
      </c>
      <c r="AR211" s="156" t="s">
        <v>166</v>
      </c>
      <c r="AT211" s="156" t="s">
        <v>162</v>
      </c>
      <c r="AU211" s="156" t="s">
        <v>83</v>
      </c>
      <c r="AY211" s="17" t="s">
        <v>160</v>
      </c>
      <c r="BE211" s="157">
        <f>IF(N211="základná",J211,0)</f>
        <v>0</v>
      </c>
      <c r="BF211" s="157">
        <f>IF(N211="znížená",J211,0)</f>
        <v>0</v>
      </c>
      <c r="BG211" s="157">
        <f>IF(N211="zákl. prenesená",J211,0)</f>
        <v>0</v>
      </c>
      <c r="BH211" s="157">
        <f>IF(N211="zníž. prenesená",J211,0)</f>
        <v>0</v>
      </c>
      <c r="BI211" s="157">
        <f>IF(N211="nulová",J211,0)</f>
        <v>0</v>
      </c>
      <c r="BJ211" s="17" t="s">
        <v>83</v>
      </c>
      <c r="BK211" s="157">
        <f>ROUND(I211*H211,2)</f>
        <v>0</v>
      </c>
      <c r="BL211" s="17" t="s">
        <v>166</v>
      </c>
      <c r="BM211" s="156" t="s">
        <v>290</v>
      </c>
    </row>
    <row r="212" spans="2:65" s="13" customFormat="1" ht="10.199999999999999">
      <c r="B212" s="165"/>
      <c r="D212" s="159" t="s">
        <v>167</v>
      </c>
      <c r="E212" s="166" t="s">
        <v>1</v>
      </c>
      <c r="F212" s="167" t="s">
        <v>1807</v>
      </c>
      <c r="H212" s="168">
        <v>657.08</v>
      </c>
      <c r="I212" s="169"/>
      <c r="L212" s="165"/>
      <c r="M212" s="170"/>
      <c r="T212" s="171"/>
      <c r="AT212" s="166" t="s">
        <v>167</v>
      </c>
      <c r="AU212" s="166" t="s">
        <v>83</v>
      </c>
      <c r="AV212" s="13" t="s">
        <v>83</v>
      </c>
      <c r="AW212" s="13" t="s">
        <v>29</v>
      </c>
      <c r="AX212" s="13" t="s">
        <v>72</v>
      </c>
      <c r="AY212" s="166" t="s">
        <v>160</v>
      </c>
    </row>
    <row r="213" spans="2:65" s="14" customFormat="1" ht="10.199999999999999">
      <c r="B213" s="172"/>
      <c r="D213" s="159" t="s">
        <v>167</v>
      </c>
      <c r="E213" s="173" t="s">
        <v>1</v>
      </c>
      <c r="F213" s="174" t="s">
        <v>174</v>
      </c>
      <c r="H213" s="175">
        <v>657.08</v>
      </c>
      <c r="I213" s="176"/>
      <c r="L213" s="172"/>
      <c r="M213" s="177"/>
      <c r="T213" s="178"/>
      <c r="AT213" s="173" t="s">
        <v>167</v>
      </c>
      <c r="AU213" s="173" t="s">
        <v>83</v>
      </c>
      <c r="AV213" s="14" t="s">
        <v>166</v>
      </c>
      <c r="AW213" s="14" t="s">
        <v>29</v>
      </c>
      <c r="AX213" s="14" t="s">
        <v>76</v>
      </c>
      <c r="AY213" s="173" t="s">
        <v>160</v>
      </c>
    </row>
    <row r="214" spans="2:65" s="1" customFormat="1" ht="33" customHeight="1">
      <c r="B214" s="143"/>
      <c r="C214" s="144" t="s">
        <v>7</v>
      </c>
      <c r="D214" s="144" t="s">
        <v>162</v>
      </c>
      <c r="E214" s="145" t="s">
        <v>1808</v>
      </c>
      <c r="F214" s="146" t="s">
        <v>1809</v>
      </c>
      <c r="G214" s="147" t="s">
        <v>209</v>
      </c>
      <c r="H214" s="148">
        <v>133.38</v>
      </c>
      <c r="I214" s="149"/>
      <c r="J214" s="150">
        <f>ROUND(I214*H214,2)</f>
        <v>0</v>
      </c>
      <c r="K214" s="151"/>
      <c r="L214" s="32"/>
      <c r="M214" s="152" t="s">
        <v>1</v>
      </c>
      <c r="N214" s="153" t="s">
        <v>38</v>
      </c>
      <c r="P214" s="154">
        <f>O214*H214</f>
        <v>0</v>
      </c>
      <c r="Q214" s="154">
        <v>0</v>
      </c>
      <c r="R214" s="154">
        <f>Q214*H214</f>
        <v>0</v>
      </c>
      <c r="S214" s="154">
        <v>0</v>
      </c>
      <c r="T214" s="155">
        <f>S214*H214</f>
        <v>0</v>
      </c>
      <c r="AR214" s="156" t="s">
        <v>166</v>
      </c>
      <c r="AT214" s="156" t="s">
        <v>162</v>
      </c>
      <c r="AU214" s="156" t="s">
        <v>83</v>
      </c>
      <c r="AY214" s="17" t="s">
        <v>160</v>
      </c>
      <c r="BE214" s="157">
        <f>IF(N214="základná",J214,0)</f>
        <v>0</v>
      </c>
      <c r="BF214" s="157">
        <f>IF(N214="znížená",J214,0)</f>
        <v>0</v>
      </c>
      <c r="BG214" s="157">
        <f>IF(N214="zákl. prenesená",J214,0)</f>
        <v>0</v>
      </c>
      <c r="BH214" s="157">
        <f>IF(N214="zníž. prenesená",J214,0)</f>
        <v>0</v>
      </c>
      <c r="BI214" s="157">
        <f>IF(N214="nulová",J214,0)</f>
        <v>0</v>
      </c>
      <c r="BJ214" s="17" t="s">
        <v>83</v>
      </c>
      <c r="BK214" s="157">
        <f>ROUND(I214*H214,2)</f>
        <v>0</v>
      </c>
      <c r="BL214" s="17" t="s">
        <v>166</v>
      </c>
      <c r="BM214" s="156" t="s">
        <v>297</v>
      </c>
    </row>
    <row r="215" spans="2:65" s="1" customFormat="1" ht="16.5" customHeight="1">
      <c r="B215" s="143"/>
      <c r="C215" s="186" t="s">
        <v>236</v>
      </c>
      <c r="D215" s="186" t="s">
        <v>260</v>
      </c>
      <c r="E215" s="187" t="s">
        <v>1810</v>
      </c>
      <c r="F215" s="188" t="s">
        <v>1811</v>
      </c>
      <c r="G215" s="189" t="s">
        <v>246</v>
      </c>
      <c r="H215" s="190">
        <v>170.71199999999999</v>
      </c>
      <c r="I215" s="191"/>
      <c r="J215" s="192">
        <f>ROUND(I215*H215,2)</f>
        <v>0</v>
      </c>
      <c r="K215" s="193"/>
      <c r="L215" s="194"/>
      <c r="M215" s="195" t="s">
        <v>1</v>
      </c>
      <c r="N215" s="196" t="s">
        <v>38</v>
      </c>
      <c r="P215" s="154">
        <f>O215*H215</f>
        <v>0</v>
      </c>
      <c r="Q215" s="154">
        <v>0</v>
      </c>
      <c r="R215" s="154">
        <f>Q215*H215</f>
        <v>0</v>
      </c>
      <c r="S215" s="154">
        <v>0</v>
      </c>
      <c r="T215" s="155">
        <f>S215*H215</f>
        <v>0</v>
      </c>
      <c r="AR215" s="156" t="s">
        <v>187</v>
      </c>
      <c r="AT215" s="156" t="s">
        <v>260</v>
      </c>
      <c r="AU215" s="156" t="s">
        <v>83</v>
      </c>
      <c r="AY215" s="17" t="s">
        <v>160</v>
      </c>
      <c r="BE215" s="157">
        <f>IF(N215="základná",J215,0)</f>
        <v>0</v>
      </c>
      <c r="BF215" s="157">
        <f>IF(N215="znížená",J215,0)</f>
        <v>0</v>
      </c>
      <c r="BG215" s="157">
        <f>IF(N215="zákl. prenesená",J215,0)</f>
        <v>0</v>
      </c>
      <c r="BH215" s="157">
        <f>IF(N215="zníž. prenesená",J215,0)</f>
        <v>0</v>
      </c>
      <c r="BI215" s="157">
        <f>IF(N215="nulová",J215,0)</f>
        <v>0</v>
      </c>
      <c r="BJ215" s="17" t="s">
        <v>83</v>
      </c>
      <c r="BK215" s="157">
        <f>ROUND(I215*H215,2)</f>
        <v>0</v>
      </c>
      <c r="BL215" s="17" t="s">
        <v>166</v>
      </c>
      <c r="BM215" s="156" t="s">
        <v>303</v>
      </c>
    </row>
    <row r="216" spans="2:65" s="1" customFormat="1" ht="16.5" customHeight="1">
      <c r="B216" s="143"/>
      <c r="C216" s="186" t="s">
        <v>189</v>
      </c>
      <c r="D216" s="186" t="s">
        <v>260</v>
      </c>
      <c r="E216" s="187" t="s">
        <v>1812</v>
      </c>
      <c r="F216" s="188" t="s">
        <v>1813</v>
      </c>
      <c r="G216" s="189" t="s">
        <v>246</v>
      </c>
      <c r="H216" s="190">
        <v>232.93799999999999</v>
      </c>
      <c r="I216" s="191"/>
      <c r="J216" s="192">
        <f>ROUND(I216*H216,2)</f>
        <v>0</v>
      </c>
      <c r="K216" s="193"/>
      <c r="L216" s="194"/>
      <c r="M216" s="195" t="s">
        <v>1</v>
      </c>
      <c r="N216" s="196" t="s">
        <v>38</v>
      </c>
      <c r="P216" s="154">
        <f>O216*H216</f>
        <v>0</v>
      </c>
      <c r="Q216" s="154">
        <v>0</v>
      </c>
      <c r="R216" s="154">
        <f>Q216*H216</f>
        <v>0</v>
      </c>
      <c r="S216" s="154">
        <v>0</v>
      </c>
      <c r="T216" s="155">
        <f>S216*H216</f>
        <v>0</v>
      </c>
      <c r="AR216" s="156" t="s">
        <v>187</v>
      </c>
      <c r="AT216" s="156" t="s">
        <v>260</v>
      </c>
      <c r="AU216" s="156" t="s">
        <v>83</v>
      </c>
      <c r="AY216" s="17" t="s">
        <v>160</v>
      </c>
      <c r="BE216" s="157">
        <f>IF(N216="základná",J216,0)</f>
        <v>0</v>
      </c>
      <c r="BF216" s="157">
        <f>IF(N216="znížená",J216,0)</f>
        <v>0</v>
      </c>
      <c r="BG216" s="157">
        <f>IF(N216="zákl. prenesená",J216,0)</f>
        <v>0</v>
      </c>
      <c r="BH216" s="157">
        <f>IF(N216="zníž. prenesená",J216,0)</f>
        <v>0</v>
      </c>
      <c r="BI216" s="157">
        <f>IF(N216="nulová",J216,0)</f>
        <v>0</v>
      </c>
      <c r="BJ216" s="17" t="s">
        <v>83</v>
      </c>
      <c r="BK216" s="157">
        <f>ROUND(I216*H216,2)</f>
        <v>0</v>
      </c>
      <c r="BL216" s="17" t="s">
        <v>166</v>
      </c>
      <c r="BM216" s="156" t="s">
        <v>318</v>
      </c>
    </row>
    <row r="217" spans="2:65" s="1" customFormat="1" ht="24.15" customHeight="1">
      <c r="B217" s="143"/>
      <c r="C217" s="144" t="s">
        <v>241</v>
      </c>
      <c r="D217" s="144" t="s">
        <v>162</v>
      </c>
      <c r="E217" s="145" t="s">
        <v>1814</v>
      </c>
      <c r="F217" s="146" t="s">
        <v>1815</v>
      </c>
      <c r="G217" s="147" t="s">
        <v>209</v>
      </c>
      <c r="H217" s="148">
        <v>94.843999999999994</v>
      </c>
      <c r="I217" s="149"/>
      <c r="J217" s="150">
        <f>ROUND(I217*H217,2)</f>
        <v>0</v>
      </c>
      <c r="K217" s="151"/>
      <c r="L217" s="32"/>
      <c r="M217" s="152" t="s">
        <v>1</v>
      </c>
      <c r="N217" s="153" t="s">
        <v>38</v>
      </c>
      <c r="P217" s="154">
        <f>O217*H217</f>
        <v>0</v>
      </c>
      <c r="Q217" s="154">
        <v>0</v>
      </c>
      <c r="R217" s="154">
        <f>Q217*H217</f>
        <v>0</v>
      </c>
      <c r="S217" s="154">
        <v>0</v>
      </c>
      <c r="T217" s="155">
        <f>S217*H217</f>
        <v>0</v>
      </c>
      <c r="AR217" s="156" t="s">
        <v>166</v>
      </c>
      <c r="AT217" s="156" t="s">
        <v>162</v>
      </c>
      <c r="AU217" s="156" t="s">
        <v>83</v>
      </c>
      <c r="AY217" s="17" t="s">
        <v>160</v>
      </c>
      <c r="BE217" s="157">
        <f>IF(N217="základná",J217,0)</f>
        <v>0</v>
      </c>
      <c r="BF217" s="157">
        <f>IF(N217="znížená",J217,0)</f>
        <v>0</v>
      </c>
      <c r="BG217" s="157">
        <f>IF(N217="zákl. prenesená",J217,0)</f>
        <v>0</v>
      </c>
      <c r="BH217" s="157">
        <f>IF(N217="zníž. prenesená",J217,0)</f>
        <v>0</v>
      </c>
      <c r="BI217" s="157">
        <f>IF(N217="nulová",J217,0)</f>
        <v>0</v>
      </c>
      <c r="BJ217" s="17" t="s">
        <v>83</v>
      </c>
      <c r="BK217" s="157">
        <f>ROUND(I217*H217,2)</f>
        <v>0</v>
      </c>
      <c r="BL217" s="17" t="s">
        <v>166</v>
      </c>
      <c r="BM217" s="156" t="s">
        <v>328</v>
      </c>
    </row>
    <row r="218" spans="2:65" s="1" customFormat="1" ht="21.75" customHeight="1">
      <c r="B218" s="143"/>
      <c r="C218" s="144" t="s">
        <v>336</v>
      </c>
      <c r="D218" s="144" t="s">
        <v>162</v>
      </c>
      <c r="E218" s="145" t="s">
        <v>1816</v>
      </c>
      <c r="F218" s="146" t="s">
        <v>1817</v>
      </c>
      <c r="G218" s="147" t="s">
        <v>165</v>
      </c>
      <c r="H218" s="148">
        <v>101.55</v>
      </c>
      <c r="I218" s="149"/>
      <c r="J218" s="150">
        <f>ROUND(I218*H218,2)</f>
        <v>0</v>
      </c>
      <c r="K218" s="151"/>
      <c r="L218" s="32"/>
      <c r="M218" s="152" t="s">
        <v>1</v>
      </c>
      <c r="N218" s="153" t="s">
        <v>38</v>
      </c>
      <c r="P218" s="154">
        <f>O218*H218</f>
        <v>0</v>
      </c>
      <c r="Q218" s="154">
        <v>0</v>
      </c>
      <c r="R218" s="154">
        <f>Q218*H218</f>
        <v>0</v>
      </c>
      <c r="S218" s="154">
        <v>0</v>
      </c>
      <c r="T218" s="155">
        <f>S218*H218</f>
        <v>0</v>
      </c>
      <c r="AR218" s="156" t="s">
        <v>166</v>
      </c>
      <c r="AT218" s="156" t="s">
        <v>162</v>
      </c>
      <c r="AU218" s="156" t="s">
        <v>83</v>
      </c>
      <c r="AY218" s="17" t="s">
        <v>160</v>
      </c>
      <c r="BE218" s="157">
        <f>IF(N218="základná",J218,0)</f>
        <v>0</v>
      </c>
      <c r="BF218" s="157">
        <f>IF(N218="znížená",J218,0)</f>
        <v>0</v>
      </c>
      <c r="BG218" s="157">
        <f>IF(N218="zákl. prenesená",J218,0)</f>
        <v>0</v>
      </c>
      <c r="BH218" s="157">
        <f>IF(N218="zníž. prenesená",J218,0)</f>
        <v>0</v>
      </c>
      <c r="BI218" s="157">
        <f>IF(N218="nulová",J218,0)</f>
        <v>0</v>
      </c>
      <c r="BJ218" s="17" t="s">
        <v>83</v>
      </c>
      <c r="BK218" s="157">
        <f>ROUND(I218*H218,2)</f>
        <v>0</v>
      </c>
      <c r="BL218" s="17" t="s">
        <v>166</v>
      </c>
      <c r="BM218" s="156" t="s">
        <v>339</v>
      </c>
    </row>
    <row r="219" spans="2:65" s="12" customFormat="1" ht="10.199999999999999">
      <c r="B219" s="158"/>
      <c r="D219" s="159" t="s">
        <v>167</v>
      </c>
      <c r="E219" s="160" t="s">
        <v>1</v>
      </c>
      <c r="F219" s="161" t="s">
        <v>1818</v>
      </c>
      <c r="H219" s="160" t="s">
        <v>1</v>
      </c>
      <c r="I219" s="162"/>
      <c r="L219" s="158"/>
      <c r="M219" s="163"/>
      <c r="T219" s="164"/>
      <c r="AT219" s="160" t="s">
        <v>167</v>
      </c>
      <c r="AU219" s="160" t="s">
        <v>83</v>
      </c>
      <c r="AV219" s="12" t="s">
        <v>76</v>
      </c>
      <c r="AW219" s="12" t="s">
        <v>29</v>
      </c>
      <c r="AX219" s="12" t="s">
        <v>72</v>
      </c>
      <c r="AY219" s="160" t="s">
        <v>160</v>
      </c>
    </row>
    <row r="220" spans="2:65" s="12" customFormat="1" ht="20.399999999999999">
      <c r="B220" s="158"/>
      <c r="D220" s="159" t="s">
        <v>167</v>
      </c>
      <c r="E220" s="160" t="s">
        <v>1</v>
      </c>
      <c r="F220" s="161" t="s">
        <v>953</v>
      </c>
      <c r="H220" s="160" t="s">
        <v>1</v>
      </c>
      <c r="I220" s="162"/>
      <c r="L220" s="158"/>
      <c r="M220" s="163"/>
      <c r="T220" s="164"/>
      <c r="AT220" s="160" t="s">
        <v>167</v>
      </c>
      <c r="AU220" s="160" t="s">
        <v>83</v>
      </c>
      <c r="AV220" s="12" t="s">
        <v>76</v>
      </c>
      <c r="AW220" s="12" t="s">
        <v>29</v>
      </c>
      <c r="AX220" s="12" t="s">
        <v>72</v>
      </c>
      <c r="AY220" s="160" t="s">
        <v>160</v>
      </c>
    </row>
    <row r="221" spans="2:65" s="13" customFormat="1" ht="10.199999999999999">
      <c r="B221" s="165"/>
      <c r="D221" s="159" t="s">
        <v>167</v>
      </c>
      <c r="E221" s="166" t="s">
        <v>1</v>
      </c>
      <c r="F221" s="167" t="s">
        <v>1819</v>
      </c>
      <c r="H221" s="168">
        <v>101.55</v>
      </c>
      <c r="I221" s="169"/>
      <c r="L221" s="165"/>
      <c r="M221" s="170"/>
      <c r="T221" s="171"/>
      <c r="AT221" s="166" t="s">
        <v>167</v>
      </c>
      <c r="AU221" s="166" t="s">
        <v>83</v>
      </c>
      <c r="AV221" s="13" t="s">
        <v>83</v>
      </c>
      <c r="AW221" s="13" t="s">
        <v>29</v>
      </c>
      <c r="AX221" s="13" t="s">
        <v>72</v>
      </c>
      <c r="AY221" s="166" t="s">
        <v>160</v>
      </c>
    </row>
    <row r="222" spans="2:65" s="14" customFormat="1" ht="10.199999999999999">
      <c r="B222" s="172"/>
      <c r="D222" s="159" t="s">
        <v>167</v>
      </c>
      <c r="E222" s="173" t="s">
        <v>1</v>
      </c>
      <c r="F222" s="174" t="s">
        <v>174</v>
      </c>
      <c r="H222" s="175">
        <v>101.55</v>
      </c>
      <c r="I222" s="176"/>
      <c r="L222" s="172"/>
      <c r="M222" s="177"/>
      <c r="T222" s="178"/>
      <c r="AT222" s="173" t="s">
        <v>167</v>
      </c>
      <c r="AU222" s="173" t="s">
        <v>83</v>
      </c>
      <c r="AV222" s="14" t="s">
        <v>166</v>
      </c>
      <c r="AW222" s="14" t="s">
        <v>29</v>
      </c>
      <c r="AX222" s="14" t="s">
        <v>76</v>
      </c>
      <c r="AY222" s="173" t="s">
        <v>160</v>
      </c>
    </row>
    <row r="223" spans="2:65" s="1" customFormat="1" ht="24.15" customHeight="1">
      <c r="B223" s="143"/>
      <c r="C223" s="144" t="s">
        <v>247</v>
      </c>
      <c r="D223" s="144" t="s">
        <v>162</v>
      </c>
      <c r="E223" s="145" t="s">
        <v>955</v>
      </c>
      <c r="F223" s="146" t="s">
        <v>956</v>
      </c>
      <c r="G223" s="147" t="s">
        <v>289</v>
      </c>
      <c r="H223" s="148">
        <v>710</v>
      </c>
      <c r="I223" s="149"/>
      <c r="J223" s="150">
        <f>ROUND(I223*H223,2)</f>
        <v>0</v>
      </c>
      <c r="K223" s="151"/>
      <c r="L223" s="32"/>
      <c r="M223" s="152" t="s">
        <v>1</v>
      </c>
      <c r="N223" s="153" t="s">
        <v>38</v>
      </c>
      <c r="P223" s="154">
        <f>O223*H223</f>
        <v>0</v>
      </c>
      <c r="Q223" s="154">
        <v>0</v>
      </c>
      <c r="R223" s="154">
        <f>Q223*H223</f>
        <v>0</v>
      </c>
      <c r="S223" s="154">
        <v>0</v>
      </c>
      <c r="T223" s="155">
        <f>S223*H223</f>
        <v>0</v>
      </c>
      <c r="AR223" s="156" t="s">
        <v>166</v>
      </c>
      <c r="AT223" s="156" t="s">
        <v>162</v>
      </c>
      <c r="AU223" s="156" t="s">
        <v>83</v>
      </c>
      <c r="AY223" s="17" t="s">
        <v>160</v>
      </c>
      <c r="BE223" s="157">
        <f>IF(N223="základná",J223,0)</f>
        <v>0</v>
      </c>
      <c r="BF223" s="157">
        <f>IF(N223="znížená",J223,0)</f>
        <v>0</v>
      </c>
      <c r="BG223" s="157">
        <f>IF(N223="zákl. prenesená",J223,0)</f>
        <v>0</v>
      </c>
      <c r="BH223" s="157">
        <f>IF(N223="zníž. prenesená",J223,0)</f>
        <v>0</v>
      </c>
      <c r="BI223" s="157">
        <f>IF(N223="nulová",J223,0)</f>
        <v>0</v>
      </c>
      <c r="BJ223" s="17" t="s">
        <v>83</v>
      </c>
      <c r="BK223" s="157">
        <f>ROUND(I223*H223,2)</f>
        <v>0</v>
      </c>
      <c r="BL223" s="17" t="s">
        <v>166</v>
      </c>
      <c r="BM223" s="156" t="s">
        <v>344</v>
      </c>
    </row>
    <row r="224" spans="2:65" s="12" customFormat="1" ht="10.199999999999999">
      <c r="B224" s="158"/>
      <c r="D224" s="159" t="s">
        <v>167</v>
      </c>
      <c r="E224" s="160" t="s">
        <v>1</v>
      </c>
      <c r="F224" s="161" t="s">
        <v>1818</v>
      </c>
      <c r="H224" s="160" t="s">
        <v>1</v>
      </c>
      <c r="I224" s="162"/>
      <c r="L224" s="158"/>
      <c r="M224" s="163"/>
      <c r="T224" s="164"/>
      <c r="AT224" s="160" t="s">
        <v>167</v>
      </c>
      <c r="AU224" s="160" t="s">
        <v>83</v>
      </c>
      <c r="AV224" s="12" t="s">
        <v>76</v>
      </c>
      <c r="AW224" s="12" t="s">
        <v>29</v>
      </c>
      <c r="AX224" s="12" t="s">
        <v>72</v>
      </c>
      <c r="AY224" s="160" t="s">
        <v>160</v>
      </c>
    </row>
    <row r="225" spans="2:65" s="12" customFormat="1" ht="20.399999999999999">
      <c r="B225" s="158"/>
      <c r="D225" s="159" t="s">
        <v>167</v>
      </c>
      <c r="E225" s="160" t="s">
        <v>1</v>
      </c>
      <c r="F225" s="161" t="s">
        <v>956</v>
      </c>
      <c r="H225" s="160" t="s">
        <v>1</v>
      </c>
      <c r="I225" s="162"/>
      <c r="L225" s="158"/>
      <c r="M225" s="163"/>
      <c r="T225" s="164"/>
      <c r="AT225" s="160" t="s">
        <v>167</v>
      </c>
      <c r="AU225" s="160" t="s">
        <v>83</v>
      </c>
      <c r="AV225" s="12" t="s">
        <v>76</v>
      </c>
      <c r="AW225" s="12" t="s">
        <v>29</v>
      </c>
      <c r="AX225" s="12" t="s">
        <v>72</v>
      </c>
      <c r="AY225" s="160" t="s">
        <v>160</v>
      </c>
    </row>
    <row r="226" spans="2:65" s="13" customFormat="1" ht="10.199999999999999">
      <c r="B226" s="165"/>
      <c r="D226" s="159" t="s">
        <v>167</v>
      </c>
      <c r="E226" s="166" t="s">
        <v>1</v>
      </c>
      <c r="F226" s="167" t="s">
        <v>1820</v>
      </c>
      <c r="H226" s="168">
        <v>710</v>
      </c>
      <c r="I226" s="169"/>
      <c r="L226" s="165"/>
      <c r="M226" s="170"/>
      <c r="T226" s="171"/>
      <c r="AT226" s="166" t="s">
        <v>167</v>
      </c>
      <c r="AU226" s="166" t="s">
        <v>83</v>
      </c>
      <c r="AV226" s="13" t="s">
        <v>83</v>
      </c>
      <c r="AW226" s="13" t="s">
        <v>29</v>
      </c>
      <c r="AX226" s="13" t="s">
        <v>72</v>
      </c>
      <c r="AY226" s="166" t="s">
        <v>160</v>
      </c>
    </row>
    <row r="227" spans="2:65" s="14" customFormat="1" ht="10.199999999999999">
      <c r="B227" s="172"/>
      <c r="D227" s="159" t="s">
        <v>167</v>
      </c>
      <c r="E227" s="173" t="s">
        <v>1</v>
      </c>
      <c r="F227" s="174" t="s">
        <v>174</v>
      </c>
      <c r="H227" s="175">
        <v>710</v>
      </c>
      <c r="I227" s="176"/>
      <c r="L227" s="172"/>
      <c r="M227" s="177"/>
      <c r="T227" s="178"/>
      <c r="AT227" s="173" t="s">
        <v>167</v>
      </c>
      <c r="AU227" s="173" t="s">
        <v>83</v>
      </c>
      <c r="AV227" s="14" t="s">
        <v>166</v>
      </c>
      <c r="AW227" s="14" t="s">
        <v>29</v>
      </c>
      <c r="AX227" s="14" t="s">
        <v>76</v>
      </c>
      <c r="AY227" s="173" t="s">
        <v>160</v>
      </c>
    </row>
    <row r="228" spans="2:65" s="1" customFormat="1" ht="24.15" customHeight="1">
      <c r="B228" s="143"/>
      <c r="C228" s="144" t="s">
        <v>348</v>
      </c>
      <c r="D228" s="144" t="s">
        <v>162</v>
      </c>
      <c r="E228" s="145" t="s">
        <v>1821</v>
      </c>
      <c r="F228" s="146" t="s">
        <v>1822</v>
      </c>
      <c r="G228" s="147" t="s">
        <v>289</v>
      </c>
      <c r="H228" s="148">
        <v>710</v>
      </c>
      <c r="I228" s="149"/>
      <c r="J228" s="150">
        <f>ROUND(I228*H228,2)</f>
        <v>0</v>
      </c>
      <c r="K228" s="151"/>
      <c r="L228" s="32"/>
      <c r="M228" s="152" t="s">
        <v>1</v>
      </c>
      <c r="N228" s="153" t="s">
        <v>38</v>
      </c>
      <c r="P228" s="154">
        <f>O228*H228</f>
        <v>0</v>
      </c>
      <c r="Q228" s="154">
        <v>0</v>
      </c>
      <c r="R228" s="154">
        <f>Q228*H228</f>
        <v>0</v>
      </c>
      <c r="S228" s="154">
        <v>0</v>
      </c>
      <c r="T228" s="155">
        <f>S228*H228</f>
        <v>0</v>
      </c>
      <c r="AR228" s="156" t="s">
        <v>166</v>
      </c>
      <c r="AT228" s="156" t="s">
        <v>162</v>
      </c>
      <c r="AU228" s="156" t="s">
        <v>83</v>
      </c>
      <c r="AY228" s="17" t="s">
        <v>160</v>
      </c>
      <c r="BE228" s="157">
        <f>IF(N228="základná",J228,0)</f>
        <v>0</v>
      </c>
      <c r="BF228" s="157">
        <f>IF(N228="znížená",J228,0)</f>
        <v>0</v>
      </c>
      <c r="BG228" s="157">
        <f>IF(N228="zákl. prenesená",J228,0)</f>
        <v>0</v>
      </c>
      <c r="BH228" s="157">
        <f>IF(N228="zníž. prenesená",J228,0)</f>
        <v>0</v>
      </c>
      <c r="BI228" s="157">
        <f>IF(N228="nulová",J228,0)</f>
        <v>0</v>
      </c>
      <c r="BJ228" s="17" t="s">
        <v>83</v>
      </c>
      <c r="BK228" s="157">
        <f>ROUND(I228*H228,2)</f>
        <v>0</v>
      </c>
      <c r="BL228" s="17" t="s">
        <v>166</v>
      </c>
      <c r="BM228" s="156" t="s">
        <v>351</v>
      </c>
    </row>
    <row r="229" spans="2:65" s="12" customFormat="1" ht="10.199999999999999">
      <c r="B229" s="158"/>
      <c r="D229" s="159" t="s">
        <v>167</v>
      </c>
      <c r="E229" s="160" t="s">
        <v>1</v>
      </c>
      <c r="F229" s="161" t="s">
        <v>1818</v>
      </c>
      <c r="H229" s="160" t="s">
        <v>1</v>
      </c>
      <c r="I229" s="162"/>
      <c r="L229" s="158"/>
      <c r="M229" s="163"/>
      <c r="T229" s="164"/>
      <c r="AT229" s="160" t="s">
        <v>167</v>
      </c>
      <c r="AU229" s="160" t="s">
        <v>83</v>
      </c>
      <c r="AV229" s="12" t="s">
        <v>76</v>
      </c>
      <c r="AW229" s="12" t="s">
        <v>29</v>
      </c>
      <c r="AX229" s="12" t="s">
        <v>72</v>
      </c>
      <c r="AY229" s="160" t="s">
        <v>160</v>
      </c>
    </row>
    <row r="230" spans="2:65" s="12" customFormat="1" ht="20.399999999999999">
      <c r="B230" s="158"/>
      <c r="D230" s="159" t="s">
        <v>167</v>
      </c>
      <c r="E230" s="160" t="s">
        <v>1</v>
      </c>
      <c r="F230" s="161" t="s">
        <v>1823</v>
      </c>
      <c r="H230" s="160" t="s">
        <v>1</v>
      </c>
      <c r="I230" s="162"/>
      <c r="L230" s="158"/>
      <c r="M230" s="163"/>
      <c r="T230" s="164"/>
      <c r="AT230" s="160" t="s">
        <v>167</v>
      </c>
      <c r="AU230" s="160" t="s">
        <v>83</v>
      </c>
      <c r="AV230" s="12" t="s">
        <v>76</v>
      </c>
      <c r="AW230" s="12" t="s">
        <v>29</v>
      </c>
      <c r="AX230" s="12" t="s">
        <v>72</v>
      </c>
      <c r="AY230" s="160" t="s">
        <v>160</v>
      </c>
    </row>
    <row r="231" spans="2:65" s="13" customFormat="1" ht="10.199999999999999">
      <c r="B231" s="165"/>
      <c r="D231" s="159" t="s">
        <v>167</v>
      </c>
      <c r="E231" s="166" t="s">
        <v>1</v>
      </c>
      <c r="F231" s="167" t="s">
        <v>1820</v>
      </c>
      <c r="H231" s="168">
        <v>710</v>
      </c>
      <c r="I231" s="169"/>
      <c r="L231" s="165"/>
      <c r="M231" s="170"/>
      <c r="T231" s="171"/>
      <c r="AT231" s="166" t="s">
        <v>167</v>
      </c>
      <c r="AU231" s="166" t="s">
        <v>83</v>
      </c>
      <c r="AV231" s="13" t="s">
        <v>83</v>
      </c>
      <c r="AW231" s="13" t="s">
        <v>29</v>
      </c>
      <c r="AX231" s="13" t="s">
        <v>72</v>
      </c>
      <c r="AY231" s="166" t="s">
        <v>160</v>
      </c>
    </row>
    <row r="232" spans="2:65" s="14" customFormat="1" ht="10.199999999999999">
      <c r="B232" s="172"/>
      <c r="D232" s="159" t="s">
        <v>167</v>
      </c>
      <c r="E232" s="173" t="s">
        <v>1</v>
      </c>
      <c r="F232" s="174" t="s">
        <v>174</v>
      </c>
      <c r="H232" s="175">
        <v>710</v>
      </c>
      <c r="I232" s="176"/>
      <c r="L232" s="172"/>
      <c r="M232" s="177"/>
      <c r="T232" s="178"/>
      <c r="AT232" s="173" t="s">
        <v>167</v>
      </c>
      <c r="AU232" s="173" t="s">
        <v>83</v>
      </c>
      <c r="AV232" s="14" t="s">
        <v>166</v>
      </c>
      <c r="AW232" s="14" t="s">
        <v>29</v>
      </c>
      <c r="AX232" s="14" t="s">
        <v>76</v>
      </c>
      <c r="AY232" s="173" t="s">
        <v>160</v>
      </c>
    </row>
    <row r="233" spans="2:65" s="1" customFormat="1" ht="16.5" customHeight="1">
      <c r="B233" s="143"/>
      <c r="C233" s="186" t="s">
        <v>254</v>
      </c>
      <c r="D233" s="186" t="s">
        <v>260</v>
      </c>
      <c r="E233" s="187" t="s">
        <v>1824</v>
      </c>
      <c r="F233" s="188" t="s">
        <v>1825</v>
      </c>
      <c r="G233" s="189" t="s">
        <v>289</v>
      </c>
      <c r="H233" s="190">
        <v>50</v>
      </c>
      <c r="I233" s="191"/>
      <c r="J233" s="192">
        <f>ROUND(I233*H233,2)</f>
        <v>0</v>
      </c>
      <c r="K233" s="193"/>
      <c r="L233" s="194"/>
      <c r="M233" s="195" t="s">
        <v>1</v>
      </c>
      <c r="N233" s="196" t="s">
        <v>38</v>
      </c>
      <c r="P233" s="154">
        <f>O233*H233</f>
        <v>0</v>
      </c>
      <c r="Q233" s="154">
        <v>0</v>
      </c>
      <c r="R233" s="154">
        <f>Q233*H233</f>
        <v>0</v>
      </c>
      <c r="S233" s="154">
        <v>0</v>
      </c>
      <c r="T233" s="155">
        <f>S233*H233</f>
        <v>0</v>
      </c>
      <c r="AR233" s="156" t="s">
        <v>187</v>
      </c>
      <c r="AT233" s="156" t="s">
        <v>260</v>
      </c>
      <c r="AU233" s="156" t="s">
        <v>83</v>
      </c>
      <c r="AY233" s="17" t="s">
        <v>160</v>
      </c>
      <c r="BE233" s="157">
        <f>IF(N233="základná",J233,0)</f>
        <v>0</v>
      </c>
      <c r="BF233" s="157">
        <f>IF(N233="znížená",J233,0)</f>
        <v>0</v>
      </c>
      <c r="BG233" s="157">
        <f>IF(N233="zákl. prenesená",J233,0)</f>
        <v>0</v>
      </c>
      <c r="BH233" s="157">
        <f>IF(N233="zníž. prenesená",J233,0)</f>
        <v>0</v>
      </c>
      <c r="BI233" s="157">
        <f>IF(N233="nulová",J233,0)</f>
        <v>0</v>
      </c>
      <c r="BJ233" s="17" t="s">
        <v>83</v>
      </c>
      <c r="BK233" s="157">
        <f>ROUND(I233*H233,2)</f>
        <v>0</v>
      </c>
      <c r="BL233" s="17" t="s">
        <v>166</v>
      </c>
      <c r="BM233" s="156" t="s">
        <v>368</v>
      </c>
    </row>
    <row r="234" spans="2:65" s="13" customFormat="1" ht="10.199999999999999">
      <c r="B234" s="165"/>
      <c r="D234" s="159" t="s">
        <v>167</v>
      </c>
      <c r="E234" s="166" t="s">
        <v>1</v>
      </c>
      <c r="F234" s="167" t="s">
        <v>318</v>
      </c>
      <c r="H234" s="168">
        <v>50</v>
      </c>
      <c r="I234" s="169"/>
      <c r="L234" s="165"/>
      <c r="M234" s="170"/>
      <c r="T234" s="171"/>
      <c r="AT234" s="166" t="s">
        <v>167</v>
      </c>
      <c r="AU234" s="166" t="s">
        <v>83</v>
      </c>
      <c r="AV234" s="13" t="s">
        <v>83</v>
      </c>
      <c r="AW234" s="13" t="s">
        <v>29</v>
      </c>
      <c r="AX234" s="13" t="s">
        <v>72</v>
      </c>
      <c r="AY234" s="166" t="s">
        <v>160</v>
      </c>
    </row>
    <row r="235" spans="2:65" s="14" customFormat="1" ht="10.199999999999999">
      <c r="B235" s="172"/>
      <c r="D235" s="159" t="s">
        <v>167</v>
      </c>
      <c r="E235" s="173" t="s">
        <v>1</v>
      </c>
      <c r="F235" s="174" t="s">
        <v>174</v>
      </c>
      <c r="H235" s="175">
        <v>50</v>
      </c>
      <c r="I235" s="176"/>
      <c r="L235" s="172"/>
      <c r="M235" s="177"/>
      <c r="T235" s="178"/>
      <c r="AT235" s="173" t="s">
        <v>167</v>
      </c>
      <c r="AU235" s="173" t="s">
        <v>83</v>
      </c>
      <c r="AV235" s="14" t="s">
        <v>166</v>
      </c>
      <c r="AW235" s="14" t="s">
        <v>29</v>
      </c>
      <c r="AX235" s="14" t="s">
        <v>76</v>
      </c>
      <c r="AY235" s="173" t="s">
        <v>160</v>
      </c>
    </row>
    <row r="236" spans="2:65" s="1" customFormat="1" ht="16.5" customHeight="1">
      <c r="B236" s="143"/>
      <c r="C236" s="186" t="s">
        <v>373</v>
      </c>
      <c r="D236" s="186" t="s">
        <v>260</v>
      </c>
      <c r="E236" s="187" t="s">
        <v>1826</v>
      </c>
      <c r="F236" s="188" t="s">
        <v>1827</v>
      </c>
      <c r="G236" s="189" t="s">
        <v>289</v>
      </c>
      <c r="H236" s="190">
        <v>30</v>
      </c>
      <c r="I236" s="191"/>
      <c r="J236" s="192">
        <f>ROUND(I236*H236,2)</f>
        <v>0</v>
      </c>
      <c r="K236" s="193"/>
      <c r="L236" s="194"/>
      <c r="M236" s="195" t="s">
        <v>1</v>
      </c>
      <c r="N236" s="196" t="s">
        <v>38</v>
      </c>
      <c r="P236" s="154">
        <f>O236*H236</f>
        <v>0</v>
      </c>
      <c r="Q236" s="154">
        <v>0</v>
      </c>
      <c r="R236" s="154">
        <f>Q236*H236</f>
        <v>0</v>
      </c>
      <c r="S236" s="154">
        <v>0</v>
      </c>
      <c r="T236" s="155">
        <f>S236*H236</f>
        <v>0</v>
      </c>
      <c r="AR236" s="156" t="s">
        <v>187</v>
      </c>
      <c r="AT236" s="156" t="s">
        <v>260</v>
      </c>
      <c r="AU236" s="156" t="s">
        <v>83</v>
      </c>
      <c r="AY236" s="17" t="s">
        <v>160</v>
      </c>
      <c r="BE236" s="157">
        <f>IF(N236="základná",J236,0)</f>
        <v>0</v>
      </c>
      <c r="BF236" s="157">
        <f>IF(N236="znížená",J236,0)</f>
        <v>0</v>
      </c>
      <c r="BG236" s="157">
        <f>IF(N236="zákl. prenesená",J236,0)</f>
        <v>0</v>
      </c>
      <c r="BH236" s="157">
        <f>IF(N236="zníž. prenesená",J236,0)</f>
        <v>0</v>
      </c>
      <c r="BI236" s="157">
        <f>IF(N236="nulová",J236,0)</f>
        <v>0</v>
      </c>
      <c r="BJ236" s="17" t="s">
        <v>83</v>
      </c>
      <c r="BK236" s="157">
        <f>ROUND(I236*H236,2)</f>
        <v>0</v>
      </c>
      <c r="BL236" s="17" t="s">
        <v>166</v>
      </c>
      <c r="BM236" s="156" t="s">
        <v>376</v>
      </c>
    </row>
    <row r="237" spans="2:65" s="13" customFormat="1" ht="10.199999999999999">
      <c r="B237" s="165"/>
      <c r="D237" s="159" t="s">
        <v>167</v>
      </c>
      <c r="E237" s="166" t="s">
        <v>1</v>
      </c>
      <c r="F237" s="167" t="s">
        <v>254</v>
      </c>
      <c r="H237" s="168">
        <v>30</v>
      </c>
      <c r="I237" s="169"/>
      <c r="L237" s="165"/>
      <c r="M237" s="170"/>
      <c r="T237" s="171"/>
      <c r="AT237" s="166" t="s">
        <v>167</v>
      </c>
      <c r="AU237" s="166" t="s">
        <v>83</v>
      </c>
      <c r="AV237" s="13" t="s">
        <v>83</v>
      </c>
      <c r="AW237" s="13" t="s">
        <v>29</v>
      </c>
      <c r="AX237" s="13" t="s">
        <v>72</v>
      </c>
      <c r="AY237" s="166" t="s">
        <v>160</v>
      </c>
    </row>
    <row r="238" spans="2:65" s="14" customFormat="1" ht="10.199999999999999">
      <c r="B238" s="172"/>
      <c r="D238" s="159" t="s">
        <v>167</v>
      </c>
      <c r="E238" s="173" t="s">
        <v>1</v>
      </c>
      <c r="F238" s="174" t="s">
        <v>174</v>
      </c>
      <c r="H238" s="175">
        <v>30</v>
      </c>
      <c r="I238" s="176"/>
      <c r="L238" s="172"/>
      <c r="M238" s="177"/>
      <c r="T238" s="178"/>
      <c r="AT238" s="173" t="s">
        <v>167</v>
      </c>
      <c r="AU238" s="173" t="s">
        <v>83</v>
      </c>
      <c r="AV238" s="14" t="s">
        <v>166</v>
      </c>
      <c r="AW238" s="14" t="s">
        <v>29</v>
      </c>
      <c r="AX238" s="14" t="s">
        <v>76</v>
      </c>
      <c r="AY238" s="173" t="s">
        <v>160</v>
      </c>
    </row>
    <row r="239" spans="2:65" s="1" customFormat="1" ht="16.5" customHeight="1">
      <c r="B239" s="143"/>
      <c r="C239" s="186" t="s">
        <v>258</v>
      </c>
      <c r="D239" s="186" t="s">
        <v>260</v>
      </c>
      <c r="E239" s="187" t="s">
        <v>1828</v>
      </c>
      <c r="F239" s="188" t="s">
        <v>1829</v>
      </c>
      <c r="G239" s="189" t="s">
        <v>289</v>
      </c>
      <c r="H239" s="190">
        <v>50</v>
      </c>
      <c r="I239" s="191"/>
      <c r="J239" s="192">
        <f>ROUND(I239*H239,2)</f>
        <v>0</v>
      </c>
      <c r="K239" s="193"/>
      <c r="L239" s="194"/>
      <c r="M239" s="195" t="s">
        <v>1</v>
      </c>
      <c r="N239" s="196" t="s">
        <v>38</v>
      </c>
      <c r="P239" s="154">
        <f>O239*H239</f>
        <v>0</v>
      </c>
      <c r="Q239" s="154">
        <v>0</v>
      </c>
      <c r="R239" s="154">
        <f>Q239*H239</f>
        <v>0</v>
      </c>
      <c r="S239" s="154">
        <v>0</v>
      </c>
      <c r="T239" s="155">
        <f>S239*H239</f>
        <v>0</v>
      </c>
      <c r="AR239" s="156" t="s">
        <v>187</v>
      </c>
      <c r="AT239" s="156" t="s">
        <v>260</v>
      </c>
      <c r="AU239" s="156" t="s">
        <v>83</v>
      </c>
      <c r="AY239" s="17" t="s">
        <v>160</v>
      </c>
      <c r="BE239" s="157">
        <f>IF(N239="základná",J239,0)</f>
        <v>0</v>
      </c>
      <c r="BF239" s="157">
        <f>IF(N239="znížená",J239,0)</f>
        <v>0</v>
      </c>
      <c r="BG239" s="157">
        <f>IF(N239="zákl. prenesená",J239,0)</f>
        <v>0</v>
      </c>
      <c r="BH239" s="157">
        <f>IF(N239="zníž. prenesená",J239,0)</f>
        <v>0</v>
      </c>
      <c r="BI239" s="157">
        <f>IF(N239="nulová",J239,0)</f>
        <v>0</v>
      </c>
      <c r="BJ239" s="17" t="s">
        <v>83</v>
      </c>
      <c r="BK239" s="157">
        <f>ROUND(I239*H239,2)</f>
        <v>0</v>
      </c>
      <c r="BL239" s="17" t="s">
        <v>166</v>
      </c>
      <c r="BM239" s="156" t="s">
        <v>382</v>
      </c>
    </row>
    <row r="240" spans="2:65" s="13" customFormat="1" ht="10.199999999999999">
      <c r="B240" s="165"/>
      <c r="D240" s="159" t="s">
        <v>167</v>
      </c>
      <c r="E240" s="166" t="s">
        <v>1</v>
      </c>
      <c r="F240" s="167" t="s">
        <v>318</v>
      </c>
      <c r="H240" s="168">
        <v>50</v>
      </c>
      <c r="I240" s="169"/>
      <c r="L240" s="165"/>
      <c r="M240" s="170"/>
      <c r="T240" s="171"/>
      <c r="AT240" s="166" t="s">
        <v>167</v>
      </c>
      <c r="AU240" s="166" t="s">
        <v>83</v>
      </c>
      <c r="AV240" s="13" t="s">
        <v>83</v>
      </c>
      <c r="AW240" s="13" t="s">
        <v>29</v>
      </c>
      <c r="AX240" s="13" t="s">
        <v>72</v>
      </c>
      <c r="AY240" s="166" t="s">
        <v>160</v>
      </c>
    </row>
    <row r="241" spans="2:65" s="14" customFormat="1" ht="10.199999999999999">
      <c r="B241" s="172"/>
      <c r="D241" s="159" t="s">
        <v>167</v>
      </c>
      <c r="E241" s="173" t="s">
        <v>1</v>
      </c>
      <c r="F241" s="174" t="s">
        <v>174</v>
      </c>
      <c r="H241" s="175">
        <v>50</v>
      </c>
      <c r="I241" s="176"/>
      <c r="L241" s="172"/>
      <c r="M241" s="177"/>
      <c r="T241" s="178"/>
      <c r="AT241" s="173" t="s">
        <v>167</v>
      </c>
      <c r="AU241" s="173" t="s">
        <v>83</v>
      </c>
      <c r="AV241" s="14" t="s">
        <v>166</v>
      </c>
      <c r="AW241" s="14" t="s">
        <v>29</v>
      </c>
      <c r="AX241" s="14" t="s">
        <v>76</v>
      </c>
      <c r="AY241" s="173" t="s">
        <v>160</v>
      </c>
    </row>
    <row r="242" spans="2:65" s="1" customFormat="1" ht="16.5" customHeight="1">
      <c r="B242" s="143"/>
      <c r="C242" s="186" t="s">
        <v>386</v>
      </c>
      <c r="D242" s="186" t="s">
        <v>260</v>
      </c>
      <c r="E242" s="187" t="s">
        <v>1830</v>
      </c>
      <c r="F242" s="188" t="s">
        <v>1831</v>
      </c>
      <c r="G242" s="189" t="s">
        <v>289</v>
      </c>
      <c r="H242" s="190">
        <v>30</v>
      </c>
      <c r="I242" s="191"/>
      <c r="J242" s="192">
        <f>ROUND(I242*H242,2)</f>
        <v>0</v>
      </c>
      <c r="K242" s="193"/>
      <c r="L242" s="194"/>
      <c r="M242" s="195" t="s">
        <v>1</v>
      </c>
      <c r="N242" s="196" t="s">
        <v>38</v>
      </c>
      <c r="P242" s="154">
        <f>O242*H242</f>
        <v>0</v>
      </c>
      <c r="Q242" s="154">
        <v>0</v>
      </c>
      <c r="R242" s="154">
        <f>Q242*H242</f>
        <v>0</v>
      </c>
      <c r="S242" s="154">
        <v>0</v>
      </c>
      <c r="T242" s="155">
        <f>S242*H242</f>
        <v>0</v>
      </c>
      <c r="AR242" s="156" t="s">
        <v>187</v>
      </c>
      <c r="AT242" s="156" t="s">
        <v>260</v>
      </c>
      <c r="AU242" s="156" t="s">
        <v>83</v>
      </c>
      <c r="AY242" s="17" t="s">
        <v>160</v>
      </c>
      <c r="BE242" s="157">
        <f>IF(N242="základná",J242,0)</f>
        <v>0</v>
      </c>
      <c r="BF242" s="157">
        <f>IF(N242="znížená",J242,0)</f>
        <v>0</v>
      </c>
      <c r="BG242" s="157">
        <f>IF(N242="zákl. prenesená",J242,0)</f>
        <v>0</v>
      </c>
      <c r="BH242" s="157">
        <f>IF(N242="zníž. prenesená",J242,0)</f>
        <v>0</v>
      </c>
      <c r="BI242" s="157">
        <f>IF(N242="nulová",J242,0)</f>
        <v>0</v>
      </c>
      <c r="BJ242" s="17" t="s">
        <v>83</v>
      </c>
      <c r="BK242" s="157">
        <f>ROUND(I242*H242,2)</f>
        <v>0</v>
      </c>
      <c r="BL242" s="17" t="s">
        <v>166</v>
      </c>
      <c r="BM242" s="156" t="s">
        <v>389</v>
      </c>
    </row>
    <row r="243" spans="2:65" s="13" customFormat="1" ht="10.199999999999999">
      <c r="B243" s="165"/>
      <c r="D243" s="159" t="s">
        <v>167</v>
      </c>
      <c r="E243" s="166" t="s">
        <v>1</v>
      </c>
      <c r="F243" s="167" t="s">
        <v>254</v>
      </c>
      <c r="H243" s="168">
        <v>30</v>
      </c>
      <c r="I243" s="169"/>
      <c r="L243" s="165"/>
      <c r="M243" s="170"/>
      <c r="T243" s="171"/>
      <c r="AT243" s="166" t="s">
        <v>167</v>
      </c>
      <c r="AU243" s="166" t="s">
        <v>83</v>
      </c>
      <c r="AV243" s="13" t="s">
        <v>83</v>
      </c>
      <c r="AW243" s="13" t="s">
        <v>29</v>
      </c>
      <c r="AX243" s="13" t="s">
        <v>72</v>
      </c>
      <c r="AY243" s="166" t="s">
        <v>160</v>
      </c>
    </row>
    <row r="244" spans="2:65" s="14" customFormat="1" ht="10.199999999999999">
      <c r="B244" s="172"/>
      <c r="D244" s="159" t="s">
        <v>167</v>
      </c>
      <c r="E244" s="173" t="s">
        <v>1</v>
      </c>
      <c r="F244" s="174" t="s">
        <v>174</v>
      </c>
      <c r="H244" s="175">
        <v>30</v>
      </c>
      <c r="I244" s="176"/>
      <c r="L244" s="172"/>
      <c r="M244" s="177"/>
      <c r="T244" s="178"/>
      <c r="AT244" s="173" t="s">
        <v>167</v>
      </c>
      <c r="AU244" s="173" t="s">
        <v>83</v>
      </c>
      <c r="AV244" s="14" t="s">
        <v>166</v>
      </c>
      <c r="AW244" s="14" t="s">
        <v>29</v>
      </c>
      <c r="AX244" s="14" t="s">
        <v>76</v>
      </c>
      <c r="AY244" s="173" t="s">
        <v>160</v>
      </c>
    </row>
    <row r="245" spans="2:65" s="1" customFormat="1" ht="16.5" customHeight="1">
      <c r="B245" s="143"/>
      <c r="C245" s="186" t="s">
        <v>264</v>
      </c>
      <c r="D245" s="186" t="s">
        <v>260</v>
      </c>
      <c r="E245" s="187" t="s">
        <v>1832</v>
      </c>
      <c r="F245" s="188" t="s">
        <v>1833</v>
      </c>
      <c r="G245" s="189" t="s">
        <v>289</v>
      </c>
      <c r="H245" s="190">
        <v>150</v>
      </c>
      <c r="I245" s="191"/>
      <c r="J245" s="192">
        <f>ROUND(I245*H245,2)</f>
        <v>0</v>
      </c>
      <c r="K245" s="193"/>
      <c r="L245" s="194"/>
      <c r="M245" s="195" t="s">
        <v>1</v>
      </c>
      <c r="N245" s="196" t="s">
        <v>38</v>
      </c>
      <c r="P245" s="154">
        <f>O245*H245</f>
        <v>0</v>
      </c>
      <c r="Q245" s="154">
        <v>0</v>
      </c>
      <c r="R245" s="154">
        <f>Q245*H245</f>
        <v>0</v>
      </c>
      <c r="S245" s="154">
        <v>0</v>
      </c>
      <c r="T245" s="155">
        <f>S245*H245</f>
        <v>0</v>
      </c>
      <c r="AR245" s="156" t="s">
        <v>187</v>
      </c>
      <c r="AT245" s="156" t="s">
        <v>260</v>
      </c>
      <c r="AU245" s="156" t="s">
        <v>83</v>
      </c>
      <c r="AY245" s="17" t="s">
        <v>160</v>
      </c>
      <c r="BE245" s="157">
        <f>IF(N245="základná",J245,0)</f>
        <v>0</v>
      </c>
      <c r="BF245" s="157">
        <f>IF(N245="znížená",J245,0)</f>
        <v>0</v>
      </c>
      <c r="BG245" s="157">
        <f>IF(N245="zákl. prenesená",J245,0)</f>
        <v>0</v>
      </c>
      <c r="BH245" s="157">
        <f>IF(N245="zníž. prenesená",J245,0)</f>
        <v>0</v>
      </c>
      <c r="BI245" s="157">
        <f>IF(N245="nulová",J245,0)</f>
        <v>0</v>
      </c>
      <c r="BJ245" s="17" t="s">
        <v>83</v>
      </c>
      <c r="BK245" s="157">
        <f>ROUND(I245*H245,2)</f>
        <v>0</v>
      </c>
      <c r="BL245" s="17" t="s">
        <v>166</v>
      </c>
      <c r="BM245" s="156" t="s">
        <v>394</v>
      </c>
    </row>
    <row r="246" spans="2:65" s="13" customFormat="1" ht="10.199999999999999">
      <c r="B246" s="165"/>
      <c r="D246" s="159" t="s">
        <v>167</v>
      </c>
      <c r="E246" s="166" t="s">
        <v>1</v>
      </c>
      <c r="F246" s="167" t="s">
        <v>650</v>
      </c>
      <c r="H246" s="168">
        <v>150</v>
      </c>
      <c r="I246" s="169"/>
      <c r="L246" s="165"/>
      <c r="M246" s="170"/>
      <c r="T246" s="171"/>
      <c r="AT246" s="166" t="s">
        <v>167</v>
      </c>
      <c r="AU246" s="166" t="s">
        <v>83</v>
      </c>
      <c r="AV246" s="13" t="s">
        <v>83</v>
      </c>
      <c r="AW246" s="13" t="s">
        <v>29</v>
      </c>
      <c r="AX246" s="13" t="s">
        <v>72</v>
      </c>
      <c r="AY246" s="166" t="s">
        <v>160</v>
      </c>
    </row>
    <row r="247" spans="2:65" s="14" customFormat="1" ht="10.199999999999999">
      <c r="B247" s="172"/>
      <c r="D247" s="159" t="s">
        <v>167</v>
      </c>
      <c r="E247" s="173" t="s">
        <v>1</v>
      </c>
      <c r="F247" s="174" t="s">
        <v>174</v>
      </c>
      <c r="H247" s="175">
        <v>150</v>
      </c>
      <c r="I247" s="176"/>
      <c r="L247" s="172"/>
      <c r="M247" s="177"/>
      <c r="T247" s="178"/>
      <c r="AT247" s="173" t="s">
        <v>167</v>
      </c>
      <c r="AU247" s="173" t="s">
        <v>83</v>
      </c>
      <c r="AV247" s="14" t="s">
        <v>166</v>
      </c>
      <c r="AW247" s="14" t="s">
        <v>29</v>
      </c>
      <c r="AX247" s="14" t="s">
        <v>76</v>
      </c>
      <c r="AY247" s="173" t="s">
        <v>160</v>
      </c>
    </row>
    <row r="248" spans="2:65" s="1" customFormat="1" ht="16.5" customHeight="1">
      <c r="B248" s="143"/>
      <c r="C248" s="186" t="s">
        <v>397</v>
      </c>
      <c r="D248" s="186" t="s">
        <v>260</v>
      </c>
      <c r="E248" s="187" t="s">
        <v>1834</v>
      </c>
      <c r="F248" s="188" t="s">
        <v>1835</v>
      </c>
      <c r="G248" s="189" t="s">
        <v>289</v>
      </c>
      <c r="H248" s="190">
        <v>40</v>
      </c>
      <c r="I248" s="191"/>
      <c r="J248" s="192">
        <f>ROUND(I248*H248,2)</f>
        <v>0</v>
      </c>
      <c r="K248" s="193"/>
      <c r="L248" s="194"/>
      <c r="M248" s="195" t="s">
        <v>1</v>
      </c>
      <c r="N248" s="196" t="s">
        <v>38</v>
      </c>
      <c r="P248" s="154">
        <f>O248*H248</f>
        <v>0</v>
      </c>
      <c r="Q248" s="154">
        <v>0</v>
      </c>
      <c r="R248" s="154">
        <f>Q248*H248</f>
        <v>0</v>
      </c>
      <c r="S248" s="154">
        <v>0</v>
      </c>
      <c r="T248" s="155">
        <f>S248*H248</f>
        <v>0</v>
      </c>
      <c r="AR248" s="156" t="s">
        <v>187</v>
      </c>
      <c r="AT248" s="156" t="s">
        <v>260</v>
      </c>
      <c r="AU248" s="156" t="s">
        <v>83</v>
      </c>
      <c r="AY248" s="17" t="s">
        <v>160</v>
      </c>
      <c r="BE248" s="157">
        <f>IF(N248="základná",J248,0)</f>
        <v>0</v>
      </c>
      <c r="BF248" s="157">
        <f>IF(N248="znížená",J248,0)</f>
        <v>0</v>
      </c>
      <c r="BG248" s="157">
        <f>IF(N248="zákl. prenesená",J248,0)</f>
        <v>0</v>
      </c>
      <c r="BH248" s="157">
        <f>IF(N248="zníž. prenesená",J248,0)</f>
        <v>0</v>
      </c>
      <c r="BI248" s="157">
        <f>IF(N248="nulová",J248,0)</f>
        <v>0</v>
      </c>
      <c r="BJ248" s="17" t="s">
        <v>83</v>
      </c>
      <c r="BK248" s="157">
        <f>ROUND(I248*H248,2)</f>
        <v>0</v>
      </c>
      <c r="BL248" s="17" t="s">
        <v>166</v>
      </c>
      <c r="BM248" s="156" t="s">
        <v>400</v>
      </c>
    </row>
    <row r="249" spans="2:65" s="13" customFormat="1" ht="10.199999999999999">
      <c r="B249" s="165"/>
      <c r="D249" s="159" t="s">
        <v>167</v>
      </c>
      <c r="E249" s="166" t="s">
        <v>1</v>
      </c>
      <c r="F249" s="167" t="s">
        <v>280</v>
      </c>
      <c r="H249" s="168">
        <v>40</v>
      </c>
      <c r="I249" s="169"/>
      <c r="L249" s="165"/>
      <c r="M249" s="170"/>
      <c r="T249" s="171"/>
      <c r="AT249" s="166" t="s">
        <v>167</v>
      </c>
      <c r="AU249" s="166" t="s">
        <v>83</v>
      </c>
      <c r="AV249" s="13" t="s">
        <v>83</v>
      </c>
      <c r="AW249" s="13" t="s">
        <v>29</v>
      </c>
      <c r="AX249" s="13" t="s">
        <v>72</v>
      </c>
      <c r="AY249" s="166" t="s">
        <v>160</v>
      </c>
    </row>
    <row r="250" spans="2:65" s="14" customFormat="1" ht="10.199999999999999">
      <c r="B250" s="172"/>
      <c r="D250" s="159" t="s">
        <v>167</v>
      </c>
      <c r="E250" s="173" t="s">
        <v>1</v>
      </c>
      <c r="F250" s="174" t="s">
        <v>174</v>
      </c>
      <c r="H250" s="175">
        <v>40</v>
      </c>
      <c r="I250" s="176"/>
      <c r="L250" s="172"/>
      <c r="M250" s="177"/>
      <c r="T250" s="178"/>
      <c r="AT250" s="173" t="s">
        <v>167</v>
      </c>
      <c r="AU250" s="173" t="s">
        <v>83</v>
      </c>
      <c r="AV250" s="14" t="s">
        <v>166</v>
      </c>
      <c r="AW250" s="14" t="s">
        <v>29</v>
      </c>
      <c r="AX250" s="14" t="s">
        <v>76</v>
      </c>
      <c r="AY250" s="173" t="s">
        <v>160</v>
      </c>
    </row>
    <row r="251" spans="2:65" s="1" customFormat="1" ht="16.5" customHeight="1">
      <c r="B251" s="143"/>
      <c r="C251" s="186" t="s">
        <v>269</v>
      </c>
      <c r="D251" s="186" t="s">
        <v>260</v>
      </c>
      <c r="E251" s="187" t="s">
        <v>1836</v>
      </c>
      <c r="F251" s="188" t="s">
        <v>1837</v>
      </c>
      <c r="G251" s="189" t="s">
        <v>289</v>
      </c>
      <c r="H251" s="190">
        <v>20</v>
      </c>
      <c r="I251" s="191"/>
      <c r="J251" s="192">
        <f>ROUND(I251*H251,2)</f>
        <v>0</v>
      </c>
      <c r="K251" s="193"/>
      <c r="L251" s="194"/>
      <c r="M251" s="195" t="s">
        <v>1</v>
      </c>
      <c r="N251" s="196" t="s">
        <v>38</v>
      </c>
      <c r="P251" s="154">
        <f>O251*H251</f>
        <v>0</v>
      </c>
      <c r="Q251" s="154">
        <v>0</v>
      </c>
      <c r="R251" s="154">
        <f>Q251*H251</f>
        <v>0</v>
      </c>
      <c r="S251" s="154">
        <v>0</v>
      </c>
      <c r="T251" s="155">
        <f>S251*H251</f>
        <v>0</v>
      </c>
      <c r="AR251" s="156" t="s">
        <v>187</v>
      </c>
      <c r="AT251" s="156" t="s">
        <v>260</v>
      </c>
      <c r="AU251" s="156" t="s">
        <v>83</v>
      </c>
      <c r="AY251" s="17" t="s">
        <v>160</v>
      </c>
      <c r="BE251" s="157">
        <f>IF(N251="základná",J251,0)</f>
        <v>0</v>
      </c>
      <c r="BF251" s="157">
        <f>IF(N251="znížená",J251,0)</f>
        <v>0</v>
      </c>
      <c r="BG251" s="157">
        <f>IF(N251="zákl. prenesená",J251,0)</f>
        <v>0</v>
      </c>
      <c r="BH251" s="157">
        <f>IF(N251="zníž. prenesená",J251,0)</f>
        <v>0</v>
      </c>
      <c r="BI251" s="157">
        <f>IF(N251="nulová",J251,0)</f>
        <v>0</v>
      </c>
      <c r="BJ251" s="17" t="s">
        <v>83</v>
      </c>
      <c r="BK251" s="157">
        <f>ROUND(I251*H251,2)</f>
        <v>0</v>
      </c>
      <c r="BL251" s="17" t="s">
        <v>166</v>
      </c>
      <c r="BM251" s="156" t="s">
        <v>404</v>
      </c>
    </row>
    <row r="252" spans="2:65" s="13" customFormat="1" ht="10.199999999999999">
      <c r="B252" s="165"/>
      <c r="D252" s="159" t="s">
        <v>167</v>
      </c>
      <c r="E252" s="166" t="s">
        <v>1</v>
      </c>
      <c r="F252" s="167" t="s">
        <v>221</v>
      </c>
      <c r="H252" s="168">
        <v>20</v>
      </c>
      <c r="I252" s="169"/>
      <c r="L252" s="165"/>
      <c r="M252" s="170"/>
      <c r="T252" s="171"/>
      <c r="AT252" s="166" t="s">
        <v>167</v>
      </c>
      <c r="AU252" s="166" t="s">
        <v>83</v>
      </c>
      <c r="AV252" s="13" t="s">
        <v>83</v>
      </c>
      <c r="AW252" s="13" t="s">
        <v>29</v>
      </c>
      <c r="AX252" s="13" t="s">
        <v>72</v>
      </c>
      <c r="AY252" s="166" t="s">
        <v>160</v>
      </c>
    </row>
    <row r="253" spans="2:65" s="14" customFormat="1" ht="10.199999999999999">
      <c r="B253" s="172"/>
      <c r="D253" s="159" t="s">
        <v>167</v>
      </c>
      <c r="E253" s="173" t="s">
        <v>1</v>
      </c>
      <c r="F253" s="174" t="s">
        <v>174</v>
      </c>
      <c r="H253" s="175">
        <v>20</v>
      </c>
      <c r="I253" s="176"/>
      <c r="L253" s="172"/>
      <c r="M253" s="177"/>
      <c r="T253" s="178"/>
      <c r="AT253" s="173" t="s">
        <v>167</v>
      </c>
      <c r="AU253" s="173" t="s">
        <v>83</v>
      </c>
      <c r="AV253" s="14" t="s">
        <v>166</v>
      </c>
      <c r="AW253" s="14" t="s">
        <v>29</v>
      </c>
      <c r="AX253" s="14" t="s">
        <v>76</v>
      </c>
      <c r="AY253" s="173" t="s">
        <v>160</v>
      </c>
    </row>
    <row r="254" spans="2:65" s="1" customFormat="1" ht="16.5" customHeight="1">
      <c r="B254" s="143"/>
      <c r="C254" s="186" t="s">
        <v>409</v>
      </c>
      <c r="D254" s="186" t="s">
        <v>260</v>
      </c>
      <c r="E254" s="187" t="s">
        <v>1838</v>
      </c>
      <c r="F254" s="188" t="s">
        <v>1839</v>
      </c>
      <c r="G254" s="189" t="s">
        <v>289</v>
      </c>
      <c r="H254" s="190">
        <v>40</v>
      </c>
      <c r="I254" s="191"/>
      <c r="J254" s="192">
        <f>ROUND(I254*H254,2)</f>
        <v>0</v>
      </c>
      <c r="K254" s="193"/>
      <c r="L254" s="194"/>
      <c r="M254" s="195" t="s">
        <v>1</v>
      </c>
      <c r="N254" s="196" t="s">
        <v>38</v>
      </c>
      <c r="P254" s="154">
        <f>O254*H254</f>
        <v>0</v>
      </c>
      <c r="Q254" s="154">
        <v>0</v>
      </c>
      <c r="R254" s="154">
        <f>Q254*H254</f>
        <v>0</v>
      </c>
      <c r="S254" s="154">
        <v>0</v>
      </c>
      <c r="T254" s="155">
        <f>S254*H254</f>
        <v>0</v>
      </c>
      <c r="AR254" s="156" t="s">
        <v>187</v>
      </c>
      <c r="AT254" s="156" t="s">
        <v>260</v>
      </c>
      <c r="AU254" s="156" t="s">
        <v>83</v>
      </c>
      <c r="AY254" s="17" t="s">
        <v>160</v>
      </c>
      <c r="BE254" s="157">
        <f>IF(N254="základná",J254,0)</f>
        <v>0</v>
      </c>
      <c r="BF254" s="157">
        <f>IF(N254="znížená",J254,0)</f>
        <v>0</v>
      </c>
      <c r="BG254" s="157">
        <f>IF(N254="zákl. prenesená",J254,0)</f>
        <v>0</v>
      </c>
      <c r="BH254" s="157">
        <f>IF(N254="zníž. prenesená",J254,0)</f>
        <v>0</v>
      </c>
      <c r="BI254" s="157">
        <f>IF(N254="nulová",J254,0)</f>
        <v>0</v>
      </c>
      <c r="BJ254" s="17" t="s">
        <v>83</v>
      </c>
      <c r="BK254" s="157">
        <f>ROUND(I254*H254,2)</f>
        <v>0</v>
      </c>
      <c r="BL254" s="17" t="s">
        <v>166</v>
      </c>
      <c r="BM254" s="156" t="s">
        <v>412</v>
      </c>
    </row>
    <row r="255" spans="2:65" s="13" customFormat="1" ht="10.199999999999999">
      <c r="B255" s="165"/>
      <c r="D255" s="159" t="s">
        <v>167</v>
      </c>
      <c r="E255" s="166" t="s">
        <v>1</v>
      </c>
      <c r="F255" s="167" t="s">
        <v>280</v>
      </c>
      <c r="H255" s="168">
        <v>40</v>
      </c>
      <c r="I255" s="169"/>
      <c r="L255" s="165"/>
      <c r="M255" s="170"/>
      <c r="T255" s="171"/>
      <c r="AT255" s="166" t="s">
        <v>167</v>
      </c>
      <c r="AU255" s="166" t="s">
        <v>83</v>
      </c>
      <c r="AV255" s="13" t="s">
        <v>83</v>
      </c>
      <c r="AW255" s="13" t="s">
        <v>29</v>
      </c>
      <c r="AX255" s="13" t="s">
        <v>72</v>
      </c>
      <c r="AY255" s="166" t="s">
        <v>160</v>
      </c>
    </row>
    <row r="256" spans="2:65" s="14" customFormat="1" ht="10.199999999999999">
      <c r="B256" s="172"/>
      <c r="D256" s="159" t="s">
        <v>167</v>
      </c>
      <c r="E256" s="173" t="s">
        <v>1</v>
      </c>
      <c r="F256" s="174" t="s">
        <v>174</v>
      </c>
      <c r="H256" s="175">
        <v>40</v>
      </c>
      <c r="I256" s="176"/>
      <c r="L256" s="172"/>
      <c r="M256" s="177"/>
      <c r="T256" s="178"/>
      <c r="AT256" s="173" t="s">
        <v>167</v>
      </c>
      <c r="AU256" s="173" t="s">
        <v>83</v>
      </c>
      <c r="AV256" s="14" t="s">
        <v>166</v>
      </c>
      <c r="AW256" s="14" t="s">
        <v>29</v>
      </c>
      <c r="AX256" s="14" t="s">
        <v>76</v>
      </c>
      <c r="AY256" s="173" t="s">
        <v>160</v>
      </c>
    </row>
    <row r="257" spans="2:65" s="1" customFormat="1" ht="16.5" customHeight="1">
      <c r="B257" s="143"/>
      <c r="C257" s="186" t="s">
        <v>275</v>
      </c>
      <c r="D257" s="186" t="s">
        <v>260</v>
      </c>
      <c r="E257" s="187" t="s">
        <v>1840</v>
      </c>
      <c r="F257" s="188" t="s">
        <v>1841</v>
      </c>
      <c r="G257" s="189" t="s">
        <v>289</v>
      </c>
      <c r="H257" s="190">
        <v>30</v>
      </c>
      <c r="I257" s="191"/>
      <c r="J257" s="192">
        <f>ROUND(I257*H257,2)</f>
        <v>0</v>
      </c>
      <c r="K257" s="193"/>
      <c r="L257" s="194"/>
      <c r="M257" s="195" t="s">
        <v>1</v>
      </c>
      <c r="N257" s="196" t="s">
        <v>38</v>
      </c>
      <c r="P257" s="154">
        <f>O257*H257</f>
        <v>0</v>
      </c>
      <c r="Q257" s="154">
        <v>0</v>
      </c>
      <c r="R257" s="154">
        <f>Q257*H257</f>
        <v>0</v>
      </c>
      <c r="S257" s="154">
        <v>0</v>
      </c>
      <c r="T257" s="155">
        <f>S257*H257</f>
        <v>0</v>
      </c>
      <c r="AR257" s="156" t="s">
        <v>187</v>
      </c>
      <c r="AT257" s="156" t="s">
        <v>260</v>
      </c>
      <c r="AU257" s="156" t="s">
        <v>83</v>
      </c>
      <c r="AY257" s="17" t="s">
        <v>160</v>
      </c>
      <c r="BE257" s="157">
        <f>IF(N257="základná",J257,0)</f>
        <v>0</v>
      </c>
      <c r="BF257" s="157">
        <f>IF(N257="znížená",J257,0)</f>
        <v>0</v>
      </c>
      <c r="BG257" s="157">
        <f>IF(N257="zákl. prenesená",J257,0)</f>
        <v>0</v>
      </c>
      <c r="BH257" s="157">
        <f>IF(N257="zníž. prenesená",J257,0)</f>
        <v>0</v>
      </c>
      <c r="BI257" s="157">
        <f>IF(N257="nulová",J257,0)</f>
        <v>0</v>
      </c>
      <c r="BJ257" s="17" t="s">
        <v>83</v>
      </c>
      <c r="BK257" s="157">
        <f>ROUND(I257*H257,2)</f>
        <v>0</v>
      </c>
      <c r="BL257" s="17" t="s">
        <v>166</v>
      </c>
      <c r="BM257" s="156" t="s">
        <v>416</v>
      </c>
    </row>
    <row r="258" spans="2:65" s="13" customFormat="1" ht="10.199999999999999">
      <c r="B258" s="165"/>
      <c r="D258" s="159" t="s">
        <v>167</v>
      </c>
      <c r="E258" s="166" t="s">
        <v>1</v>
      </c>
      <c r="F258" s="167" t="s">
        <v>254</v>
      </c>
      <c r="H258" s="168">
        <v>30</v>
      </c>
      <c r="I258" s="169"/>
      <c r="L258" s="165"/>
      <c r="M258" s="170"/>
      <c r="T258" s="171"/>
      <c r="AT258" s="166" t="s">
        <v>167</v>
      </c>
      <c r="AU258" s="166" t="s">
        <v>83</v>
      </c>
      <c r="AV258" s="13" t="s">
        <v>83</v>
      </c>
      <c r="AW258" s="13" t="s">
        <v>29</v>
      </c>
      <c r="AX258" s="13" t="s">
        <v>72</v>
      </c>
      <c r="AY258" s="166" t="s">
        <v>160</v>
      </c>
    </row>
    <row r="259" spans="2:65" s="14" customFormat="1" ht="10.199999999999999">
      <c r="B259" s="172"/>
      <c r="D259" s="159" t="s">
        <v>167</v>
      </c>
      <c r="E259" s="173" t="s">
        <v>1</v>
      </c>
      <c r="F259" s="174" t="s">
        <v>174</v>
      </c>
      <c r="H259" s="175">
        <v>30</v>
      </c>
      <c r="I259" s="176"/>
      <c r="L259" s="172"/>
      <c r="M259" s="177"/>
      <c r="T259" s="178"/>
      <c r="AT259" s="173" t="s">
        <v>167</v>
      </c>
      <c r="AU259" s="173" t="s">
        <v>83</v>
      </c>
      <c r="AV259" s="14" t="s">
        <v>166</v>
      </c>
      <c r="AW259" s="14" t="s">
        <v>29</v>
      </c>
      <c r="AX259" s="14" t="s">
        <v>76</v>
      </c>
      <c r="AY259" s="173" t="s">
        <v>160</v>
      </c>
    </row>
    <row r="260" spans="2:65" s="1" customFormat="1" ht="16.5" customHeight="1">
      <c r="B260" s="143"/>
      <c r="C260" s="186" t="s">
        <v>419</v>
      </c>
      <c r="D260" s="186" t="s">
        <v>260</v>
      </c>
      <c r="E260" s="187" t="s">
        <v>1842</v>
      </c>
      <c r="F260" s="188" t="s">
        <v>1843</v>
      </c>
      <c r="G260" s="189" t="s">
        <v>289</v>
      </c>
      <c r="H260" s="190">
        <v>240</v>
      </c>
      <c r="I260" s="191"/>
      <c r="J260" s="192">
        <f>ROUND(I260*H260,2)</f>
        <v>0</v>
      </c>
      <c r="K260" s="193"/>
      <c r="L260" s="194"/>
      <c r="M260" s="195" t="s">
        <v>1</v>
      </c>
      <c r="N260" s="196" t="s">
        <v>38</v>
      </c>
      <c r="P260" s="154">
        <f>O260*H260</f>
        <v>0</v>
      </c>
      <c r="Q260" s="154">
        <v>0</v>
      </c>
      <c r="R260" s="154">
        <f>Q260*H260</f>
        <v>0</v>
      </c>
      <c r="S260" s="154">
        <v>0</v>
      </c>
      <c r="T260" s="155">
        <f>S260*H260</f>
        <v>0</v>
      </c>
      <c r="AR260" s="156" t="s">
        <v>187</v>
      </c>
      <c r="AT260" s="156" t="s">
        <v>260</v>
      </c>
      <c r="AU260" s="156" t="s">
        <v>83</v>
      </c>
      <c r="AY260" s="17" t="s">
        <v>160</v>
      </c>
      <c r="BE260" s="157">
        <f>IF(N260="základná",J260,0)</f>
        <v>0</v>
      </c>
      <c r="BF260" s="157">
        <f>IF(N260="znížená",J260,0)</f>
        <v>0</v>
      </c>
      <c r="BG260" s="157">
        <f>IF(N260="zákl. prenesená",J260,0)</f>
        <v>0</v>
      </c>
      <c r="BH260" s="157">
        <f>IF(N260="zníž. prenesená",J260,0)</f>
        <v>0</v>
      </c>
      <c r="BI260" s="157">
        <f>IF(N260="nulová",J260,0)</f>
        <v>0</v>
      </c>
      <c r="BJ260" s="17" t="s">
        <v>83</v>
      </c>
      <c r="BK260" s="157">
        <f>ROUND(I260*H260,2)</f>
        <v>0</v>
      </c>
      <c r="BL260" s="17" t="s">
        <v>166</v>
      </c>
      <c r="BM260" s="156" t="s">
        <v>422</v>
      </c>
    </row>
    <row r="261" spans="2:65" s="13" customFormat="1" ht="10.199999999999999">
      <c r="B261" s="165"/>
      <c r="D261" s="159" t="s">
        <v>167</v>
      </c>
      <c r="E261" s="166" t="s">
        <v>1</v>
      </c>
      <c r="F261" s="167" t="s">
        <v>1844</v>
      </c>
      <c r="H261" s="168">
        <v>240</v>
      </c>
      <c r="I261" s="169"/>
      <c r="L261" s="165"/>
      <c r="M261" s="170"/>
      <c r="T261" s="171"/>
      <c r="AT261" s="166" t="s">
        <v>167</v>
      </c>
      <c r="AU261" s="166" t="s">
        <v>83</v>
      </c>
      <c r="AV261" s="13" t="s">
        <v>83</v>
      </c>
      <c r="AW261" s="13" t="s">
        <v>29</v>
      </c>
      <c r="AX261" s="13" t="s">
        <v>72</v>
      </c>
      <c r="AY261" s="166" t="s">
        <v>160</v>
      </c>
    </row>
    <row r="262" spans="2:65" s="14" customFormat="1" ht="10.199999999999999">
      <c r="B262" s="172"/>
      <c r="D262" s="159" t="s">
        <v>167</v>
      </c>
      <c r="E262" s="173" t="s">
        <v>1</v>
      </c>
      <c r="F262" s="174" t="s">
        <v>174</v>
      </c>
      <c r="H262" s="175">
        <v>240</v>
      </c>
      <c r="I262" s="176"/>
      <c r="L262" s="172"/>
      <c r="M262" s="177"/>
      <c r="T262" s="178"/>
      <c r="AT262" s="173" t="s">
        <v>167</v>
      </c>
      <c r="AU262" s="173" t="s">
        <v>83</v>
      </c>
      <c r="AV262" s="14" t="s">
        <v>166</v>
      </c>
      <c r="AW262" s="14" t="s">
        <v>29</v>
      </c>
      <c r="AX262" s="14" t="s">
        <v>76</v>
      </c>
      <c r="AY262" s="173" t="s">
        <v>160</v>
      </c>
    </row>
    <row r="263" spans="2:65" s="1" customFormat="1" ht="16.5" customHeight="1">
      <c r="B263" s="143"/>
      <c r="C263" s="186" t="s">
        <v>280</v>
      </c>
      <c r="D263" s="186" t="s">
        <v>260</v>
      </c>
      <c r="E263" s="187" t="s">
        <v>1845</v>
      </c>
      <c r="F263" s="188" t="s">
        <v>1846</v>
      </c>
      <c r="G263" s="189" t="s">
        <v>289</v>
      </c>
      <c r="H263" s="190">
        <v>30</v>
      </c>
      <c r="I263" s="191"/>
      <c r="J263" s="192">
        <f>ROUND(I263*H263,2)</f>
        <v>0</v>
      </c>
      <c r="K263" s="193"/>
      <c r="L263" s="194"/>
      <c r="M263" s="195" t="s">
        <v>1</v>
      </c>
      <c r="N263" s="196" t="s">
        <v>38</v>
      </c>
      <c r="P263" s="154">
        <f>O263*H263</f>
        <v>0</v>
      </c>
      <c r="Q263" s="154">
        <v>0</v>
      </c>
      <c r="R263" s="154">
        <f>Q263*H263</f>
        <v>0</v>
      </c>
      <c r="S263" s="154">
        <v>0</v>
      </c>
      <c r="T263" s="155">
        <f>S263*H263</f>
        <v>0</v>
      </c>
      <c r="AR263" s="156" t="s">
        <v>187</v>
      </c>
      <c r="AT263" s="156" t="s">
        <v>260</v>
      </c>
      <c r="AU263" s="156" t="s">
        <v>83</v>
      </c>
      <c r="AY263" s="17" t="s">
        <v>160</v>
      </c>
      <c r="BE263" s="157">
        <f>IF(N263="základná",J263,0)</f>
        <v>0</v>
      </c>
      <c r="BF263" s="157">
        <f>IF(N263="znížená",J263,0)</f>
        <v>0</v>
      </c>
      <c r="BG263" s="157">
        <f>IF(N263="zákl. prenesená",J263,0)</f>
        <v>0</v>
      </c>
      <c r="BH263" s="157">
        <f>IF(N263="zníž. prenesená",J263,0)</f>
        <v>0</v>
      </c>
      <c r="BI263" s="157">
        <f>IF(N263="nulová",J263,0)</f>
        <v>0</v>
      </c>
      <c r="BJ263" s="17" t="s">
        <v>83</v>
      </c>
      <c r="BK263" s="157">
        <f>ROUND(I263*H263,2)</f>
        <v>0</v>
      </c>
      <c r="BL263" s="17" t="s">
        <v>166</v>
      </c>
      <c r="BM263" s="156" t="s">
        <v>427</v>
      </c>
    </row>
    <row r="264" spans="2:65" s="13" customFormat="1" ht="10.199999999999999">
      <c r="B264" s="165"/>
      <c r="D264" s="159" t="s">
        <v>167</v>
      </c>
      <c r="E264" s="166" t="s">
        <v>1</v>
      </c>
      <c r="F264" s="167" t="s">
        <v>254</v>
      </c>
      <c r="H264" s="168">
        <v>30</v>
      </c>
      <c r="I264" s="169"/>
      <c r="L264" s="165"/>
      <c r="M264" s="170"/>
      <c r="T264" s="171"/>
      <c r="AT264" s="166" t="s">
        <v>167</v>
      </c>
      <c r="AU264" s="166" t="s">
        <v>83</v>
      </c>
      <c r="AV264" s="13" t="s">
        <v>83</v>
      </c>
      <c r="AW264" s="13" t="s">
        <v>29</v>
      </c>
      <c r="AX264" s="13" t="s">
        <v>72</v>
      </c>
      <c r="AY264" s="166" t="s">
        <v>160</v>
      </c>
    </row>
    <row r="265" spans="2:65" s="14" customFormat="1" ht="10.199999999999999">
      <c r="B265" s="172"/>
      <c r="D265" s="159" t="s">
        <v>167</v>
      </c>
      <c r="E265" s="173" t="s">
        <v>1</v>
      </c>
      <c r="F265" s="174" t="s">
        <v>174</v>
      </c>
      <c r="H265" s="175">
        <v>30</v>
      </c>
      <c r="I265" s="176"/>
      <c r="L265" s="172"/>
      <c r="M265" s="177"/>
      <c r="T265" s="178"/>
      <c r="AT265" s="173" t="s">
        <v>167</v>
      </c>
      <c r="AU265" s="173" t="s">
        <v>83</v>
      </c>
      <c r="AV265" s="14" t="s">
        <v>166</v>
      </c>
      <c r="AW265" s="14" t="s">
        <v>29</v>
      </c>
      <c r="AX265" s="14" t="s">
        <v>76</v>
      </c>
      <c r="AY265" s="173" t="s">
        <v>160</v>
      </c>
    </row>
    <row r="266" spans="2:65" s="1" customFormat="1" ht="33" customHeight="1">
      <c r="B266" s="143"/>
      <c r="C266" s="144" t="s">
        <v>433</v>
      </c>
      <c r="D266" s="144" t="s">
        <v>162</v>
      </c>
      <c r="E266" s="145" t="s">
        <v>970</v>
      </c>
      <c r="F266" s="146" t="s">
        <v>971</v>
      </c>
      <c r="G266" s="147" t="s">
        <v>165</v>
      </c>
      <c r="H266" s="148">
        <v>101.55</v>
      </c>
      <c r="I266" s="149"/>
      <c r="J266" s="150">
        <f>ROUND(I266*H266,2)</f>
        <v>0</v>
      </c>
      <c r="K266" s="151"/>
      <c r="L266" s="32"/>
      <c r="M266" s="152" t="s">
        <v>1</v>
      </c>
      <c r="N266" s="153" t="s">
        <v>38</v>
      </c>
      <c r="P266" s="154">
        <f>O266*H266</f>
        <v>0</v>
      </c>
      <c r="Q266" s="154">
        <v>0</v>
      </c>
      <c r="R266" s="154">
        <f>Q266*H266</f>
        <v>0</v>
      </c>
      <c r="S266" s="154">
        <v>0</v>
      </c>
      <c r="T266" s="155">
        <f>S266*H266</f>
        <v>0</v>
      </c>
      <c r="AR266" s="156" t="s">
        <v>166</v>
      </c>
      <c r="AT266" s="156" t="s">
        <v>162</v>
      </c>
      <c r="AU266" s="156" t="s">
        <v>83</v>
      </c>
      <c r="AY266" s="17" t="s">
        <v>160</v>
      </c>
      <c r="BE266" s="157">
        <f>IF(N266="základná",J266,0)</f>
        <v>0</v>
      </c>
      <c r="BF266" s="157">
        <f>IF(N266="znížená",J266,0)</f>
        <v>0</v>
      </c>
      <c r="BG266" s="157">
        <f>IF(N266="zákl. prenesená",J266,0)</f>
        <v>0</v>
      </c>
      <c r="BH266" s="157">
        <f>IF(N266="zníž. prenesená",J266,0)</f>
        <v>0</v>
      </c>
      <c r="BI266" s="157">
        <f>IF(N266="nulová",J266,0)</f>
        <v>0</v>
      </c>
      <c r="BJ266" s="17" t="s">
        <v>83</v>
      </c>
      <c r="BK266" s="157">
        <f>ROUND(I266*H266,2)</f>
        <v>0</v>
      </c>
      <c r="BL266" s="17" t="s">
        <v>166</v>
      </c>
      <c r="BM266" s="156" t="s">
        <v>436</v>
      </c>
    </row>
    <row r="267" spans="2:65" s="12" customFormat="1" ht="10.199999999999999">
      <c r="B267" s="158"/>
      <c r="D267" s="159" t="s">
        <v>167</v>
      </c>
      <c r="E267" s="160" t="s">
        <v>1</v>
      </c>
      <c r="F267" s="161" t="s">
        <v>1818</v>
      </c>
      <c r="H267" s="160" t="s">
        <v>1</v>
      </c>
      <c r="I267" s="162"/>
      <c r="L267" s="158"/>
      <c r="M267" s="163"/>
      <c r="T267" s="164"/>
      <c r="AT267" s="160" t="s">
        <v>167</v>
      </c>
      <c r="AU267" s="160" t="s">
        <v>83</v>
      </c>
      <c r="AV267" s="12" t="s">
        <v>76</v>
      </c>
      <c r="AW267" s="12" t="s">
        <v>29</v>
      </c>
      <c r="AX267" s="12" t="s">
        <v>72</v>
      </c>
      <c r="AY267" s="160" t="s">
        <v>160</v>
      </c>
    </row>
    <row r="268" spans="2:65" s="12" customFormat="1" ht="10.199999999999999">
      <c r="B268" s="158"/>
      <c r="D268" s="159" t="s">
        <v>167</v>
      </c>
      <c r="E268" s="160" t="s">
        <v>1</v>
      </c>
      <c r="F268" s="161" t="s">
        <v>972</v>
      </c>
      <c r="H268" s="160" t="s">
        <v>1</v>
      </c>
      <c r="I268" s="162"/>
      <c r="L268" s="158"/>
      <c r="M268" s="163"/>
      <c r="T268" s="164"/>
      <c r="AT268" s="160" t="s">
        <v>167</v>
      </c>
      <c r="AU268" s="160" t="s">
        <v>83</v>
      </c>
      <c r="AV268" s="12" t="s">
        <v>76</v>
      </c>
      <c r="AW268" s="12" t="s">
        <v>29</v>
      </c>
      <c r="AX268" s="12" t="s">
        <v>72</v>
      </c>
      <c r="AY268" s="160" t="s">
        <v>160</v>
      </c>
    </row>
    <row r="269" spans="2:65" s="13" customFormat="1" ht="10.199999999999999">
      <c r="B269" s="165"/>
      <c r="D269" s="159" t="s">
        <v>167</v>
      </c>
      <c r="E269" s="166" t="s">
        <v>1</v>
      </c>
      <c r="F269" s="167" t="s">
        <v>1819</v>
      </c>
      <c r="H269" s="168">
        <v>101.55</v>
      </c>
      <c r="I269" s="169"/>
      <c r="L269" s="165"/>
      <c r="M269" s="170"/>
      <c r="T269" s="171"/>
      <c r="AT269" s="166" t="s">
        <v>167</v>
      </c>
      <c r="AU269" s="166" t="s">
        <v>83</v>
      </c>
      <c r="AV269" s="13" t="s">
        <v>83</v>
      </c>
      <c r="AW269" s="13" t="s">
        <v>29</v>
      </c>
      <c r="AX269" s="13" t="s">
        <v>72</v>
      </c>
      <c r="AY269" s="166" t="s">
        <v>160</v>
      </c>
    </row>
    <row r="270" spans="2:65" s="14" customFormat="1" ht="10.199999999999999">
      <c r="B270" s="172"/>
      <c r="D270" s="159" t="s">
        <v>167</v>
      </c>
      <c r="E270" s="173" t="s">
        <v>1</v>
      </c>
      <c r="F270" s="174" t="s">
        <v>174</v>
      </c>
      <c r="H270" s="175">
        <v>101.55</v>
      </c>
      <c r="I270" s="176"/>
      <c r="L270" s="172"/>
      <c r="M270" s="177"/>
      <c r="T270" s="178"/>
      <c r="AT270" s="173" t="s">
        <v>167</v>
      </c>
      <c r="AU270" s="173" t="s">
        <v>83</v>
      </c>
      <c r="AV270" s="14" t="s">
        <v>166</v>
      </c>
      <c r="AW270" s="14" t="s">
        <v>29</v>
      </c>
      <c r="AX270" s="14" t="s">
        <v>76</v>
      </c>
      <c r="AY270" s="173" t="s">
        <v>160</v>
      </c>
    </row>
    <row r="271" spans="2:65" s="1" customFormat="1" ht="24.15" customHeight="1">
      <c r="B271" s="143"/>
      <c r="C271" s="144" t="s">
        <v>285</v>
      </c>
      <c r="D271" s="144" t="s">
        <v>162</v>
      </c>
      <c r="E271" s="145" t="s">
        <v>1061</v>
      </c>
      <c r="F271" s="146" t="s">
        <v>1062</v>
      </c>
      <c r="G271" s="147" t="s">
        <v>289</v>
      </c>
      <c r="H271" s="148">
        <v>710</v>
      </c>
      <c r="I271" s="149"/>
      <c r="J271" s="150">
        <f>ROUND(I271*H271,2)</f>
        <v>0</v>
      </c>
      <c r="K271" s="151"/>
      <c r="L271" s="32"/>
      <c r="M271" s="152" t="s">
        <v>1</v>
      </c>
      <c r="N271" s="153" t="s">
        <v>38</v>
      </c>
      <c r="P271" s="154">
        <f>O271*H271</f>
        <v>0</v>
      </c>
      <c r="Q271" s="154">
        <v>0</v>
      </c>
      <c r="R271" s="154">
        <f>Q271*H271</f>
        <v>0</v>
      </c>
      <c r="S271" s="154">
        <v>0</v>
      </c>
      <c r="T271" s="155">
        <f>S271*H271</f>
        <v>0</v>
      </c>
      <c r="AR271" s="156" t="s">
        <v>166</v>
      </c>
      <c r="AT271" s="156" t="s">
        <v>162</v>
      </c>
      <c r="AU271" s="156" t="s">
        <v>83</v>
      </c>
      <c r="AY271" s="17" t="s">
        <v>160</v>
      </c>
      <c r="BE271" s="157">
        <f>IF(N271="základná",J271,0)</f>
        <v>0</v>
      </c>
      <c r="BF271" s="157">
        <f>IF(N271="znížená",J271,0)</f>
        <v>0</v>
      </c>
      <c r="BG271" s="157">
        <f>IF(N271="zákl. prenesená",J271,0)</f>
        <v>0</v>
      </c>
      <c r="BH271" s="157">
        <f>IF(N271="zníž. prenesená",J271,0)</f>
        <v>0</v>
      </c>
      <c r="BI271" s="157">
        <f>IF(N271="nulová",J271,0)</f>
        <v>0</v>
      </c>
      <c r="BJ271" s="17" t="s">
        <v>83</v>
      </c>
      <c r="BK271" s="157">
        <f>ROUND(I271*H271,2)</f>
        <v>0</v>
      </c>
      <c r="BL271" s="17" t="s">
        <v>166</v>
      </c>
      <c r="BM271" s="156" t="s">
        <v>440</v>
      </c>
    </row>
    <row r="272" spans="2:65" s="12" customFormat="1" ht="10.199999999999999">
      <c r="B272" s="158"/>
      <c r="D272" s="159" t="s">
        <v>167</v>
      </c>
      <c r="E272" s="160" t="s">
        <v>1</v>
      </c>
      <c r="F272" s="161" t="s">
        <v>1818</v>
      </c>
      <c r="H272" s="160" t="s">
        <v>1</v>
      </c>
      <c r="I272" s="162"/>
      <c r="L272" s="158"/>
      <c r="M272" s="163"/>
      <c r="T272" s="164"/>
      <c r="AT272" s="160" t="s">
        <v>167</v>
      </c>
      <c r="AU272" s="160" t="s">
        <v>83</v>
      </c>
      <c r="AV272" s="12" t="s">
        <v>76</v>
      </c>
      <c r="AW272" s="12" t="s">
        <v>29</v>
      </c>
      <c r="AX272" s="12" t="s">
        <v>72</v>
      </c>
      <c r="AY272" s="160" t="s">
        <v>160</v>
      </c>
    </row>
    <row r="273" spans="2:65" s="12" customFormat="1" ht="20.399999999999999">
      <c r="B273" s="158"/>
      <c r="D273" s="159" t="s">
        <v>167</v>
      </c>
      <c r="E273" s="160" t="s">
        <v>1</v>
      </c>
      <c r="F273" s="161" t="s">
        <v>1062</v>
      </c>
      <c r="H273" s="160" t="s">
        <v>1</v>
      </c>
      <c r="I273" s="162"/>
      <c r="L273" s="158"/>
      <c r="M273" s="163"/>
      <c r="T273" s="164"/>
      <c r="AT273" s="160" t="s">
        <v>167</v>
      </c>
      <c r="AU273" s="160" t="s">
        <v>83</v>
      </c>
      <c r="AV273" s="12" t="s">
        <v>76</v>
      </c>
      <c r="AW273" s="12" t="s">
        <v>29</v>
      </c>
      <c r="AX273" s="12" t="s">
        <v>72</v>
      </c>
      <c r="AY273" s="160" t="s">
        <v>160</v>
      </c>
    </row>
    <row r="274" spans="2:65" s="13" customFormat="1" ht="10.199999999999999">
      <c r="B274" s="165"/>
      <c r="D274" s="159" t="s">
        <v>167</v>
      </c>
      <c r="E274" s="166" t="s">
        <v>1</v>
      </c>
      <c r="F274" s="167" t="s">
        <v>1820</v>
      </c>
      <c r="H274" s="168">
        <v>710</v>
      </c>
      <c r="I274" s="169"/>
      <c r="L274" s="165"/>
      <c r="M274" s="170"/>
      <c r="T274" s="171"/>
      <c r="AT274" s="166" t="s">
        <v>167</v>
      </c>
      <c r="AU274" s="166" t="s">
        <v>83</v>
      </c>
      <c r="AV274" s="13" t="s">
        <v>83</v>
      </c>
      <c r="AW274" s="13" t="s">
        <v>29</v>
      </c>
      <c r="AX274" s="13" t="s">
        <v>72</v>
      </c>
      <c r="AY274" s="166" t="s">
        <v>160</v>
      </c>
    </row>
    <row r="275" spans="2:65" s="14" customFormat="1" ht="10.199999999999999">
      <c r="B275" s="172"/>
      <c r="D275" s="159" t="s">
        <v>167</v>
      </c>
      <c r="E275" s="173" t="s">
        <v>1</v>
      </c>
      <c r="F275" s="174" t="s">
        <v>174</v>
      </c>
      <c r="H275" s="175">
        <v>710</v>
      </c>
      <c r="I275" s="176"/>
      <c r="L275" s="172"/>
      <c r="M275" s="177"/>
      <c r="T275" s="178"/>
      <c r="AT275" s="173" t="s">
        <v>167</v>
      </c>
      <c r="AU275" s="173" t="s">
        <v>83</v>
      </c>
      <c r="AV275" s="14" t="s">
        <v>166</v>
      </c>
      <c r="AW275" s="14" t="s">
        <v>29</v>
      </c>
      <c r="AX275" s="14" t="s">
        <v>76</v>
      </c>
      <c r="AY275" s="173" t="s">
        <v>160</v>
      </c>
    </row>
    <row r="276" spans="2:65" s="1" customFormat="1" ht="24.15" customHeight="1">
      <c r="B276" s="143"/>
      <c r="C276" s="186" t="s">
        <v>445</v>
      </c>
      <c r="D276" s="186" t="s">
        <v>260</v>
      </c>
      <c r="E276" s="187" t="s">
        <v>1847</v>
      </c>
      <c r="F276" s="188" t="s">
        <v>1848</v>
      </c>
      <c r="G276" s="189" t="s">
        <v>289</v>
      </c>
      <c r="H276" s="190">
        <v>710</v>
      </c>
      <c r="I276" s="191"/>
      <c r="J276" s="192">
        <f>ROUND(I276*H276,2)</f>
        <v>0</v>
      </c>
      <c r="K276" s="193"/>
      <c r="L276" s="194"/>
      <c r="M276" s="195" t="s">
        <v>1</v>
      </c>
      <c r="N276" s="196" t="s">
        <v>38</v>
      </c>
      <c r="P276" s="154">
        <f>O276*H276</f>
        <v>0</v>
      </c>
      <c r="Q276" s="154">
        <v>0</v>
      </c>
      <c r="R276" s="154">
        <f>Q276*H276</f>
        <v>0</v>
      </c>
      <c r="S276" s="154">
        <v>0</v>
      </c>
      <c r="T276" s="155">
        <f>S276*H276</f>
        <v>0</v>
      </c>
      <c r="AR276" s="156" t="s">
        <v>187</v>
      </c>
      <c r="AT276" s="156" t="s">
        <v>260</v>
      </c>
      <c r="AU276" s="156" t="s">
        <v>83</v>
      </c>
      <c r="AY276" s="17" t="s">
        <v>160</v>
      </c>
      <c r="BE276" s="157">
        <f>IF(N276="základná",J276,0)</f>
        <v>0</v>
      </c>
      <c r="BF276" s="157">
        <f>IF(N276="znížená",J276,0)</f>
        <v>0</v>
      </c>
      <c r="BG276" s="157">
        <f>IF(N276="zákl. prenesená",J276,0)</f>
        <v>0</v>
      </c>
      <c r="BH276" s="157">
        <f>IF(N276="zníž. prenesená",J276,0)</f>
        <v>0</v>
      </c>
      <c r="BI276" s="157">
        <f>IF(N276="nulová",J276,0)</f>
        <v>0</v>
      </c>
      <c r="BJ276" s="17" t="s">
        <v>83</v>
      </c>
      <c r="BK276" s="157">
        <f>ROUND(I276*H276,2)</f>
        <v>0</v>
      </c>
      <c r="BL276" s="17" t="s">
        <v>166</v>
      </c>
      <c r="BM276" s="156" t="s">
        <v>448</v>
      </c>
    </row>
    <row r="277" spans="2:65" s="1" customFormat="1" ht="24.15" customHeight="1">
      <c r="B277" s="143"/>
      <c r="C277" s="144" t="s">
        <v>290</v>
      </c>
      <c r="D277" s="144" t="s">
        <v>162</v>
      </c>
      <c r="E277" s="145" t="s">
        <v>1074</v>
      </c>
      <c r="F277" s="146" t="s">
        <v>1075</v>
      </c>
      <c r="G277" s="147" t="s">
        <v>165</v>
      </c>
      <c r="H277" s="148">
        <v>101.55</v>
      </c>
      <c r="I277" s="149"/>
      <c r="J277" s="150">
        <f>ROUND(I277*H277,2)</f>
        <v>0</v>
      </c>
      <c r="K277" s="151"/>
      <c r="L277" s="32"/>
      <c r="M277" s="152" t="s">
        <v>1</v>
      </c>
      <c r="N277" s="153" t="s">
        <v>38</v>
      </c>
      <c r="P277" s="154">
        <f>O277*H277</f>
        <v>0</v>
      </c>
      <c r="Q277" s="154">
        <v>0</v>
      </c>
      <c r="R277" s="154">
        <f>Q277*H277</f>
        <v>0</v>
      </c>
      <c r="S277" s="154">
        <v>0</v>
      </c>
      <c r="T277" s="155">
        <f>S277*H277</f>
        <v>0</v>
      </c>
      <c r="AR277" s="156" t="s">
        <v>166</v>
      </c>
      <c r="AT277" s="156" t="s">
        <v>162</v>
      </c>
      <c r="AU277" s="156" t="s">
        <v>83</v>
      </c>
      <c r="AY277" s="17" t="s">
        <v>160</v>
      </c>
      <c r="BE277" s="157">
        <f>IF(N277="základná",J277,0)</f>
        <v>0</v>
      </c>
      <c r="BF277" s="157">
        <f>IF(N277="znížená",J277,0)</f>
        <v>0</v>
      </c>
      <c r="BG277" s="157">
        <f>IF(N277="zákl. prenesená",J277,0)</f>
        <v>0</v>
      </c>
      <c r="BH277" s="157">
        <f>IF(N277="zníž. prenesená",J277,0)</f>
        <v>0</v>
      </c>
      <c r="BI277" s="157">
        <f>IF(N277="nulová",J277,0)</f>
        <v>0</v>
      </c>
      <c r="BJ277" s="17" t="s">
        <v>83</v>
      </c>
      <c r="BK277" s="157">
        <f>ROUND(I277*H277,2)</f>
        <v>0</v>
      </c>
      <c r="BL277" s="17" t="s">
        <v>166</v>
      </c>
      <c r="BM277" s="156" t="s">
        <v>457</v>
      </c>
    </row>
    <row r="278" spans="2:65" s="12" customFormat="1" ht="10.199999999999999">
      <c r="B278" s="158"/>
      <c r="D278" s="159" t="s">
        <v>167</v>
      </c>
      <c r="E278" s="160" t="s">
        <v>1</v>
      </c>
      <c r="F278" s="161" t="s">
        <v>1818</v>
      </c>
      <c r="H278" s="160" t="s">
        <v>1</v>
      </c>
      <c r="I278" s="162"/>
      <c r="L278" s="158"/>
      <c r="M278" s="163"/>
      <c r="T278" s="164"/>
      <c r="AT278" s="160" t="s">
        <v>167</v>
      </c>
      <c r="AU278" s="160" t="s">
        <v>83</v>
      </c>
      <c r="AV278" s="12" t="s">
        <v>76</v>
      </c>
      <c r="AW278" s="12" t="s">
        <v>29</v>
      </c>
      <c r="AX278" s="12" t="s">
        <v>72</v>
      </c>
      <c r="AY278" s="160" t="s">
        <v>160</v>
      </c>
    </row>
    <row r="279" spans="2:65" s="12" customFormat="1" ht="20.399999999999999">
      <c r="B279" s="158"/>
      <c r="D279" s="159" t="s">
        <v>167</v>
      </c>
      <c r="E279" s="160" t="s">
        <v>1</v>
      </c>
      <c r="F279" s="161" t="s">
        <v>1075</v>
      </c>
      <c r="H279" s="160" t="s">
        <v>1</v>
      </c>
      <c r="I279" s="162"/>
      <c r="L279" s="158"/>
      <c r="M279" s="163"/>
      <c r="T279" s="164"/>
      <c r="AT279" s="160" t="s">
        <v>167</v>
      </c>
      <c r="AU279" s="160" t="s">
        <v>83</v>
      </c>
      <c r="AV279" s="12" t="s">
        <v>76</v>
      </c>
      <c r="AW279" s="12" t="s">
        <v>29</v>
      </c>
      <c r="AX279" s="12" t="s">
        <v>72</v>
      </c>
      <c r="AY279" s="160" t="s">
        <v>160</v>
      </c>
    </row>
    <row r="280" spans="2:65" s="13" customFormat="1" ht="10.199999999999999">
      <c r="B280" s="165"/>
      <c r="D280" s="159" t="s">
        <v>167</v>
      </c>
      <c r="E280" s="166" t="s">
        <v>1</v>
      </c>
      <c r="F280" s="167" t="s">
        <v>1819</v>
      </c>
      <c r="H280" s="168">
        <v>101.55</v>
      </c>
      <c r="I280" s="169"/>
      <c r="L280" s="165"/>
      <c r="M280" s="170"/>
      <c r="T280" s="171"/>
      <c r="AT280" s="166" t="s">
        <v>167</v>
      </c>
      <c r="AU280" s="166" t="s">
        <v>83</v>
      </c>
      <c r="AV280" s="13" t="s">
        <v>83</v>
      </c>
      <c r="AW280" s="13" t="s">
        <v>29</v>
      </c>
      <c r="AX280" s="13" t="s">
        <v>72</v>
      </c>
      <c r="AY280" s="166" t="s">
        <v>160</v>
      </c>
    </row>
    <row r="281" spans="2:65" s="14" customFormat="1" ht="10.199999999999999">
      <c r="B281" s="172"/>
      <c r="D281" s="159" t="s">
        <v>167</v>
      </c>
      <c r="E281" s="173" t="s">
        <v>1</v>
      </c>
      <c r="F281" s="174" t="s">
        <v>174</v>
      </c>
      <c r="H281" s="175">
        <v>101.55</v>
      </c>
      <c r="I281" s="176"/>
      <c r="L281" s="172"/>
      <c r="M281" s="177"/>
      <c r="T281" s="178"/>
      <c r="AT281" s="173" t="s">
        <v>167</v>
      </c>
      <c r="AU281" s="173" t="s">
        <v>83</v>
      </c>
      <c r="AV281" s="14" t="s">
        <v>166</v>
      </c>
      <c r="AW281" s="14" t="s">
        <v>29</v>
      </c>
      <c r="AX281" s="14" t="s">
        <v>76</v>
      </c>
      <c r="AY281" s="173" t="s">
        <v>160</v>
      </c>
    </row>
    <row r="282" spans="2:65" s="1" customFormat="1" ht="24.15" customHeight="1">
      <c r="B282" s="143"/>
      <c r="C282" s="186" t="s">
        <v>460</v>
      </c>
      <c r="D282" s="186" t="s">
        <v>260</v>
      </c>
      <c r="E282" s="187" t="s">
        <v>1849</v>
      </c>
      <c r="F282" s="188" t="s">
        <v>1850</v>
      </c>
      <c r="G282" s="189" t="s">
        <v>209</v>
      </c>
      <c r="H282" s="190">
        <v>8.2050000000000001</v>
      </c>
      <c r="I282" s="191"/>
      <c r="J282" s="192">
        <f>ROUND(I282*H282,2)</f>
        <v>0</v>
      </c>
      <c r="K282" s="193"/>
      <c r="L282" s="194"/>
      <c r="M282" s="195" t="s">
        <v>1</v>
      </c>
      <c r="N282" s="196" t="s">
        <v>38</v>
      </c>
      <c r="P282" s="154">
        <f>O282*H282</f>
        <v>0</v>
      </c>
      <c r="Q282" s="154">
        <v>0</v>
      </c>
      <c r="R282" s="154">
        <f>Q282*H282</f>
        <v>0</v>
      </c>
      <c r="S282" s="154">
        <v>0</v>
      </c>
      <c r="T282" s="155">
        <f>S282*H282</f>
        <v>0</v>
      </c>
      <c r="AR282" s="156" t="s">
        <v>187</v>
      </c>
      <c r="AT282" s="156" t="s">
        <v>260</v>
      </c>
      <c r="AU282" s="156" t="s">
        <v>83</v>
      </c>
      <c r="AY282" s="17" t="s">
        <v>160</v>
      </c>
      <c r="BE282" s="157">
        <f>IF(N282="základná",J282,0)</f>
        <v>0</v>
      </c>
      <c r="BF282" s="157">
        <f>IF(N282="znížená",J282,0)</f>
        <v>0</v>
      </c>
      <c r="BG282" s="157">
        <f>IF(N282="zákl. prenesená",J282,0)</f>
        <v>0</v>
      </c>
      <c r="BH282" s="157">
        <f>IF(N282="zníž. prenesená",J282,0)</f>
        <v>0</v>
      </c>
      <c r="BI282" s="157">
        <f>IF(N282="nulová",J282,0)</f>
        <v>0</v>
      </c>
      <c r="BJ282" s="17" t="s">
        <v>83</v>
      </c>
      <c r="BK282" s="157">
        <f>ROUND(I282*H282,2)</f>
        <v>0</v>
      </c>
      <c r="BL282" s="17" t="s">
        <v>166</v>
      </c>
      <c r="BM282" s="156" t="s">
        <v>312</v>
      </c>
    </row>
    <row r="283" spans="2:65" s="1" customFormat="1" ht="16.5" customHeight="1">
      <c r="B283" s="143"/>
      <c r="C283" s="144" t="s">
        <v>297</v>
      </c>
      <c r="D283" s="144" t="s">
        <v>162</v>
      </c>
      <c r="E283" s="145" t="s">
        <v>1851</v>
      </c>
      <c r="F283" s="146" t="s">
        <v>1852</v>
      </c>
      <c r="G283" s="147" t="s">
        <v>209</v>
      </c>
      <c r="H283" s="148">
        <v>40.619999999999997</v>
      </c>
      <c r="I283" s="149"/>
      <c r="J283" s="150">
        <f>ROUND(I283*H283,2)</f>
        <v>0</v>
      </c>
      <c r="K283" s="151"/>
      <c r="L283" s="32"/>
      <c r="M283" s="152" t="s">
        <v>1</v>
      </c>
      <c r="N283" s="153" t="s">
        <v>38</v>
      </c>
      <c r="P283" s="154">
        <f>O283*H283</f>
        <v>0</v>
      </c>
      <c r="Q283" s="154">
        <v>0</v>
      </c>
      <c r="R283" s="154">
        <f>Q283*H283</f>
        <v>0</v>
      </c>
      <c r="S283" s="154">
        <v>0</v>
      </c>
      <c r="T283" s="155">
        <f>S283*H283</f>
        <v>0</v>
      </c>
      <c r="AR283" s="156" t="s">
        <v>166</v>
      </c>
      <c r="AT283" s="156" t="s">
        <v>162</v>
      </c>
      <c r="AU283" s="156" t="s">
        <v>83</v>
      </c>
      <c r="AY283" s="17" t="s">
        <v>160</v>
      </c>
      <c r="BE283" s="157">
        <f>IF(N283="základná",J283,0)</f>
        <v>0</v>
      </c>
      <c r="BF283" s="157">
        <f>IF(N283="znížená",J283,0)</f>
        <v>0</v>
      </c>
      <c r="BG283" s="157">
        <f>IF(N283="zákl. prenesená",J283,0)</f>
        <v>0</v>
      </c>
      <c r="BH283" s="157">
        <f>IF(N283="zníž. prenesená",J283,0)</f>
        <v>0</v>
      </c>
      <c r="BI283" s="157">
        <f>IF(N283="nulová",J283,0)</f>
        <v>0</v>
      </c>
      <c r="BJ283" s="17" t="s">
        <v>83</v>
      </c>
      <c r="BK283" s="157">
        <f>ROUND(I283*H283,2)</f>
        <v>0</v>
      </c>
      <c r="BL283" s="17" t="s">
        <v>166</v>
      </c>
      <c r="BM283" s="156" t="s">
        <v>466</v>
      </c>
    </row>
    <row r="284" spans="2:65" s="12" customFormat="1" ht="10.199999999999999">
      <c r="B284" s="158"/>
      <c r="D284" s="159" t="s">
        <v>167</v>
      </c>
      <c r="E284" s="160" t="s">
        <v>1</v>
      </c>
      <c r="F284" s="161" t="s">
        <v>1818</v>
      </c>
      <c r="H284" s="160" t="s">
        <v>1</v>
      </c>
      <c r="I284" s="162"/>
      <c r="L284" s="158"/>
      <c r="M284" s="163"/>
      <c r="T284" s="164"/>
      <c r="AT284" s="160" t="s">
        <v>167</v>
      </c>
      <c r="AU284" s="160" t="s">
        <v>83</v>
      </c>
      <c r="AV284" s="12" t="s">
        <v>76</v>
      </c>
      <c r="AW284" s="12" t="s">
        <v>29</v>
      </c>
      <c r="AX284" s="12" t="s">
        <v>72</v>
      </c>
      <c r="AY284" s="160" t="s">
        <v>160</v>
      </c>
    </row>
    <row r="285" spans="2:65" s="12" customFormat="1" ht="10.199999999999999">
      <c r="B285" s="158"/>
      <c r="D285" s="159" t="s">
        <v>167</v>
      </c>
      <c r="E285" s="160" t="s">
        <v>1</v>
      </c>
      <c r="F285" s="161" t="s">
        <v>1326</v>
      </c>
      <c r="H285" s="160" t="s">
        <v>1</v>
      </c>
      <c r="I285" s="162"/>
      <c r="L285" s="158"/>
      <c r="M285" s="163"/>
      <c r="T285" s="164"/>
      <c r="AT285" s="160" t="s">
        <v>167</v>
      </c>
      <c r="AU285" s="160" t="s">
        <v>83</v>
      </c>
      <c r="AV285" s="12" t="s">
        <v>76</v>
      </c>
      <c r="AW285" s="12" t="s">
        <v>29</v>
      </c>
      <c r="AX285" s="12" t="s">
        <v>72</v>
      </c>
      <c r="AY285" s="160" t="s">
        <v>160</v>
      </c>
    </row>
    <row r="286" spans="2:65" s="12" customFormat="1" ht="20.399999999999999">
      <c r="B286" s="158"/>
      <c r="D286" s="159" t="s">
        <v>167</v>
      </c>
      <c r="E286" s="160" t="s">
        <v>1</v>
      </c>
      <c r="F286" s="161" t="s">
        <v>1853</v>
      </c>
      <c r="H286" s="160" t="s">
        <v>1</v>
      </c>
      <c r="I286" s="162"/>
      <c r="L286" s="158"/>
      <c r="M286" s="163"/>
      <c r="T286" s="164"/>
      <c r="AT286" s="160" t="s">
        <v>167</v>
      </c>
      <c r="AU286" s="160" t="s">
        <v>83</v>
      </c>
      <c r="AV286" s="12" t="s">
        <v>76</v>
      </c>
      <c r="AW286" s="12" t="s">
        <v>29</v>
      </c>
      <c r="AX286" s="12" t="s">
        <v>72</v>
      </c>
      <c r="AY286" s="160" t="s">
        <v>160</v>
      </c>
    </row>
    <row r="287" spans="2:65" s="12" customFormat="1" ht="20.399999999999999">
      <c r="B287" s="158"/>
      <c r="D287" s="159" t="s">
        <v>167</v>
      </c>
      <c r="E287" s="160" t="s">
        <v>1</v>
      </c>
      <c r="F287" s="161" t="s">
        <v>1854</v>
      </c>
      <c r="H287" s="160" t="s">
        <v>1</v>
      </c>
      <c r="I287" s="162"/>
      <c r="L287" s="158"/>
      <c r="M287" s="163"/>
      <c r="T287" s="164"/>
      <c r="AT287" s="160" t="s">
        <v>167</v>
      </c>
      <c r="AU287" s="160" t="s">
        <v>83</v>
      </c>
      <c r="AV287" s="12" t="s">
        <v>76</v>
      </c>
      <c r="AW287" s="12" t="s">
        <v>29</v>
      </c>
      <c r="AX287" s="12" t="s">
        <v>72</v>
      </c>
      <c r="AY287" s="160" t="s">
        <v>160</v>
      </c>
    </row>
    <row r="288" spans="2:65" s="13" customFormat="1" ht="10.199999999999999">
      <c r="B288" s="165"/>
      <c r="D288" s="159" t="s">
        <v>167</v>
      </c>
      <c r="E288" s="166" t="s">
        <v>1</v>
      </c>
      <c r="F288" s="167" t="s">
        <v>1855</v>
      </c>
      <c r="H288" s="168">
        <v>40.619999999999997</v>
      </c>
      <c r="I288" s="169"/>
      <c r="L288" s="165"/>
      <c r="M288" s="170"/>
      <c r="T288" s="171"/>
      <c r="AT288" s="166" t="s">
        <v>167</v>
      </c>
      <c r="AU288" s="166" t="s">
        <v>83</v>
      </c>
      <c r="AV288" s="13" t="s">
        <v>83</v>
      </c>
      <c r="AW288" s="13" t="s">
        <v>29</v>
      </c>
      <c r="AX288" s="13" t="s">
        <v>72</v>
      </c>
      <c r="AY288" s="166" t="s">
        <v>160</v>
      </c>
    </row>
    <row r="289" spans="2:65" s="14" customFormat="1" ht="10.199999999999999">
      <c r="B289" s="172"/>
      <c r="D289" s="159" t="s">
        <v>167</v>
      </c>
      <c r="E289" s="173" t="s">
        <v>1</v>
      </c>
      <c r="F289" s="174" t="s">
        <v>174</v>
      </c>
      <c r="H289" s="175">
        <v>40.619999999999997</v>
      </c>
      <c r="I289" s="176"/>
      <c r="L289" s="172"/>
      <c r="M289" s="177"/>
      <c r="T289" s="178"/>
      <c r="AT289" s="173" t="s">
        <v>167</v>
      </c>
      <c r="AU289" s="173" t="s">
        <v>83</v>
      </c>
      <c r="AV289" s="14" t="s">
        <v>166</v>
      </c>
      <c r="AW289" s="14" t="s">
        <v>29</v>
      </c>
      <c r="AX289" s="14" t="s">
        <v>76</v>
      </c>
      <c r="AY289" s="173" t="s">
        <v>160</v>
      </c>
    </row>
    <row r="290" spans="2:65" s="1" customFormat="1" ht="21.75" customHeight="1">
      <c r="B290" s="143"/>
      <c r="C290" s="144" t="s">
        <v>469</v>
      </c>
      <c r="D290" s="144" t="s">
        <v>162</v>
      </c>
      <c r="E290" s="145" t="s">
        <v>1102</v>
      </c>
      <c r="F290" s="146" t="s">
        <v>1103</v>
      </c>
      <c r="G290" s="147" t="s">
        <v>209</v>
      </c>
      <c r="H290" s="148">
        <v>101.55</v>
      </c>
      <c r="I290" s="149"/>
      <c r="J290" s="150">
        <f>ROUND(I290*H290,2)</f>
        <v>0</v>
      </c>
      <c r="K290" s="151"/>
      <c r="L290" s="32"/>
      <c r="M290" s="152" t="s">
        <v>1</v>
      </c>
      <c r="N290" s="153" t="s">
        <v>38</v>
      </c>
      <c r="P290" s="154">
        <f>O290*H290</f>
        <v>0</v>
      </c>
      <c r="Q290" s="154">
        <v>0</v>
      </c>
      <c r="R290" s="154">
        <f>Q290*H290</f>
        <v>0</v>
      </c>
      <c r="S290" s="154">
        <v>0</v>
      </c>
      <c r="T290" s="155">
        <f>S290*H290</f>
        <v>0</v>
      </c>
      <c r="AR290" s="156" t="s">
        <v>166</v>
      </c>
      <c r="AT290" s="156" t="s">
        <v>162</v>
      </c>
      <c r="AU290" s="156" t="s">
        <v>83</v>
      </c>
      <c r="AY290" s="17" t="s">
        <v>160</v>
      </c>
      <c r="BE290" s="157">
        <f>IF(N290="základná",J290,0)</f>
        <v>0</v>
      </c>
      <c r="BF290" s="157">
        <f>IF(N290="znížená",J290,0)</f>
        <v>0</v>
      </c>
      <c r="BG290" s="157">
        <f>IF(N290="zákl. prenesená",J290,0)</f>
        <v>0</v>
      </c>
      <c r="BH290" s="157">
        <f>IF(N290="zníž. prenesená",J290,0)</f>
        <v>0</v>
      </c>
      <c r="BI290" s="157">
        <f>IF(N290="nulová",J290,0)</f>
        <v>0</v>
      </c>
      <c r="BJ290" s="17" t="s">
        <v>83</v>
      </c>
      <c r="BK290" s="157">
        <f>ROUND(I290*H290,2)</f>
        <v>0</v>
      </c>
      <c r="BL290" s="17" t="s">
        <v>166</v>
      </c>
      <c r="BM290" s="156" t="s">
        <v>355</v>
      </c>
    </row>
    <row r="291" spans="2:65" s="12" customFormat="1" ht="10.199999999999999">
      <c r="B291" s="158"/>
      <c r="D291" s="159" t="s">
        <v>167</v>
      </c>
      <c r="E291" s="160" t="s">
        <v>1</v>
      </c>
      <c r="F291" s="161" t="s">
        <v>1818</v>
      </c>
      <c r="H291" s="160" t="s">
        <v>1</v>
      </c>
      <c r="I291" s="162"/>
      <c r="L291" s="158"/>
      <c r="M291" s="163"/>
      <c r="T291" s="164"/>
      <c r="AT291" s="160" t="s">
        <v>167</v>
      </c>
      <c r="AU291" s="160" t="s">
        <v>83</v>
      </c>
      <c r="AV291" s="12" t="s">
        <v>76</v>
      </c>
      <c r="AW291" s="12" t="s">
        <v>29</v>
      </c>
      <c r="AX291" s="12" t="s">
        <v>72</v>
      </c>
      <c r="AY291" s="160" t="s">
        <v>160</v>
      </c>
    </row>
    <row r="292" spans="2:65" s="12" customFormat="1" ht="10.199999999999999">
      <c r="B292" s="158"/>
      <c r="D292" s="159" t="s">
        <v>167</v>
      </c>
      <c r="E292" s="160" t="s">
        <v>1</v>
      </c>
      <c r="F292" s="161" t="s">
        <v>1103</v>
      </c>
      <c r="H292" s="160" t="s">
        <v>1</v>
      </c>
      <c r="I292" s="162"/>
      <c r="L292" s="158"/>
      <c r="M292" s="163"/>
      <c r="T292" s="164"/>
      <c r="AT292" s="160" t="s">
        <v>167</v>
      </c>
      <c r="AU292" s="160" t="s">
        <v>83</v>
      </c>
      <c r="AV292" s="12" t="s">
        <v>76</v>
      </c>
      <c r="AW292" s="12" t="s">
        <v>29</v>
      </c>
      <c r="AX292" s="12" t="s">
        <v>72</v>
      </c>
      <c r="AY292" s="160" t="s">
        <v>160</v>
      </c>
    </row>
    <row r="293" spans="2:65" s="13" customFormat="1" ht="10.199999999999999">
      <c r="B293" s="165"/>
      <c r="D293" s="159" t="s">
        <v>167</v>
      </c>
      <c r="E293" s="166" t="s">
        <v>1</v>
      </c>
      <c r="F293" s="167" t="s">
        <v>1819</v>
      </c>
      <c r="H293" s="168">
        <v>101.55</v>
      </c>
      <c r="I293" s="169"/>
      <c r="L293" s="165"/>
      <c r="M293" s="170"/>
      <c r="T293" s="171"/>
      <c r="AT293" s="166" t="s">
        <v>167</v>
      </c>
      <c r="AU293" s="166" t="s">
        <v>83</v>
      </c>
      <c r="AV293" s="13" t="s">
        <v>83</v>
      </c>
      <c r="AW293" s="13" t="s">
        <v>29</v>
      </c>
      <c r="AX293" s="13" t="s">
        <v>72</v>
      </c>
      <c r="AY293" s="166" t="s">
        <v>160</v>
      </c>
    </row>
    <row r="294" spans="2:65" s="14" customFormat="1" ht="10.199999999999999">
      <c r="B294" s="172"/>
      <c r="D294" s="159" t="s">
        <v>167</v>
      </c>
      <c r="E294" s="173" t="s">
        <v>1</v>
      </c>
      <c r="F294" s="174" t="s">
        <v>174</v>
      </c>
      <c r="H294" s="175">
        <v>101.55</v>
      </c>
      <c r="I294" s="176"/>
      <c r="L294" s="172"/>
      <c r="M294" s="177"/>
      <c r="T294" s="178"/>
      <c r="AT294" s="173" t="s">
        <v>167</v>
      </c>
      <c r="AU294" s="173" t="s">
        <v>83</v>
      </c>
      <c r="AV294" s="14" t="s">
        <v>166</v>
      </c>
      <c r="AW294" s="14" t="s">
        <v>29</v>
      </c>
      <c r="AX294" s="14" t="s">
        <v>76</v>
      </c>
      <c r="AY294" s="173" t="s">
        <v>160</v>
      </c>
    </row>
    <row r="295" spans="2:65" s="1" customFormat="1" ht="24.15" customHeight="1">
      <c r="B295" s="143"/>
      <c r="C295" s="144" t="s">
        <v>303</v>
      </c>
      <c r="D295" s="144" t="s">
        <v>162</v>
      </c>
      <c r="E295" s="145" t="s">
        <v>1856</v>
      </c>
      <c r="F295" s="146" t="s">
        <v>1857</v>
      </c>
      <c r="G295" s="147" t="s">
        <v>165</v>
      </c>
      <c r="H295" s="148">
        <v>101.55</v>
      </c>
      <c r="I295" s="149"/>
      <c r="J295" s="150">
        <f>ROUND(I295*H295,2)</f>
        <v>0</v>
      </c>
      <c r="K295" s="151"/>
      <c r="L295" s="32"/>
      <c r="M295" s="152" t="s">
        <v>1</v>
      </c>
      <c r="N295" s="153" t="s">
        <v>38</v>
      </c>
      <c r="P295" s="154">
        <f>O295*H295</f>
        <v>0</v>
      </c>
      <c r="Q295" s="154">
        <v>0</v>
      </c>
      <c r="R295" s="154">
        <f>Q295*H295</f>
        <v>0</v>
      </c>
      <c r="S295" s="154">
        <v>0</v>
      </c>
      <c r="T295" s="155">
        <f>S295*H295</f>
        <v>0</v>
      </c>
      <c r="AR295" s="156" t="s">
        <v>166</v>
      </c>
      <c r="AT295" s="156" t="s">
        <v>162</v>
      </c>
      <c r="AU295" s="156" t="s">
        <v>83</v>
      </c>
      <c r="AY295" s="17" t="s">
        <v>160</v>
      </c>
      <c r="BE295" s="157">
        <f>IF(N295="základná",J295,0)</f>
        <v>0</v>
      </c>
      <c r="BF295" s="157">
        <f>IF(N295="znížená",J295,0)</f>
        <v>0</v>
      </c>
      <c r="BG295" s="157">
        <f>IF(N295="zákl. prenesená",J295,0)</f>
        <v>0</v>
      </c>
      <c r="BH295" s="157">
        <f>IF(N295="zníž. prenesená",J295,0)</f>
        <v>0</v>
      </c>
      <c r="BI295" s="157">
        <f>IF(N295="nulová",J295,0)</f>
        <v>0</v>
      </c>
      <c r="BJ295" s="17" t="s">
        <v>83</v>
      </c>
      <c r="BK295" s="157">
        <f>ROUND(I295*H295,2)</f>
        <v>0</v>
      </c>
      <c r="BL295" s="17" t="s">
        <v>166</v>
      </c>
      <c r="BM295" s="156" t="s">
        <v>361</v>
      </c>
    </row>
    <row r="296" spans="2:65" s="12" customFormat="1" ht="10.199999999999999">
      <c r="B296" s="158"/>
      <c r="D296" s="159" t="s">
        <v>167</v>
      </c>
      <c r="E296" s="160" t="s">
        <v>1</v>
      </c>
      <c r="F296" s="161" t="s">
        <v>1818</v>
      </c>
      <c r="H296" s="160" t="s">
        <v>1</v>
      </c>
      <c r="I296" s="162"/>
      <c r="L296" s="158"/>
      <c r="M296" s="163"/>
      <c r="T296" s="164"/>
      <c r="AT296" s="160" t="s">
        <v>167</v>
      </c>
      <c r="AU296" s="160" t="s">
        <v>83</v>
      </c>
      <c r="AV296" s="12" t="s">
        <v>76</v>
      </c>
      <c r="AW296" s="12" t="s">
        <v>29</v>
      </c>
      <c r="AX296" s="12" t="s">
        <v>72</v>
      </c>
      <c r="AY296" s="160" t="s">
        <v>160</v>
      </c>
    </row>
    <row r="297" spans="2:65" s="12" customFormat="1" ht="30.6">
      <c r="B297" s="158"/>
      <c r="D297" s="159" t="s">
        <v>167</v>
      </c>
      <c r="E297" s="160" t="s">
        <v>1</v>
      </c>
      <c r="F297" s="161" t="s">
        <v>899</v>
      </c>
      <c r="H297" s="160" t="s">
        <v>1</v>
      </c>
      <c r="I297" s="162"/>
      <c r="L297" s="158"/>
      <c r="M297" s="163"/>
      <c r="T297" s="164"/>
      <c r="AT297" s="160" t="s">
        <v>167</v>
      </c>
      <c r="AU297" s="160" t="s">
        <v>83</v>
      </c>
      <c r="AV297" s="12" t="s">
        <v>76</v>
      </c>
      <c r="AW297" s="12" t="s">
        <v>29</v>
      </c>
      <c r="AX297" s="12" t="s">
        <v>72</v>
      </c>
      <c r="AY297" s="160" t="s">
        <v>160</v>
      </c>
    </row>
    <row r="298" spans="2:65" s="13" customFormat="1" ht="10.199999999999999">
      <c r="B298" s="165"/>
      <c r="D298" s="159" t="s">
        <v>167</v>
      </c>
      <c r="E298" s="166" t="s">
        <v>1</v>
      </c>
      <c r="F298" s="167" t="s">
        <v>1819</v>
      </c>
      <c r="H298" s="168">
        <v>101.55</v>
      </c>
      <c r="I298" s="169"/>
      <c r="L298" s="165"/>
      <c r="M298" s="170"/>
      <c r="T298" s="171"/>
      <c r="AT298" s="166" t="s">
        <v>167</v>
      </c>
      <c r="AU298" s="166" t="s">
        <v>83</v>
      </c>
      <c r="AV298" s="13" t="s">
        <v>83</v>
      </c>
      <c r="AW298" s="13" t="s">
        <v>29</v>
      </c>
      <c r="AX298" s="13" t="s">
        <v>72</v>
      </c>
      <c r="AY298" s="166" t="s">
        <v>160</v>
      </c>
    </row>
    <row r="299" spans="2:65" s="14" customFormat="1" ht="10.199999999999999">
      <c r="B299" s="172"/>
      <c r="D299" s="159" t="s">
        <v>167</v>
      </c>
      <c r="E299" s="173" t="s">
        <v>1</v>
      </c>
      <c r="F299" s="174" t="s">
        <v>174</v>
      </c>
      <c r="H299" s="175">
        <v>101.55</v>
      </c>
      <c r="I299" s="176"/>
      <c r="L299" s="172"/>
      <c r="M299" s="177"/>
      <c r="T299" s="178"/>
      <c r="AT299" s="173" t="s">
        <v>167</v>
      </c>
      <c r="AU299" s="173" t="s">
        <v>83</v>
      </c>
      <c r="AV299" s="14" t="s">
        <v>166</v>
      </c>
      <c r="AW299" s="14" t="s">
        <v>29</v>
      </c>
      <c r="AX299" s="14" t="s">
        <v>76</v>
      </c>
      <c r="AY299" s="173" t="s">
        <v>160</v>
      </c>
    </row>
    <row r="300" spans="2:65" s="1" customFormat="1" ht="24.15" customHeight="1">
      <c r="B300" s="143"/>
      <c r="C300" s="144" t="s">
        <v>476</v>
      </c>
      <c r="D300" s="144" t="s">
        <v>162</v>
      </c>
      <c r="E300" s="145" t="s">
        <v>1858</v>
      </c>
      <c r="F300" s="146" t="s">
        <v>1859</v>
      </c>
      <c r="G300" s="147" t="s">
        <v>209</v>
      </c>
      <c r="H300" s="148">
        <v>2.5390000000000001</v>
      </c>
      <c r="I300" s="149"/>
      <c r="J300" s="150">
        <f>ROUND(I300*H300,2)</f>
        <v>0</v>
      </c>
      <c r="K300" s="151"/>
      <c r="L300" s="32"/>
      <c r="M300" s="152" t="s">
        <v>1</v>
      </c>
      <c r="N300" s="153" t="s">
        <v>38</v>
      </c>
      <c r="P300" s="154">
        <f>O300*H300</f>
        <v>0</v>
      </c>
      <c r="Q300" s="154">
        <v>0</v>
      </c>
      <c r="R300" s="154">
        <f>Q300*H300</f>
        <v>0</v>
      </c>
      <c r="S300" s="154">
        <v>0</v>
      </c>
      <c r="T300" s="155">
        <f>S300*H300</f>
        <v>0</v>
      </c>
      <c r="AR300" s="156" t="s">
        <v>166</v>
      </c>
      <c r="AT300" s="156" t="s">
        <v>162</v>
      </c>
      <c r="AU300" s="156" t="s">
        <v>83</v>
      </c>
      <c r="AY300" s="17" t="s">
        <v>160</v>
      </c>
      <c r="BE300" s="157">
        <f>IF(N300="základná",J300,0)</f>
        <v>0</v>
      </c>
      <c r="BF300" s="157">
        <f>IF(N300="znížená",J300,0)</f>
        <v>0</v>
      </c>
      <c r="BG300" s="157">
        <f>IF(N300="zákl. prenesená",J300,0)</f>
        <v>0</v>
      </c>
      <c r="BH300" s="157">
        <f>IF(N300="zníž. prenesená",J300,0)</f>
        <v>0</v>
      </c>
      <c r="BI300" s="157">
        <f>IF(N300="nulová",J300,0)</f>
        <v>0</v>
      </c>
      <c r="BJ300" s="17" t="s">
        <v>83</v>
      </c>
      <c r="BK300" s="157">
        <f>ROUND(I300*H300,2)</f>
        <v>0</v>
      </c>
      <c r="BL300" s="17" t="s">
        <v>166</v>
      </c>
      <c r="BM300" s="156" t="s">
        <v>479</v>
      </c>
    </row>
    <row r="301" spans="2:65" s="12" customFormat="1" ht="10.199999999999999">
      <c r="B301" s="158"/>
      <c r="D301" s="159" t="s">
        <v>167</v>
      </c>
      <c r="E301" s="160" t="s">
        <v>1</v>
      </c>
      <c r="F301" s="161" t="s">
        <v>1818</v>
      </c>
      <c r="H301" s="160" t="s">
        <v>1</v>
      </c>
      <c r="I301" s="162"/>
      <c r="L301" s="158"/>
      <c r="M301" s="163"/>
      <c r="T301" s="164"/>
      <c r="AT301" s="160" t="s">
        <v>167</v>
      </c>
      <c r="AU301" s="160" t="s">
        <v>83</v>
      </c>
      <c r="AV301" s="12" t="s">
        <v>76</v>
      </c>
      <c r="AW301" s="12" t="s">
        <v>29</v>
      </c>
      <c r="AX301" s="12" t="s">
        <v>72</v>
      </c>
      <c r="AY301" s="160" t="s">
        <v>160</v>
      </c>
    </row>
    <row r="302" spans="2:65" s="12" customFormat="1" ht="10.199999999999999">
      <c r="B302" s="158"/>
      <c r="D302" s="159" t="s">
        <v>167</v>
      </c>
      <c r="E302" s="160" t="s">
        <v>1</v>
      </c>
      <c r="F302" s="161" t="s">
        <v>1860</v>
      </c>
      <c r="H302" s="160" t="s">
        <v>1</v>
      </c>
      <c r="I302" s="162"/>
      <c r="L302" s="158"/>
      <c r="M302" s="163"/>
      <c r="T302" s="164"/>
      <c r="AT302" s="160" t="s">
        <v>167</v>
      </c>
      <c r="AU302" s="160" t="s">
        <v>83</v>
      </c>
      <c r="AV302" s="12" t="s">
        <v>76</v>
      </c>
      <c r="AW302" s="12" t="s">
        <v>29</v>
      </c>
      <c r="AX302" s="12" t="s">
        <v>72</v>
      </c>
      <c r="AY302" s="160" t="s">
        <v>160</v>
      </c>
    </row>
    <row r="303" spans="2:65" s="12" customFormat="1" ht="10.199999999999999">
      <c r="B303" s="158"/>
      <c r="D303" s="159" t="s">
        <v>167</v>
      </c>
      <c r="E303" s="160" t="s">
        <v>1</v>
      </c>
      <c r="F303" s="161" t="s">
        <v>1861</v>
      </c>
      <c r="H303" s="160" t="s">
        <v>1</v>
      </c>
      <c r="I303" s="162"/>
      <c r="L303" s="158"/>
      <c r="M303" s="163"/>
      <c r="T303" s="164"/>
      <c r="AT303" s="160" t="s">
        <v>167</v>
      </c>
      <c r="AU303" s="160" t="s">
        <v>83</v>
      </c>
      <c r="AV303" s="12" t="s">
        <v>76</v>
      </c>
      <c r="AW303" s="12" t="s">
        <v>29</v>
      </c>
      <c r="AX303" s="12" t="s">
        <v>72</v>
      </c>
      <c r="AY303" s="160" t="s">
        <v>160</v>
      </c>
    </row>
    <row r="304" spans="2:65" s="13" customFormat="1" ht="10.199999999999999">
      <c r="B304" s="165"/>
      <c r="D304" s="159" t="s">
        <v>167</v>
      </c>
      <c r="E304" s="166" t="s">
        <v>1</v>
      </c>
      <c r="F304" s="167" t="s">
        <v>1862</v>
      </c>
      <c r="H304" s="168">
        <v>2.5390000000000001</v>
      </c>
      <c r="I304" s="169"/>
      <c r="L304" s="165"/>
      <c r="M304" s="170"/>
      <c r="T304" s="171"/>
      <c r="AT304" s="166" t="s">
        <v>167</v>
      </c>
      <c r="AU304" s="166" t="s">
        <v>83</v>
      </c>
      <c r="AV304" s="13" t="s">
        <v>83</v>
      </c>
      <c r="AW304" s="13" t="s">
        <v>29</v>
      </c>
      <c r="AX304" s="13" t="s">
        <v>72</v>
      </c>
      <c r="AY304" s="166" t="s">
        <v>160</v>
      </c>
    </row>
    <row r="305" spans="2:65" s="14" customFormat="1" ht="10.199999999999999">
      <c r="B305" s="172"/>
      <c r="D305" s="159" t="s">
        <v>167</v>
      </c>
      <c r="E305" s="173" t="s">
        <v>1</v>
      </c>
      <c r="F305" s="174" t="s">
        <v>174</v>
      </c>
      <c r="H305" s="175">
        <v>2.5390000000000001</v>
      </c>
      <c r="I305" s="176"/>
      <c r="L305" s="172"/>
      <c r="M305" s="177"/>
      <c r="T305" s="178"/>
      <c r="AT305" s="173" t="s">
        <v>167</v>
      </c>
      <c r="AU305" s="173" t="s">
        <v>83</v>
      </c>
      <c r="AV305" s="14" t="s">
        <v>166</v>
      </c>
      <c r="AW305" s="14" t="s">
        <v>29</v>
      </c>
      <c r="AX305" s="14" t="s">
        <v>76</v>
      </c>
      <c r="AY305" s="173" t="s">
        <v>160</v>
      </c>
    </row>
    <row r="306" spans="2:65" s="11" customFormat="1" ht="22.8" customHeight="1">
      <c r="B306" s="131"/>
      <c r="D306" s="132" t="s">
        <v>71</v>
      </c>
      <c r="E306" s="141" t="s">
        <v>83</v>
      </c>
      <c r="F306" s="141" t="s">
        <v>266</v>
      </c>
      <c r="I306" s="134"/>
      <c r="J306" s="142">
        <f>BK306</f>
        <v>0</v>
      </c>
      <c r="L306" s="131"/>
      <c r="M306" s="136"/>
      <c r="P306" s="137">
        <f>SUM(P307:P317)</f>
        <v>0</v>
      </c>
      <c r="R306" s="137">
        <f>SUM(R307:R317)</f>
        <v>0</v>
      </c>
      <c r="T306" s="138">
        <f>SUM(T307:T317)</f>
        <v>0</v>
      </c>
      <c r="AR306" s="132" t="s">
        <v>76</v>
      </c>
      <c r="AT306" s="139" t="s">
        <v>71</v>
      </c>
      <c r="AU306" s="139" t="s">
        <v>76</v>
      </c>
      <c r="AY306" s="132" t="s">
        <v>160</v>
      </c>
      <c r="BK306" s="140">
        <f>SUM(BK307:BK317)</f>
        <v>0</v>
      </c>
    </row>
    <row r="307" spans="2:65" s="1" customFormat="1" ht="16.5" customHeight="1">
      <c r="B307" s="143"/>
      <c r="C307" s="144" t="s">
        <v>318</v>
      </c>
      <c r="D307" s="144" t="s">
        <v>162</v>
      </c>
      <c r="E307" s="145" t="s">
        <v>1863</v>
      </c>
      <c r="F307" s="146" t="s">
        <v>1864</v>
      </c>
      <c r="G307" s="147" t="s">
        <v>209</v>
      </c>
      <c r="H307" s="148">
        <v>3.5910000000000002</v>
      </c>
      <c r="I307" s="149"/>
      <c r="J307" s="150">
        <f>ROUND(I307*H307,2)</f>
        <v>0</v>
      </c>
      <c r="K307" s="151"/>
      <c r="L307" s="32"/>
      <c r="M307" s="152" t="s">
        <v>1</v>
      </c>
      <c r="N307" s="153" t="s">
        <v>38</v>
      </c>
      <c r="P307" s="154">
        <f>O307*H307</f>
        <v>0</v>
      </c>
      <c r="Q307" s="154">
        <v>0</v>
      </c>
      <c r="R307" s="154">
        <f>Q307*H307</f>
        <v>0</v>
      </c>
      <c r="S307" s="154">
        <v>0</v>
      </c>
      <c r="T307" s="155">
        <f>S307*H307</f>
        <v>0</v>
      </c>
      <c r="AR307" s="156" t="s">
        <v>166</v>
      </c>
      <c r="AT307" s="156" t="s">
        <v>162</v>
      </c>
      <c r="AU307" s="156" t="s">
        <v>83</v>
      </c>
      <c r="AY307" s="17" t="s">
        <v>160</v>
      </c>
      <c r="BE307" s="157">
        <f>IF(N307="základná",J307,0)</f>
        <v>0</v>
      </c>
      <c r="BF307" s="157">
        <f>IF(N307="znížená",J307,0)</f>
        <v>0</v>
      </c>
      <c r="BG307" s="157">
        <f>IF(N307="zákl. prenesená",J307,0)</f>
        <v>0</v>
      </c>
      <c r="BH307" s="157">
        <f>IF(N307="zníž. prenesená",J307,0)</f>
        <v>0</v>
      </c>
      <c r="BI307" s="157">
        <f>IF(N307="nulová",J307,0)</f>
        <v>0</v>
      </c>
      <c r="BJ307" s="17" t="s">
        <v>83</v>
      </c>
      <c r="BK307" s="157">
        <f>ROUND(I307*H307,2)</f>
        <v>0</v>
      </c>
      <c r="BL307" s="17" t="s">
        <v>166</v>
      </c>
      <c r="BM307" s="156" t="s">
        <v>498</v>
      </c>
    </row>
    <row r="308" spans="2:65" s="12" customFormat="1" ht="10.199999999999999">
      <c r="B308" s="158"/>
      <c r="D308" s="159" t="s">
        <v>167</v>
      </c>
      <c r="E308" s="160" t="s">
        <v>1</v>
      </c>
      <c r="F308" s="161" t="s">
        <v>1865</v>
      </c>
      <c r="H308" s="160" t="s">
        <v>1</v>
      </c>
      <c r="I308" s="162"/>
      <c r="L308" s="158"/>
      <c r="M308" s="163"/>
      <c r="T308" s="164"/>
      <c r="AT308" s="160" t="s">
        <v>167</v>
      </c>
      <c r="AU308" s="160" t="s">
        <v>83</v>
      </c>
      <c r="AV308" s="12" t="s">
        <v>76</v>
      </c>
      <c r="AW308" s="12" t="s">
        <v>29</v>
      </c>
      <c r="AX308" s="12" t="s">
        <v>72</v>
      </c>
      <c r="AY308" s="160" t="s">
        <v>160</v>
      </c>
    </row>
    <row r="309" spans="2:65" s="13" customFormat="1" ht="10.199999999999999">
      <c r="B309" s="165"/>
      <c r="D309" s="159" t="s">
        <v>167</v>
      </c>
      <c r="E309" s="166" t="s">
        <v>1</v>
      </c>
      <c r="F309" s="167" t="s">
        <v>1866</v>
      </c>
      <c r="H309" s="168">
        <v>3.5910000000000002</v>
      </c>
      <c r="I309" s="169"/>
      <c r="L309" s="165"/>
      <c r="M309" s="170"/>
      <c r="T309" s="171"/>
      <c r="AT309" s="166" t="s">
        <v>167</v>
      </c>
      <c r="AU309" s="166" t="s">
        <v>83</v>
      </c>
      <c r="AV309" s="13" t="s">
        <v>83</v>
      </c>
      <c r="AW309" s="13" t="s">
        <v>29</v>
      </c>
      <c r="AX309" s="13" t="s">
        <v>72</v>
      </c>
      <c r="AY309" s="166" t="s">
        <v>160</v>
      </c>
    </row>
    <row r="310" spans="2:65" s="14" customFormat="1" ht="10.199999999999999">
      <c r="B310" s="172"/>
      <c r="D310" s="159" t="s">
        <v>167</v>
      </c>
      <c r="E310" s="173" t="s">
        <v>1</v>
      </c>
      <c r="F310" s="174" t="s">
        <v>174</v>
      </c>
      <c r="H310" s="175">
        <v>3.5910000000000002</v>
      </c>
      <c r="I310" s="176"/>
      <c r="L310" s="172"/>
      <c r="M310" s="177"/>
      <c r="T310" s="178"/>
      <c r="AT310" s="173" t="s">
        <v>167</v>
      </c>
      <c r="AU310" s="173" t="s">
        <v>83</v>
      </c>
      <c r="AV310" s="14" t="s">
        <v>166</v>
      </c>
      <c r="AW310" s="14" t="s">
        <v>29</v>
      </c>
      <c r="AX310" s="14" t="s">
        <v>76</v>
      </c>
      <c r="AY310" s="173" t="s">
        <v>160</v>
      </c>
    </row>
    <row r="311" spans="2:65" s="1" customFormat="1" ht="24.15" customHeight="1">
      <c r="B311" s="143"/>
      <c r="C311" s="144" t="s">
        <v>501</v>
      </c>
      <c r="D311" s="144" t="s">
        <v>162</v>
      </c>
      <c r="E311" s="145" t="s">
        <v>1867</v>
      </c>
      <c r="F311" s="146" t="s">
        <v>1868</v>
      </c>
      <c r="G311" s="147" t="s">
        <v>165</v>
      </c>
      <c r="H311" s="148">
        <v>30.5</v>
      </c>
      <c r="I311" s="149"/>
      <c r="J311" s="150">
        <f>ROUND(I311*H311,2)</f>
        <v>0</v>
      </c>
      <c r="K311" s="151"/>
      <c r="L311" s="32"/>
      <c r="M311" s="152" t="s">
        <v>1</v>
      </c>
      <c r="N311" s="153" t="s">
        <v>38</v>
      </c>
      <c r="P311" s="154">
        <f>O311*H311</f>
        <v>0</v>
      </c>
      <c r="Q311" s="154">
        <v>0</v>
      </c>
      <c r="R311" s="154">
        <f>Q311*H311</f>
        <v>0</v>
      </c>
      <c r="S311" s="154">
        <v>0</v>
      </c>
      <c r="T311" s="155">
        <f>S311*H311</f>
        <v>0</v>
      </c>
      <c r="AR311" s="156" t="s">
        <v>166</v>
      </c>
      <c r="AT311" s="156" t="s">
        <v>162</v>
      </c>
      <c r="AU311" s="156" t="s">
        <v>83</v>
      </c>
      <c r="AY311" s="17" t="s">
        <v>160</v>
      </c>
      <c r="BE311" s="157">
        <f>IF(N311="základná",J311,0)</f>
        <v>0</v>
      </c>
      <c r="BF311" s="157">
        <f>IF(N311="znížená",J311,0)</f>
        <v>0</v>
      </c>
      <c r="BG311" s="157">
        <f>IF(N311="zákl. prenesená",J311,0)</f>
        <v>0</v>
      </c>
      <c r="BH311" s="157">
        <f>IF(N311="zníž. prenesená",J311,0)</f>
        <v>0</v>
      </c>
      <c r="BI311" s="157">
        <f>IF(N311="nulová",J311,0)</f>
        <v>0</v>
      </c>
      <c r="BJ311" s="17" t="s">
        <v>83</v>
      </c>
      <c r="BK311" s="157">
        <f>ROUND(I311*H311,2)</f>
        <v>0</v>
      </c>
      <c r="BL311" s="17" t="s">
        <v>166</v>
      </c>
      <c r="BM311" s="156" t="s">
        <v>504</v>
      </c>
    </row>
    <row r="312" spans="2:65" s="12" customFormat="1" ht="10.199999999999999">
      <c r="B312" s="158"/>
      <c r="D312" s="159" t="s">
        <v>167</v>
      </c>
      <c r="E312" s="160" t="s">
        <v>1</v>
      </c>
      <c r="F312" s="161" t="s">
        <v>1869</v>
      </c>
      <c r="H312" s="160" t="s">
        <v>1</v>
      </c>
      <c r="I312" s="162"/>
      <c r="L312" s="158"/>
      <c r="M312" s="163"/>
      <c r="T312" s="164"/>
      <c r="AT312" s="160" t="s">
        <v>167</v>
      </c>
      <c r="AU312" s="160" t="s">
        <v>83</v>
      </c>
      <c r="AV312" s="12" t="s">
        <v>76</v>
      </c>
      <c r="AW312" s="12" t="s">
        <v>29</v>
      </c>
      <c r="AX312" s="12" t="s">
        <v>72</v>
      </c>
      <c r="AY312" s="160" t="s">
        <v>160</v>
      </c>
    </row>
    <row r="313" spans="2:65" s="13" customFormat="1" ht="10.199999999999999">
      <c r="B313" s="165"/>
      <c r="D313" s="159" t="s">
        <v>167</v>
      </c>
      <c r="E313" s="166" t="s">
        <v>1</v>
      </c>
      <c r="F313" s="167" t="s">
        <v>1870</v>
      </c>
      <c r="H313" s="168">
        <v>30.5</v>
      </c>
      <c r="I313" s="169"/>
      <c r="L313" s="165"/>
      <c r="M313" s="170"/>
      <c r="T313" s="171"/>
      <c r="AT313" s="166" t="s">
        <v>167</v>
      </c>
      <c r="AU313" s="166" t="s">
        <v>83</v>
      </c>
      <c r="AV313" s="13" t="s">
        <v>83</v>
      </c>
      <c r="AW313" s="13" t="s">
        <v>29</v>
      </c>
      <c r="AX313" s="13" t="s">
        <v>72</v>
      </c>
      <c r="AY313" s="166" t="s">
        <v>160</v>
      </c>
    </row>
    <row r="314" spans="2:65" s="14" customFormat="1" ht="10.199999999999999">
      <c r="B314" s="172"/>
      <c r="D314" s="159" t="s">
        <v>167</v>
      </c>
      <c r="E314" s="173" t="s">
        <v>1</v>
      </c>
      <c r="F314" s="174" t="s">
        <v>174</v>
      </c>
      <c r="H314" s="175">
        <v>30.5</v>
      </c>
      <c r="I314" s="176"/>
      <c r="L314" s="172"/>
      <c r="M314" s="177"/>
      <c r="T314" s="178"/>
      <c r="AT314" s="173" t="s">
        <v>167</v>
      </c>
      <c r="AU314" s="173" t="s">
        <v>83</v>
      </c>
      <c r="AV314" s="14" t="s">
        <v>166</v>
      </c>
      <c r="AW314" s="14" t="s">
        <v>29</v>
      </c>
      <c r="AX314" s="14" t="s">
        <v>76</v>
      </c>
      <c r="AY314" s="173" t="s">
        <v>160</v>
      </c>
    </row>
    <row r="315" spans="2:65" s="1" customFormat="1" ht="16.5" customHeight="1">
      <c r="B315" s="143"/>
      <c r="C315" s="186" t="s">
        <v>328</v>
      </c>
      <c r="D315" s="186" t="s">
        <v>260</v>
      </c>
      <c r="E315" s="187" t="s">
        <v>1871</v>
      </c>
      <c r="F315" s="188" t="s">
        <v>1872</v>
      </c>
      <c r="G315" s="189" t="s">
        <v>165</v>
      </c>
      <c r="H315" s="190">
        <v>31.11</v>
      </c>
      <c r="I315" s="191"/>
      <c r="J315" s="192">
        <f>ROUND(I315*H315,2)</f>
        <v>0</v>
      </c>
      <c r="K315" s="193"/>
      <c r="L315" s="194"/>
      <c r="M315" s="195" t="s">
        <v>1</v>
      </c>
      <c r="N315" s="196" t="s">
        <v>38</v>
      </c>
      <c r="P315" s="154">
        <f>O315*H315</f>
        <v>0</v>
      </c>
      <c r="Q315" s="154">
        <v>0</v>
      </c>
      <c r="R315" s="154">
        <f>Q315*H315</f>
        <v>0</v>
      </c>
      <c r="S315" s="154">
        <v>0</v>
      </c>
      <c r="T315" s="155">
        <f>S315*H315</f>
        <v>0</v>
      </c>
      <c r="AR315" s="156" t="s">
        <v>187</v>
      </c>
      <c r="AT315" s="156" t="s">
        <v>260</v>
      </c>
      <c r="AU315" s="156" t="s">
        <v>83</v>
      </c>
      <c r="AY315" s="17" t="s">
        <v>160</v>
      </c>
      <c r="BE315" s="157">
        <f>IF(N315="základná",J315,0)</f>
        <v>0</v>
      </c>
      <c r="BF315" s="157">
        <f>IF(N315="znížená",J315,0)</f>
        <v>0</v>
      </c>
      <c r="BG315" s="157">
        <f>IF(N315="zákl. prenesená",J315,0)</f>
        <v>0</v>
      </c>
      <c r="BH315" s="157">
        <f>IF(N315="zníž. prenesená",J315,0)</f>
        <v>0</v>
      </c>
      <c r="BI315" s="157">
        <f>IF(N315="nulová",J315,0)</f>
        <v>0</v>
      </c>
      <c r="BJ315" s="17" t="s">
        <v>83</v>
      </c>
      <c r="BK315" s="157">
        <f>ROUND(I315*H315,2)</f>
        <v>0</v>
      </c>
      <c r="BL315" s="17" t="s">
        <v>166</v>
      </c>
      <c r="BM315" s="156" t="s">
        <v>507</v>
      </c>
    </row>
    <row r="316" spans="2:65" s="13" customFormat="1" ht="10.199999999999999">
      <c r="B316" s="165"/>
      <c r="D316" s="159" t="s">
        <v>167</v>
      </c>
      <c r="E316" s="166" t="s">
        <v>1</v>
      </c>
      <c r="F316" s="167" t="s">
        <v>1873</v>
      </c>
      <c r="H316" s="168">
        <v>31.11</v>
      </c>
      <c r="I316" s="169"/>
      <c r="L316" s="165"/>
      <c r="M316" s="170"/>
      <c r="T316" s="171"/>
      <c r="AT316" s="166" t="s">
        <v>167</v>
      </c>
      <c r="AU316" s="166" t="s">
        <v>83</v>
      </c>
      <c r="AV316" s="13" t="s">
        <v>83</v>
      </c>
      <c r="AW316" s="13" t="s">
        <v>29</v>
      </c>
      <c r="AX316" s="13" t="s">
        <v>72</v>
      </c>
      <c r="AY316" s="166" t="s">
        <v>160</v>
      </c>
    </row>
    <row r="317" spans="2:65" s="14" customFormat="1" ht="10.199999999999999">
      <c r="B317" s="172"/>
      <c r="D317" s="159" t="s">
        <v>167</v>
      </c>
      <c r="E317" s="173" t="s">
        <v>1</v>
      </c>
      <c r="F317" s="174" t="s">
        <v>174</v>
      </c>
      <c r="H317" s="175">
        <v>31.11</v>
      </c>
      <c r="I317" s="176"/>
      <c r="L317" s="172"/>
      <c r="M317" s="177"/>
      <c r="T317" s="178"/>
      <c r="AT317" s="173" t="s">
        <v>167</v>
      </c>
      <c r="AU317" s="173" t="s">
        <v>83</v>
      </c>
      <c r="AV317" s="14" t="s">
        <v>166</v>
      </c>
      <c r="AW317" s="14" t="s">
        <v>29</v>
      </c>
      <c r="AX317" s="14" t="s">
        <v>76</v>
      </c>
      <c r="AY317" s="173" t="s">
        <v>160</v>
      </c>
    </row>
    <row r="318" spans="2:65" s="11" customFormat="1" ht="22.8" customHeight="1">
      <c r="B318" s="131"/>
      <c r="D318" s="132" t="s">
        <v>71</v>
      </c>
      <c r="E318" s="141" t="s">
        <v>179</v>
      </c>
      <c r="F318" s="141" t="s">
        <v>1874</v>
      </c>
      <c r="I318" s="134"/>
      <c r="J318" s="142">
        <f>BK318</f>
        <v>0</v>
      </c>
      <c r="L318" s="131"/>
      <c r="M318" s="136"/>
      <c r="P318" s="137">
        <f>SUM(P319:P320)</f>
        <v>0</v>
      </c>
      <c r="R318" s="137">
        <f>SUM(R319:R320)</f>
        <v>0</v>
      </c>
      <c r="T318" s="138">
        <f>SUM(T319:T320)</f>
        <v>0</v>
      </c>
      <c r="AR318" s="132" t="s">
        <v>76</v>
      </c>
      <c r="AT318" s="139" t="s">
        <v>71</v>
      </c>
      <c r="AU318" s="139" t="s">
        <v>76</v>
      </c>
      <c r="AY318" s="132" t="s">
        <v>160</v>
      </c>
      <c r="BK318" s="140">
        <f>SUM(BK319:BK320)</f>
        <v>0</v>
      </c>
    </row>
    <row r="319" spans="2:65" s="1" customFormat="1" ht="33" customHeight="1">
      <c r="B319" s="143"/>
      <c r="C319" s="144" t="s">
        <v>510</v>
      </c>
      <c r="D319" s="144" t="s">
        <v>162</v>
      </c>
      <c r="E319" s="145" t="s">
        <v>1875</v>
      </c>
      <c r="F319" s="146" t="s">
        <v>1876</v>
      </c>
      <c r="G319" s="147" t="s">
        <v>289</v>
      </c>
      <c r="H319" s="148">
        <v>1</v>
      </c>
      <c r="I319" s="149"/>
      <c r="J319" s="150">
        <f>ROUND(I319*H319,2)</f>
        <v>0</v>
      </c>
      <c r="K319" s="151"/>
      <c r="L319" s="32"/>
      <c r="M319" s="152" t="s">
        <v>1</v>
      </c>
      <c r="N319" s="153" t="s">
        <v>38</v>
      </c>
      <c r="P319" s="154">
        <f>O319*H319</f>
        <v>0</v>
      </c>
      <c r="Q319" s="154">
        <v>0</v>
      </c>
      <c r="R319" s="154">
        <f>Q319*H319</f>
        <v>0</v>
      </c>
      <c r="S319" s="154">
        <v>0</v>
      </c>
      <c r="T319" s="155">
        <f>S319*H319</f>
        <v>0</v>
      </c>
      <c r="AR319" s="156" t="s">
        <v>166</v>
      </c>
      <c r="AT319" s="156" t="s">
        <v>162</v>
      </c>
      <c r="AU319" s="156" t="s">
        <v>83</v>
      </c>
      <c r="AY319" s="17" t="s">
        <v>160</v>
      </c>
      <c r="BE319" s="157">
        <f>IF(N319="základná",J319,0)</f>
        <v>0</v>
      </c>
      <c r="BF319" s="157">
        <f>IF(N319="znížená",J319,0)</f>
        <v>0</v>
      </c>
      <c r="BG319" s="157">
        <f>IF(N319="zákl. prenesená",J319,0)</f>
        <v>0</v>
      </c>
      <c r="BH319" s="157">
        <f>IF(N319="zníž. prenesená",J319,0)</f>
        <v>0</v>
      </c>
      <c r="BI319" s="157">
        <f>IF(N319="nulová",J319,0)</f>
        <v>0</v>
      </c>
      <c r="BJ319" s="17" t="s">
        <v>83</v>
      </c>
      <c r="BK319" s="157">
        <f>ROUND(I319*H319,2)</f>
        <v>0</v>
      </c>
      <c r="BL319" s="17" t="s">
        <v>166</v>
      </c>
      <c r="BM319" s="156" t="s">
        <v>513</v>
      </c>
    </row>
    <row r="320" spans="2:65" s="1" customFormat="1" ht="24.15" customHeight="1">
      <c r="B320" s="143"/>
      <c r="C320" s="186" t="s">
        <v>339</v>
      </c>
      <c r="D320" s="186" t="s">
        <v>260</v>
      </c>
      <c r="E320" s="187" t="s">
        <v>1877</v>
      </c>
      <c r="F320" s="188" t="s">
        <v>1878</v>
      </c>
      <c r="G320" s="189" t="s">
        <v>289</v>
      </c>
      <c r="H320" s="190">
        <v>1</v>
      </c>
      <c r="I320" s="191"/>
      <c r="J320" s="192">
        <f>ROUND(I320*H320,2)</f>
        <v>0</v>
      </c>
      <c r="K320" s="193"/>
      <c r="L320" s="194"/>
      <c r="M320" s="195" t="s">
        <v>1</v>
      </c>
      <c r="N320" s="196" t="s">
        <v>38</v>
      </c>
      <c r="P320" s="154">
        <f>O320*H320</f>
        <v>0</v>
      </c>
      <c r="Q320" s="154">
        <v>0</v>
      </c>
      <c r="R320" s="154">
        <f>Q320*H320</f>
        <v>0</v>
      </c>
      <c r="S320" s="154">
        <v>0</v>
      </c>
      <c r="T320" s="155">
        <f>S320*H320</f>
        <v>0</v>
      </c>
      <c r="AR320" s="156" t="s">
        <v>187</v>
      </c>
      <c r="AT320" s="156" t="s">
        <v>260</v>
      </c>
      <c r="AU320" s="156" t="s">
        <v>83</v>
      </c>
      <c r="AY320" s="17" t="s">
        <v>160</v>
      </c>
      <c r="BE320" s="157">
        <f>IF(N320="základná",J320,0)</f>
        <v>0</v>
      </c>
      <c r="BF320" s="157">
        <f>IF(N320="znížená",J320,0)</f>
        <v>0</v>
      </c>
      <c r="BG320" s="157">
        <f>IF(N320="zákl. prenesená",J320,0)</f>
        <v>0</v>
      </c>
      <c r="BH320" s="157">
        <f>IF(N320="zníž. prenesená",J320,0)</f>
        <v>0</v>
      </c>
      <c r="BI320" s="157">
        <f>IF(N320="nulová",J320,0)</f>
        <v>0</v>
      </c>
      <c r="BJ320" s="17" t="s">
        <v>83</v>
      </c>
      <c r="BK320" s="157">
        <f>ROUND(I320*H320,2)</f>
        <v>0</v>
      </c>
      <c r="BL320" s="17" t="s">
        <v>166</v>
      </c>
      <c r="BM320" s="156" t="s">
        <v>516</v>
      </c>
    </row>
    <row r="321" spans="2:65" s="11" customFormat="1" ht="22.8" customHeight="1">
      <c r="B321" s="131"/>
      <c r="D321" s="132" t="s">
        <v>71</v>
      </c>
      <c r="E321" s="141" t="s">
        <v>166</v>
      </c>
      <c r="F321" s="141" t="s">
        <v>315</v>
      </c>
      <c r="I321" s="134"/>
      <c r="J321" s="142">
        <f>BK321</f>
        <v>0</v>
      </c>
      <c r="L321" s="131"/>
      <c r="M321" s="136"/>
      <c r="P321" s="137">
        <f>SUM(P322:P331)</f>
        <v>0</v>
      </c>
      <c r="R321" s="137">
        <f>SUM(R322:R331)</f>
        <v>0</v>
      </c>
      <c r="T321" s="138">
        <f>SUM(T322:T331)</f>
        <v>0</v>
      </c>
      <c r="AR321" s="132" t="s">
        <v>76</v>
      </c>
      <c r="AT321" s="139" t="s">
        <v>71</v>
      </c>
      <c r="AU321" s="139" t="s">
        <v>76</v>
      </c>
      <c r="AY321" s="132" t="s">
        <v>160</v>
      </c>
      <c r="BK321" s="140">
        <f>SUM(BK322:BK331)</f>
        <v>0</v>
      </c>
    </row>
    <row r="322" spans="2:65" s="1" customFormat="1" ht="33" customHeight="1">
      <c r="B322" s="143"/>
      <c r="C322" s="144" t="s">
        <v>518</v>
      </c>
      <c r="D322" s="144" t="s">
        <v>162</v>
      </c>
      <c r="E322" s="145" t="s">
        <v>1879</v>
      </c>
      <c r="F322" s="146" t="s">
        <v>1880</v>
      </c>
      <c r="G322" s="147" t="s">
        <v>209</v>
      </c>
      <c r="H322" s="148">
        <v>29.417000000000002</v>
      </c>
      <c r="I322" s="149"/>
      <c r="J322" s="150">
        <f>ROUND(I322*H322,2)</f>
        <v>0</v>
      </c>
      <c r="K322" s="151"/>
      <c r="L322" s="32"/>
      <c r="M322" s="152" t="s">
        <v>1</v>
      </c>
      <c r="N322" s="153" t="s">
        <v>38</v>
      </c>
      <c r="P322" s="154">
        <f>O322*H322</f>
        <v>0</v>
      </c>
      <c r="Q322" s="154">
        <v>0</v>
      </c>
      <c r="R322" s="154">
        <f>Q322*H322</f>
        <v>0</v>
      </c>
      <c r="S322" s="154">
        <v>0</v>
      </c>
      <c r="T322" s="155">
        <f>S322*H322</f>
        <v>0</v>
      </c>
      <c r="AR322" s="156" t="s">
        <v>166</v>
      </c>
      <c r="AT322" s="156" t="s">
        <v>162</v>
      </c>
      <c r="AU322" s="156" t="s">
        <v>83</v>
      </c>
      <c r="AY322" s="17" t="s">
        <v>160</v>
      </c>
      <c r="BE322" s="157">
        <f>IF(N322="základná",J322,0)</f>
        <v>0</v>
      </c>
      <c r="BF322" s="157">
        <f>IF(N322="znížená",J322,0)</f>
        <v>0</v>
      </c>
      <c r="BG322" s="157">
        <f>IF(N322="zákl. prenesená",J322,0)</f>
        <v>0</v>
      </c>
      <c r="BH322" s="157">
        <f>IF(N322="zníž. prenesená",J322,0)</f>
        <v>0</v>
      </c>
      <c r="BI322" s="157">
        <f>IF(N322="nulová",J322,0)</f>
        <v>0</v>
      </c>
      <c r="BJ322" s="17" t="s">
        <v>83</v>
      </c>
      <c r="BK322" s="157">
        <f>ROUND(I322*H322,2)</f>
        <v>0</v>
      </c>
      <c r="BL322" s="17" t="s">
        <v>166</v>
      </c>
      <c r="BM322" s="156" t="s">
        <v>521</v>
      </c>
    </row>
    <row r="323" spans="2:65" s="1" customFormat="1" ht="33" customHeight="1">
      <c r="B323" s="143"/>
      <c r="C323" s="144" t="s">
        <v>344</v>
      </c>
      <c r="D323" s="144" t="s">
        <v>162</v>
      </c>
      <c r="E323" s="145" t="s">
        <v>1881</v>
      </c>
      <c r="F323" s="146" t="s">
        <v>1882</v>
      </c>
      <c r="G323" s="147" t="s">
        <v>165</v>
      </c>
      <c r="H323" s="148">
        <v>30.5</v>
      </c>
      <c r="I323" s="149"/>
      <c r="J323" s="150">
        <f>ROUND(I323*H323,2)</f>
        <v>0</v>
      </c>
      <c r="K323" s="151"/>
      <c r="L323" s="32"/>
      <c r="M323" s="152" t="s">
        <v>1</v>
      </c>
      <c r="N323" s="153" t="s">
        <v>38</v>
      </c>
      <c r="P323" s="154">
        <f>O323*H323</f>
        <v>0</v>
      </c>
      <c r="Q323" s="154">
        <v>0</v>
      </c>
      <c r="R323" s="154">
        <f>Q323*H323</f>
        <v>0</v>
      </c>
      <c r="S323" s="154">
        <v>0</v>
      </c>
      <c r="T323" s="155">
        <f>S323*H323</f>
        <v>0</v>
      </c>
      <c r="AR323" s="156" t="s">
        <v>166</v>
      </c>
      <c r="AT323" s="156" t="s">
        <v>162</v>
      </c>
      <c r="AU323" s="156" t="s">
        <v>83</v>
      </c>
      <c r="AY323" s="17" t="s">
        <v>160</v>
      </c>
      <c r="BE323" s="157">
        <f>IF(N323="základná",J323,0)</f>
        <v>0</v>
      </c>
      <c r="BF323" s="157">
        <f>IF(N323="znížená",J323,0)</f>
        <v>0</v>
      </c>
      <c r="BG323" s="157">
        <f>IF(N323="zákl. prenesená",J323,0)</f>
        <v>0</v>
      </c>
      <c r="BH323" s="157">
        <f>IF(N323="zníž. prenesená",J323,0)</f>
        <v>0</v>
      </c>
      <c r="BI323" s="157">
        <f>IF(N323="nulová",J323,0)</f>
        <v>0</v>
      </c>
      <c r="BJ323" s="17" t="s">
        <v>83</v>
      </c>
      <c r="BK323" s="157">
        <f>ROUND(I323*H323,2)</f>
        <v>0</v>
      </c>
      <c r="BL323" s="17" t="s">
        <v>166</v>
      </c>
      <c r="BM323" s="156" t="s">
        <v>524</v>
      </c>
    </row>
    <row r="324" spans="2:65" s="12" customFormat="1" ht="10.199999999999999">
      <c r="B324" s="158"/>
      <c r="D324" s="159" t="s">
        <v>167</v>
      </c>
      <c r="E324" s="160" t="s">
        <v>1</v>
      </c>
      <c r="F324" s="161" t="s">
        <v>1883</v>
      </c>
      <c r="H324" s="160" t="s">
        <v>1</v>
      </c>
      <c r="I324" s="162"/>
      <c r="L324" s="158"/>
      <c r="M324" s="163"/>
      <c r="T324" s="164"/>
      <c r="AT324" s="160" t="s">
        <v>167</v>
      </c>
      <c r="AU324" s="160" t="s">
        <v>83</v>
      </c>
      <c r="AV324" s="12" t="s">
        <v>76</v>
      </c>
      <c r="AW324" s="12" t="s">
        <v>29</v>
      </c>
      <c r="AX324" s="12" t="s">
        <v>72</v>
      </c>
      <c r="AY324" s="160" t="s">
        <v>160</v>
      </c>
    </row>
    <row r="325" spans="2:65" s="12" customFormat="1" ht="10.199999999999999">
      <c r="B325" s="158"/>
      <c r="D325" s="159" t="s">
        <v>167</v>
      </c>
      <c r="E325" s="160" t="s">
        <v>1</v>
      </c>
      <c r="F325" s="161" t="s">
        <v>1869</v>
      </c>
      <c r="H325" s="160" t="s">
        <v>1</v>
      </c>
      <c r="I325" s="162"/>
      <c r="L325" s="158"/>
      <c r="M325" s="163"/>
      <c r="T325" s="164"/>
      <c r="AT325" s="160" t="s">
        <v>167</v>
      </c>
      <c r="AU325" s="160" t="s">
        <v>83</v>
      </c>
      <c r="AV325" s="12" t="s">
        <v>76</v>
      </c>
      <c r="AW325" s="12" t="s">
        <v>29</v>
      </c>
      <c r="AX325" s="12" t="s">
        <v>72</v>
      </c>
      <c r="AY325" s="160" t="s">
        <v>160</v>
      </c>
    </row>
    <row r="326" spans="2:65" s="13" customFormat="1" ht="10.199999999999999">
      <c r="B326" s="165"/>
      <c r="D326" s="159" t="s">
        <v>167</v>
      </c>
      <c r="E326" s="166" t="s">
        <v>1</v>
      </c>
      <c r="F326" s="167" t="s">
        <v>1870</v>
      </c>
      <c r="H326" s="168">
        <v>30.5</v>
      </c>
      <c r="I326" s="169"/>
      <c r="L326" s="165"/>
      <c r="M326" s="170"/>
      <c r="T326" s="171"/>
      <c r="AT326" s="166" t="s">
        <v>167</v>
      </c>
      <c r="AU326" s="166" t="s">
        <v>83</v>
      </c>
      <c r="AV326" s="13" t="s">
        <v>83</v>
      </c>
      <c r="AW326" s="13" t="s">
        <v>29</v>
      </c>
      <c r="AX326" s="13" t="s">
        <v>72</v>
      </c>
      <c r="AY326" s="166" t="s">
        <v>160</v>
      </c>
    </row>
    <row r="327" spans="2:65" s="14" customFormat="1" ht="10.199999999999999">
      <c r="B327" s="172"/>
      <c r="D327" s="159" t="s">
        <v>167</v>
      </c>
      <c r="E327" s="173" t="s">
        <v>1</v>
      </c>
      <c r="F327" s="174" t="s">
        <v>174</v>
      </c>
      <c r="H327" s="175">
        <v>30.5</v>
      </c>
      <c r="I327" s="176"/>
      <c r="L327" s="172"/>
      <c r="M327" s="177"/>
      <c r="T327" s="178"/>
      <c r="AT327" s="173" t="s">
        <v>167</v>
      </c>
      <c r="AU327" s="173" t="s">
        <v>83</v>
      </c>
      <c r="AV327" s="14" t="s">
        <v>166</v>
      </c>
      <c r="AW327" s="14" t="s">
        <v>29</v>
      </c>
      <c r="AX327" s="14" t="s">
        <v>76</v>
      </c>
      <c r="AY327" s="173" t="s">
        <v>160</v>
      </c>
    </row>
    <row r="328" spans="2:65" s="1" customFormat="1" ht="24.15" customHeight="1">
      <c r="B328" s="143"/>
      <c r="C328" s="144" t="s">
        <v>533</v>
      </c>
      <c r="D328" s="144" t="s">
        <v>162</v>
      </c>
      <c r="E328" s="145" t="s">
        <v>1884</v>
      </c>
      <c r="F328" s="146" t="s">
        <v>1885</v>
      </c>
      <c r="G328" s="147" t="s">
        <v>209</v>
      </c>
      <c r="H328" s="148">
        <v>3.0649999999999999</v>
      </c>
      <c r="I328" s="149"/>
      <c r="J328" s="150">
        <f>ROUND(I328*H328,2)</f>
        <v>0</v>
      </c>
      <c r="K328" s="151"/>
      <c r="L328" s="32"/>
      <c r="M328" s="152" t="s">
        <v>1</v>
      </c>
      <c r="N328" s="153" t="s">
        <v>38</v>
      </c>
      <c r="P328" s="154">
        <f>O328*H328</f>
        <v>0</v>
      </c>
      <c r="Q328" s="154">
        <v>0</v>
      </c>
      <c r="R328" s="154">
        <f>Q328*H328</f>
        <v>0</v>
      </c>
      <c r="S328" s="154">
        <v>0</v>
      </c>
      <c r="T328" s="155">
        <f>S328*H328</f>
        <v>0</v>
      </c>
      <c r="AR328" s="156" t="s">
        <v>166</v>
      </c>
      <c r="AT328" s="156" t="s">
        <v>162</v>
      </c>
      <c r="AU328" s="156" t="s">
        <v>83</v>
      </c>
      <c r="AY328" s="17" t="s">
        <v>160</v>
      </c>
      <c r="BE328" s="157">
        <f>IF(N328="základná",J328,0)</f>
        <v>0</v>
      </c>
      <c r="BF328" s="157">
        <f>IF(N328="znížená",J328,0)</f>
        <v>0</v>
      </c>
      <c r="BG328" s="157">
        <f>IF(N328="zákl. prenesená",J328,0)</f>
        <v>0</v>
      </c>
      <c r="BH328" s="157">
        <f>IF(N328="zníž. prenesená",J328,0)</f>
        <v>0</v>
      </c>
      <c r="BI328" s="157">
        <f>IF(N328="nulová",J328,0)</f>
        <v>0</v>
      </c>
      <c r="BJ328" s="17" t="s">
        <v>83</v>
      </c>
      <c r="BK328" s="157">
        <f>ROUND(I328*H328,2)</f>
        <v>0</v>
      </c>
      <c r="BL328" s="17" t="s">
        <v>166</v>
      </c>
      <c r="BM328" s="156" t="s">
        <v>536</v>
      </c>
    </row>
    <row r="329" spans="2:65" s="1" customFormat="1" ht="33" customHeight="1">
      <c r="B329" s="143"/>
      <c r="C329" s="144" t="s">
        <v>351</v>
      </c>
      <c r="D329" s="144" t="s">
        <v>162</v>
      </c>
      <c r="E329" s="145" t="s">
        <v>1886</v>
      </c>
      <c r="F329" s="146" t="s">
        <v>1887</v>
      </c>
      <c r="G329" s="147" t="s">
        <v>165</v>
      </c>
      <c r="H329" s="148">
        <v>5.6639999999999997</v>
      </c>
      <c r="I329" s="149"/>
      <c r="J329" s="150">
        <f>ROUND(I329*H329,2)</f>
        <v>0</v>
      </c>
      <c r="K329" s="151"/>
      <c r="L329" s="32"/>
      <c r="M329" s="152" t="s">
        <v>1</v>
      </c>
      <c r="N329" s="153" t="s">
        <v>38</v>
      </c>
      <c r="P329" s="154">
        <f>O329*H329</f>
        <v>0</v>
      </c>
      <c r="Q329" s="154">
        <v>0</v>
      </c>
      <c r="R329" s="154">
        <f>Q329*H329</f>
        <v>0</v>
      </c>
      <c r="S329" s="154">
        <v>0</v>
      </c>
      <c r="T329" s="155">
        <f>S329*H329</f>
        <v>0</v>
      </c>
      <c r="AR329" s="156" t="s">
        <v>166</v>
      </c>
      <c r="AT329" s="156" t="s">
        <v>162</v>
      </c>
      <c r="AU329" s="156" t="s">
        <v>83</v>
      </c>
      <c r="AY329" s="17" t="s">
        <v>160</v>
      </c>
      <c r="BE329" s="157">
        <f>IF(N329="základná",J329,0)</f>
        <v>0</v>
      </c>
      <c r="BF329" s="157">
        <f>IF(N329="znížená",J329,0)</f>
        <v>0</v>
      </c>
      <c r="BG329" s="157">
        <f>IF(N329="zákl. prenesená",J329,0)</f>
        <v>0</v>
      </c>
      <c r="BH329" s="157">
        <f>IF(N329="zníž. prenesená",J329,0)</f>
        <v>0</v>
      </c>
      <c r="BI329" s="157">
        <f>IF(N329="nulová",J329,0)</f>
        <v>0</v>
      </c>
      <c r="BJ329" s="17" t="s">
        <v>83</v>
      </c>
      <c r="BK329" s="157">
        <f>ROUND(I329*H329,2)</f>
        <v>0</v>
      </c>
      <c r="BL329" s="17" t="s">
        <v>166</v>
      </c>
      <c r="BM329" s="156" t="s">
        <v>540</v>
      </c>
    </row>
    <row r="330" spans="2:65" s="1" customFormat="1" ht="33" customHeight="1">
      <c r="B330" s="143"/>
      <c r="C330" s="186" t="s">
        <v>542</v>
      </c>
      <c r="D330" s="186" t="s">
        <v>260</v>
      </c>
      <c r="E330" s="187" t="s">
        <v>1888</v>
      </c>
      <c r="F330" s="188" t="s">
        <v>1889</v>
      </c>
      <c r="G330" s="189" t="s">
        <v>165</v>
      </c>
      <c r="H330" s="190">
        <v>11.31</v>
      </c>
      <c r="I330" s="191"/>
      <c r="J330" s="192">
        <f>ROUND(I330*H330,2)</f>
        <v>0</v>
      </c>
      <c r="K330" s="193"/>
      <c r="L330" s="194"/>
      <c r="M330" s="195" t="s">
        <v>1</v>
      </c>
      <c r="N330" s="196" t="s">
        <v>38</v>
      </c>
      <c r="P330" s="154">
        <f>O330*H330</f>
        <v>0</v>
      </c>
      <c r="Q330" s="154">
        <v>0</v>
      </c>
      <c r="R330" s="154">
        <f>Q330*H330</f>
        <v>0</v>
      </c>
      <c r="S330" s="154">
        <v>0</v>
      </c>
      <c r="T330" s="155">
        <f>S330*H330</f>
        <v>0</v>
      </c>
      <c r="AR330" s="156" t="s">
        <v>187</v>
      </c>
      <c r="AT330" s="156" t="s">
        <v>260</v>
      </c>
      <c r="AU330" s="156" t="s">
        <v>83</v>
      </c>
      <c r="AY330" s="17" t="s">
        <v>160</v>
      </c>
      <c r="BE330" s="157">
        <f>IF(N330="základná",J330,0)</f>
        <v>0</v>
      </c>
      <c r="BF330" s="157">
        <f>IF(N330="znížená",J330,0)</f>
        <v>0</v>
      </c>
      <c r="BG330" s="157">
        <f>IF(N330="zákl. prenesená",J330,0)</f>
        <v>0</v>
      </c>
      <c r="BH330" s="157">
        <f>IF(N330="zníž. prenesená",J330,0)</f>
        <v>0</v>
      </c>
      <c r="BI330" s="157">
        <f>IF(N330="nulová",J330,0)</f>
        <v>0</v>
      </c>
      <c r="BJ330" s="17" t="s">
        <v>83</v>
      </c>
      <c r="BK330" s="157">
        <f>ROUND(I330*H330,2)</f>
        <v>0</v>
      </c>
      <c r="BL330" s="17" t="s">
        <v>166</v>
      </c>
      <c r="BM330" s="156" t="s">
        <v>545</v>
      </c>
    </row>
    <row r="331" spans="2:65" s="1" customFormat="1" ht="24.15" customHeight="1">
      <c r="B331" s="143"/>
      <c r="C331" s="144" t="s">
        <v>368</v>
      </c>
      <c r="D331" s="144" t="s">
        <v>162</v>
      </c>
      <c r="E331" s="145" t="s">
        <v>1890</v>
      </c>
      <c r="F331" s="146" t="s">
        <v>1891</v>
      </c>
      <c r="G331" s="147" t="s">
        <v>165</v>
      </c>
      <c r="H331" s="148">
        <v>7.5</v>
      </c>
      <c r="I331" s="149"/>
      <c r="J331" s="150">
        <f>ROUND(I331*H331,2)</f>
        <v>0</v>
      </c>
      <c r="K331" s="151"/>
      <c r="L331" s="32"/>
      <c r="M331" s="152" t="s">
        <v>1</v>
      </c>
      <c r="N331" s="153" t="s">
        <v>38</v>
      </c>
      <c r="P331" s="154">
        <f>O331*H331</f>
        <v>0</v>
      </c>
      <c r="Q331" s="154">
        <v>0</v>
      </c>
      <c r="R331" s="154">
        <f>Q331*H331</f>
        <v>0</v>
      </c>
      <c r="S331" s="154">
        <v>0</v>
      </c>
      <c r="T331" s="155">
        <f>S331*H331</f>
        <v>0</v>
      </c>
      <c r="AR331" s="156" t="s">
        <v>166</v>
      </c>
      <c r="AT331" s="156" t="s">
        <v>162</v>
      </c>
      <c r="AU331" s="156" t="s">
        <v>83</v>
      </c>
      <c r="AY331" s="17" t="s">
        <v>160</v>
      </c>
      <c r="BE331" s="157">
        <f>IF(N331="základná",J331,0)</f>
        <v>0</v>
      </c>
      <c r="BF331" s="157">
        <f>IF(N331="znížená",J331,0)</f>
        <v>0</v>
      </c>
      <c r="BG331" s="157">
        <f>IF(N331="zákl. prenesená",J331,0)</f>
        <v>0</v>
      </c>
      <c r="BH331" s="157">
        <f>IF(N331="zníž. prenesená",J331,0)</f>
        <v>0</v>
      </c>
      <c r="BI331" s="157">
        <f>IF(N331="nulová",J331,0)</f>
        <v>0</v>
      </c>
      <c r="BJ331" s="17" t="s">
        <v>83</v>
      </c>
      <c r="BK331" s="157">
        <f>ROUND(I331*H331,2)</f>
        <v>0</v>
      </c>
      <c r="BL331" s="17" t="s">
        <v>166</v>
      </c>
      <c r="BM331" s="156" t="s">
        <v>551</v>
      </c>
    </row>
    <row r="332" spans="2:65" s="11" customFormat="1" ht="22.8" customHeight="1">
      <c r="B332" s="131"/>
      <c r="D332" s="132" t="s">
        <v>71</v>
      </c>
      <c r="E332" s="141" t="s">
        <v>190</v>
      </c>
      <c r="F332" s="141" t="s">
        <v>341</v>
      </c>
      <c r="I332" s="134"/>
      <c r="J332" s="142">
        <f>BK332</f>
        <v>0</v>
      </c>
      <c r="L332" s="131"/>
      <c r="M332" s="136"/>
      <c r="P332" s="137">
        <f>SUM(P333:P359)</f>
        <v>0</v>
      </c>
      <c r="R332" s="137">
        <f>SUM(R333:R359)</f>
        <v>0</v>
      </c>
      <c r="T332" s="138">
        <f>SUM(T333:T359)</f>
        <v>0</v>
      </c>
      <c r="AR332" s="132" t="s">
        <v>76</v>
      </c>
      <c r="AT332" s="139" t="s">
        <v>71</v>
      </c>
      <c r="AU332" s="139" t="s">
        <v>76</v>
      </c>
      <c r="AY332" s="132" t="s">
        <v>160</v>
      </c>
      <c r="BK332" s="140">
        <f>SUM(BK333:BK359)</f>
        <v>0</v>
      </c>
    </row>
    <row r="333" spans="2:65" s="1" customFormat="1" ht="16.5" customHeight="1">
      <c r="B333" s="143"/>
      <c r="C333" s="144" t="s">
        <v>565</v>
      </c>
      <c r="D333" s="144" t="s">
        <v>162</v>
      </c>
      <c r="E333" s="145" t="s">
        <v>342</v>
      </c>
      <c r="F333" s="146" t="s">
        <v>343</v>
      </c>
      <c r="G333" s="147" t="s">
        <v>246</v>
      </c>
      <c r="H333" s="148">
        <v>9.8149999999999995</v>
      </c>
      <c r="I333" s="149"/>
      <c r="J333" s="150">
        <f>ROUND(I333*H333,2)</f>
        <v>0</v>
      </c>
      <c r="K333" s="151"/>
      <c r="L333" s="32"/>
      <c r="M333" s="152" t="s">
        <v>1</v>
      </c>
      <c r="N333" s="153" t="s">
        <v>38</v>
      </c>
      <c r="P333" s="154">
        <f>O333*H333</f>
        <v>0</v>
      </c>
      <c r="Q333" s="154">
        <v>0</v>
      </c>
      <c r="R333" s="154">
        <f>Q333*H333</f>
        <v>0</v>
      </c>
      <c r="S333" s="154">
        <v>0</v>
      </c>
      <c r="T333" s="155">
        <f>S333*H333</f>
        <v>0</v>
      </c>
      <c r="AR333" s="156" t="s">
        <v>166</v>
      </c>
      <c r="AT333" s="156" t="s">
        <v>162</v>
      </c>
      <c r="AU333" s="156" t="s">
        <v>83</v>
      </c>
      <c r="AY333" s="17" t="s">
        <v>160</v>
      </c>
      <c r="BE333" s="157">
        <f>IF(N333="základná",J333,0)</f>
        <v>0</v>
      </c>
      <c r="BF333" s="157">
        <f>IF(N333="znížená",J333,0)</f>
        <v>0</v>
      </c>
      <c r="BG333" s="157">
        <f>IF(N333="zákl. prenesená",J333,0)</f>
        <v>0</v>
      </c>
      <c r="BH333" s="157">
        <f>IF(N333="zníž. prenesená",J333,0)</f>
        <v>0</v>
      </c>
      <c r="BI333" s="157">
        <f>IF(N333="nulová",J333,0)</f>
        <v>0</v>
      </c>
      <c r="BJ333" s="17" t="s">
        <v>83</v>
      </c>
      <c r="BK333" s="157">
        <f>ROUND(I333*H333,2)</f>
        <v>0</v>
      </c>
      <c r="BL333" s="17" t="s">
        <v>166</v>
      </c>
      <c r="BM333" s="156" t="s">
        <v>568</v>
      </c>
    </row>
    <row r="334" spans="2:65" s="12" customFormat="1" ht="20.399999999999999">
      <c r="B334" s="158"/>
      <c r="D334" s="159" t="s">
        <v>167</v>
      </c>
      <c r="E334" s="160" t="s">
        <v>1</v>
      </c>
      <c r="F334" s="161" t="s">
        <v>345</v>
      </c>
      <c r="H334" s="160" t="s">
        <v>1</v>
      </c>
      <c r="I334" s="162"/>
      <c r="L334" s="158"/>
      <c r="M334" s="163"/>
      <c r="T334" s="164"/>
      <c r="AT334" s="160" t="s">
        <v>167</v>
      </c>
      <c r="AU334" s="160" t="s">
        <v>83</v>
      </c>
      <c r="AV334" s="12" t="s">
        <v>76</v>
      </c>
      <c r="AW334" s="12" t="s">
        <v>29</v>
      </c>
      <c r="AX334" s="12" t="s">
        <v>72</v>
      </c>
      <c r="AY334" s="160" t="s">
        <v>160</v>
      </c>
    </row>
    <row r="335" spans="2:65" s="13" customFormat="1" ht="10.199999999999999">
      <c r="B335" s="165"/>
      <c r="D335" s="159" t="s">
        <v>167</v>
      </c>
      <c r="E335" s="166" t="s">
        <v>1</v>
      </c>
      <c r="F335" s="167" t="s">
        <v>1892</v>
      </c>
      <c r="H335" s="168">
        <v>1.04</v>
      </c>
      <c r="I335" s="169"/>
      <c r="L335" s="165"/>
      <c r="M335" s="170"/>
      <c r="T335" s="171"/>
      <c r="AT335" s="166" t="s">
        <v>167</v>
      </c>
      <c r="AU335" s="166" t="s">
        <v>83</v>
      </c>
      <c r="AV335" s="13" t="s">
        <v>83</v>
      </c>
      <c r="AW335" s="13" t="s">
        <v>29</v>
      </c>
      <c r="AX335" s="13" t="s">
        <v>72</v>
      </c>
      <c r="AY335" s="166" t="s">
        <v>160</v>
      </c>
    </row>
    <row r="336" spans="2:65" s="13" customFormat="1" ht="10.199999999999999">
      <c r="B336" s="165"/>
      <c r="D336" s="159" t="s">
        <v>167</v>
      </c>
      <c r="E336" s="166" t="s">
        <v>1</v>
      </c>
      <c r="F336" s="167" t="s">
        <v>1893</v>
      </c>
      <c r="H336" s="168">
        <v>7.875</v>
      </c>
      <c r="I336" s="169"/>
      <c r="L336" s="165"/>
      <c r="M336" s="170"/>
      <c r="T336" s="171"/>
      <c r="AT336" s="166" t="s">
        <v>167</v>
      </c>
      <c r="AU336" s="166" t="s">
        <v>83</v>
      </c>
      <c r="AV336" s="13" t="s">
        <v>83</v>
      </c>
      <c r="AW336" s="13" t="s">
        <v>29</v>
      </c>
      <c r="AX336" s="13" t="s">
        <v>72</v>
      </c>
      <c r="AY336" s="166" t="s">
        <v>160</v>
      </c>
    </row>
    <row r="337" spans="2:65" s="13" customFormat="1" ht="10.199999999999999">
      <c r="B337" s="165"/>
      <c r="D337" s="159" t="s">
        <v>167</v>
      </c>
      <c r="E337" s="166" t="s">
        <v>1</v>
      </c>
      <c r="F337" s="167" t="s">
        <v>1894</v>
      </c>
      <c r="H337" s="168">
        <v>0.9</v>
      </c>
      <c r="I337" s="169"/>
      <c r="L337" s="165"/>
      <c r="M337" s="170"/>
      <c r="T337" s="171"/>
      <c r="AT337" s="166" t="s">
        <v>167</v>
      </c>
      <c r="AU337" s="166" t="s">
        <v>83</v>
      </c>
      <c r="AV337" s="13" t="s">
        <v>83</v>
      </c>
      <c r="AW337" s="13" t="s">
        <v>29</v>
      </c>
      <c r="AX337" s="13" t="s">
        <v>72</v>
      </c>
      <c r="AY337" s="166" t="s">
        <v>160</v>
      </c>
    </row>
    <row r="338" spans="2:65" s="14" customFormat="1" ht="10.199999999999999">
      <c r="B338" s="172"/>
      <c r="D338" s="159" t="s">
        <v>167</v>
      </c>
      <c r="E338" s="173" t="s">
        <v>1</v>
      </c>
      <c r="F338" s="174" t="s">
        <v>174</v>
      </c>
      <c r="H338" s="175">
        <v>9.8149999999999995</v>
      </c>
      <c r="I338" s="176"/>
      <c r="L338" s="172"/>
      <c r="M338" s="177"/>
      <c r="T338" s="178"/>
      <c r="AT338" s="173" t="s">
        <v>167</v>
      </c>
      <c r="AU338" s="173" t="s">
        <v>83</v>
      </c>
      <c r="AV338" s="14" t="s">
        <v>166</v>
      </c>
      <c r="AW338" s="14" t="s">
        <v>29</v>
      </c>
      <c r="AX338" s="14" t="s">
        <v>76</v>
      </c>
      <c r="AY338" s="173" t="s">
        <v>160</v>
      </c>
    </row>
    <row r="339" spans="2:65" s="1" customFormat="1" ht="16.5" customHeight="1">
      <c r="B339" s="143"/>
      <c r="C339" s="144" t="s">
        <v>376</v>
      </c>
      <c r="D339" s="144" t="s">
        <v>162</v>
      </c>
      <c r="E339" s="145" t="s">
        <v>349</v>
      </c>
      <c r="F339" s="146" t="s">
        <v>350</v>
      </c>
      <c r="G339" s="147" t="s">
        <v>246</v>
      </c>
      <c r="H339" s="148">
        <v>8.2249999999999996</v>
      </c>
      <c r="I339" s="149"/>
      <c r="J339" s="150">
        <f>ROUND(I339*H339,2)</f>
        <v>0</v>
      </c>
      <c r="K339" s="151"/>
      <c r="L339" s="32"/>
      <c r="M339" s="152" t="s">
        <v>1</v>
      </c>
      <c r="N339" s="153" t="s">
        <v>38</v>
      </c>
      <c r="P339" s="154">
        <f>O339*H339</f>
        <v>0</v>
      </c>
      <c r="Q339" s="154">
        <v>0</v>
      </c>
      <c r="R339" s="154">
        <f>Q339*H339</f>
        <v>0</v>
      </c>
      <c r="S339" s="154">
        <v>0</v>
      </c>
      <c r="T339" s="155">
        <f>S339*H339</f>
        <v>0</v>
      </c>
      <c r="AR339" s="156" t="s">
        <v>166</v>
      </c>
      <c r="AT339" s="156" t="s">
        <v>162</v>
      </c>
      <c r="AU339" s="156" t="s">
        <v>83</v>
      </c>
      <c r="AY339" s="17" t="s">
        <v>160</v>
      </c>
      <c r="BE339" s="157">
        <f>IF(N339="základná",J339,0)</f>
        <v>0</v>
      </c>
      <c r="BF339" s="157">
        <f>IF(N339="znížená",J339,0)</f>
        <v>0</v>
      </c>
      <c r="BG339" s="157">
        <f>IF(N339="zákl. prenesená",J339,0)</f>
        <v>0</v>
      </c>
      <c r="BH339" s="157">
        <f>IF(N339="zníž. prenesená",J339,0)</f>
        <v>0</v>
      </c>
      <c r="BI339" s="157">
        <f>IF(N339="nulová",J339,0)</f>
        <v>0</v>
      </c>
      <c r="BJ339" s="17" t="s">
        <v>83</v>
      </c>
      <c r="BK339" s="157">
        <f>ROUND(I339*H339,2)</f>
        <v>0</v>
      </c>
      <c r="BL339" s="17" t="s">
        <v>166</v>
      </c>
      <c r="BM339" s="156" t="s">
        <v>572</v>
      </c>
    </row>
    <row r="340" spans="2:65" s="12" customFormat="1" ht="20.399999999999999">
      <c r="B340" s="158"/>
      <c r="D340" s="159" t="s">
        <v>167</v>
      </c>
      <c r="E340" s="160" t="s">
        <v>1</v>
      </c>
      <c r="F340" s="161" t="s">
        <v>345</v>
      </c>
      <c r="H340" s="160" t="s">
        <v>1</v>
      </c>
      <c r="I340" s="162"/>
      <c r="L340" s="158"/>
      <c r="M340" s="163"/>
      <c r="T340" s="164"/>
      <c r="AT340" s="160" t="s">
        <v>167</v>
      </c>
      <c r="AU340" s="160" t="s">
        <v>83</v>
      </c>
      <c r="AV340" s="12" t="s">
        <v>76</v>
      </c>
      <c r="AW340" s="12" t="s">
        <v>29</v>
      </c>
      <c r="AX340" s="12" t="s">
        <v>72</v>
      </c>
      <c r="AY340" s="160" t="s">
        <v>160</v>
      </c>
    </row>
    <row r="341" spans="2:65" s="13" customFormat="1" ht="10.199999999999999">
      <c r="B341" s="165"/>
      <c r="D341" s="159" t="s">
        <v>167</v>
      </c>
      <c r="E341" s="166" t="s">
        <v>1</v>
      </c>
      <c r="F341" s="167" t="s">
        <v>1895</v>
      </c>
      <c r="H341" s="168">
        <v>8.2249999999999996</v>
      </c>
      <c r="I341" s="169"/>
      <c r="L341" s="165"/>
      <c r="M341" s="170"/>
      <c r="T341" s="171"/>
      <c r="AT341" s="166" t="s">
        <v>167</v>
      </c>
      <c r="AU341" s="166" t="s">
        <v>83</v>
      </c>
      <c r="AV341" s="13" t="s">
        <v>83</v>
      </c>
      <c r="AW341" s="13" t="s">
        <v>29</v>
      </c>
      <c r="AX341" s="13" t="s">
        <v>72</v>
      </c>
      <c r="AY341" s="166" t="s">
        <v>160</v>
      </c>
    </row>
    <row r="342" spans="2:65" s="14" customFormat="1" ht="10.199999999999999">
      <c r="B342" s="172"/>
      <c r="D342" s="159" t="s">
        <v>167</v>
      </c>
      <c r="E342" s="173" t="s">
        <v>1</v>
      </c>
      <c r="F342" s="174" t="s">
        <v>174</v>
      </c>
      <c r="H342" s="175">
        <v>8.2249999999999996</v>
      </c>
      <c r="I342" s="176"/>
      <c r="L342" s="172"/>
      <c r="M342" s="177"/>
      <c r="T342" s="178"/>
      <c r="AT342" s="173" t="s">
        <v>167</v>
      </c>
      <c r="AU342" s="173" t="s">
        <v>83</v>
      </c>
      <c r="AV342" s="14" t="s">
        <v>166</v>
      </c>
      <c r="AW342" s="14" t="s">
        <v>29</v>
      </c>
      <c r="AX342" s="14" t="s">
        <v>76</v>
      </c>
      <c r="AY342" s="173" t="s">
        <v>160</v>
      </c>
    </row>
    <row r="343" spans="2:65" s="1" customFormat="1" ht="33" customHeight="1">
      <c r="B343" s="143"/>
      <c r="C343" s="144" t="s">
        <v>573</v>
      </c>
      <c r="D343" s="144" t="s">
        <v>162</v>
      </c>
      <c r="E343" s="145" t="s">
        <v>1896</v>
      </c>
      <c r="F343" s="146" t="s">
        <v>1897</v>
      </c>
      <c r="G343" s="147" t="s">
        <v>165</v>
      </c>
      <c r="H343" s="148">
        <v>101.55</v>
      </c>
      <c r="I343" s="149"/>
      <c r="J343" s="150">
        <f>ROUND(I343*H343,2)</f>
        <v>0</v>
      </c>
      <c r="K343" s="151"/>
      <c r="L343" s="32"/>
      <c r="M343" s="152" t="s">
        <v>1</v>
      </c>
      <c r="N343" s="153" t="s">
        <v>38</v>
      </c>
      <c r="P343" s="154">
        <f>O343*H343</f>
        <v>0</v>
      </c>
      <c r="Q343" s="154">
        <v>0</v>
      </c>
      <c r="R343" s="154">
        <f>Q343*H343</f>
        <v>0</v>
      </c>
      <c r="S343" s="154">
        <v>0</v>
      </c>
      <c r="T343" s="155">
        <f>S343*H343</f>
        <v>0</v>
      </c>
      <c r="AR343" s="156" t="s">
        <v>166</v>
      </c>
      <c r="AT343" s="156" t="s">
        <v>162</v>
      </c>
      <c r="AU343" s="156" t="s">
        <v>83</v>
      </c>
      <c r="AY343" s="17" t="s">
        <v>160</v>
      </c>
      <c r="BE343" s="157">
        <f>IF(N343="základná",J343,0)</f>
        <v>0</v>
      </c>
      <c r="BF343" s="157">
        <f>IF(N343="znížená",J343,0)</f>
        <v>0</v>
      </c>
      <c r="BG343" s="157">
        <f>IF(N343="zákl. prenesená",J343,0)</f>
        <v>0</v>
      </c>
      <c r="BH343" s="157">
        <f>IF(N343="zníž. prenesená",J343,0)</f>
        <v>0</v>
      </c>
      <c r="BI343" s="157">
        <f>IF(N343="nulová",J343,0)</f>
        <v>0</v>
      </c>
      <c r="BJ343" s="17" t="s">
        <v>83</v>
      </c>
      <c r="BK343" s="157">
        <f>ROUND(I343*H343,2)</f>
        <v>0</v>
      </c>
      <c r="BL343" s="17" t="s">
        <v>166</v>
      </c>
      <c r="BM343" s="156" t="s">
        <v>576</v>
      </c>
    </row>
    <row r="344" spans="2:65" s="12" customFormat="1" ht="20.399999999999999">
      <c r="B344" s="158"/>
      <c r="D344" s="159" t="s">
        <v>167</v>
      </c>
      <c r="E344" s="160" t="s">
        <v>1</v>
      </c>
      <c r="F344" s="161" t="s">
        <v>1898</v>
      </c>
      <c r="H344" s="160" t="s">
        <v>1</v>
      </c>
      <c r="I344" s="162"/>
      <c r="L344" s="158"/>
      <c r="M344" s="163"/>
      <c r="T344" s="164"/>
      <c r="AT344" s="160" t="s">
        <v>167</v>
      </c>
      <c r="AU344" s="160" t="s">
        <v>83</v>
      </c>
      <c r="AV344" s="12" t="s">
        <v>76</v>
      </c>
      <c r="AW344" s="12" t="s">
        <v>29</v>
      </c>
      <c r="AX344" s="12" t="s">
        <v>72</v>
      </c>
      <c r="AY344" s="160" t="s">
        <v>160</v>
      </c>
    </row>
    <row r="345" spans="2:65" s="12" customFormat="1" ht="10.199999999999999">
      <c r="B345" s="158"/>
      <c r="D345" s="159" t="s">
        <v>167</v>
      </c>
      <c r="E345" s="160" t="s">
        <v>1</v>
      </c>
      <c r="F345" s="161" t="s">
        <v>1818</v>
      </c>
      <c r="H345" s="160" t="s">
        <v>1</v>
      </c>
      <c r="I345" s="162"/>
      <c r="L345" s="158"/>
      <c r="M345" s="163"/>
      <c r="T345" s="164"/>
      <c r="AT345" s="160" t="s">
        <v>167</v>
      </c>
      <c r="AU345" s="160" t="s">
        <v>83</v>
      </c>
      <c r="AV345" s="12" t="s">
        <v>76</v>
      </c>
      <c r="AW345" s="12" t="s">
        <v>29</v>
      </c>
      <c r="AX345" s="12" t="s">
        <v>72</v>
      </c>
      <c r="AY345" s="160" t="s">
        <v>160</v>
      </c>
    </row>
    <row r="346" spans="2:65" s="13" customFormat="1" ht="10.199999999999999">
      <c r="B346" s="165"/>
      <c r="D346" s="159" t="s">
        <v>167</v>
      </c>
      <c r="E346" s="166" t="s">
        <v>1</v>
      </c>
      <c r="F346" s="167" t="s">
        <v>1819</v>
      </c>
      <c r="H346" s="168">
        <v>101.55</v>
      </c>
      <c r="I346" s="169"/>
      <c r="L346" s="165"/>
      <c r="M346" s="170"/>
      <c r="T346" s="171"/>
      <c r="AT346" s="166" t="s">
        <v>167</v>
      </c>
      <c r="AU346" s="166" t="s">
        <v>83</v>
      </c>
      <c r="AV346" s="13" t="s">
        <v>83</v>
      </c>
      <c r="AW346" s="13" t="s">
        <v>29</v>
      </c>
      <c r="AX346" s="13" t="s">
        <v>72</v>
      </c>
      <c r="AY346" s="166" t="s">
        <v>160</v>
      </c>
    </row>
    <row r="347" spans="2:65" s="14" customFormat="1" ht="10.199999999999999">
      <c r="B347" s="172"/>
      <c r="D347" s="159" t="s">
        <v>167</v>
      </c>
      <c r="E347" s="173" t="s">
        <v>1</v>
      </c>
      <c r="F347" s="174" t="s">
        <v>174</v>
      </c>
      <c r="H347" s="175">
        <v>101.55</v>
      </c>
      <c r="I347" s="176"/>
      <c r="L347" s="172"/>
      <c r="M347" s="177"/>
      <c r="T347" s="178"/>
      <c r="AT347" s="173" t="s">
        <v>167</v>
      </c>
      <c r="AU347" s="173" t="s">
        <v>83</v>
      </c>
      <c r="AV347" s="14" t="s">
        <v>166</v>
      </c>
      <c r="AW347" s="14" t="s">
        <v>29</v>
      </c>
      <c r="AX347" s="14" t="s">
        <v>76</v>
      </c>
      <c r="AY347" s="173" t="s">
        <v>160</v>
      </c>
    </row>
    <row r="348" spans="2:65" s="1" customFormat="1" ht="37.799999999999997" customHeight="1">
      <c r="B348" s="143"/>
      <c r="C348" s="144" t="s">
        <v>382</v>
      </c>
      <c r="D348" s="144" t="s">
        <v>162</v>
      </c>
      <c r="E348" s="145" t="s">
        <v>1899</v>
      </c>
      <c r="F348" s="146" t="s">
        <v>1900</v>
      </c>
      <c r="G348" s="147" t="s">
        <v>165</v>
      </c>
      <c r="H348" s="148">
        <v>30.5</v>
      </c>
      <c r="I348" s="149"/>
      <c r="J348" s="150">
        <f>ROUND(I348*H348,2)</f>
        <v>0</v>
      </c>
      <c r="K348" s="151"/>
      <c r="L348" s="32"/>
      <c r="M348" s="152" t="s">
        <v>1</v>
      </c>
      <c r="N348" s="153" t="s">
        <v>38</v>
      </c>
      <c r="P348" s="154">
        <f>O348*H348</f>
        <v>0</v>
      </c>
      <c r="Q348" s="154">
        <v>0</v>
      </c>
      <c r="R348" s="154">
        <f>Q348*H348</f>
        <v>0</v>
      </c>
      <c r="S348" s="154">
        <v>0</v>
      </c>
      <c r="T348" s="155">
        <f>S348*H348</f>
        <v>0</v>
      </c>
      <c r="AR348" s="156" t="s">
        <v>166</v>
      </c>
      <c r="AT348" s="156" t="s">
        <v>162</v>
      </c>
      <c r="AU348" s="156" t="s">
        <v>83</v>
      </c>
      <c r="AY348" s="17" t="s">
        <v>160</v>
      </c>
      <c r="BE348" s="157">
        <f>IF(N348="základná",J348,0)</f>
        <v>0</v>
      </c>
      <c r="BF348" s="157">
        <f>IF(N348="znížená",J348,0)</f>
        <v>0</v>
      </c>
      <c r="BG348" s="157">
        <f>IF(N348="zákl. prenesená",J348,0)</f>
        <v>0</v>
      </c>
      <c r="BH348" s="157">
        <f>IF(N348="zníž. prenesená",J348,0)</f>
        <v>0</v>
      </c>
      <c r="BI348" s="157">
        <f>IF(N348="nulová",J348,0)</f>
        <v>0</v>
      </c>
      <c r="BJ348" s="17" t="s">
        <v>83</v>
      </c>
      <c r="BK348" s="157">
        <f>ROUND(I348*H348,2)</f>
        <v>0</v>
      </c>
      <c r="BL348" s="17" t="s">
        <v>166</v>
      </c>
      <c r="BM348" s="156" t="s">
        <v>580</v>
      </c>
    </row>
    <row r="349" spans="2:65" s="12" customFormat="1" ht="20.399999999999999">
      <c r="B349" s="158"/>
      <c r="D349" s="159" t="s">
        <v>167</v>
      </c>
      <c r="E349" s="160" t="s">
        <v>1</v>
      </c>
      <c r="F349" s="161" t="s">
        <v>1901</v>
      </c>
      <c r="H349" s="160" t="s">
        <v>1</v>
      </c>
      <c r="I349" s="162"/>
      <c r="L349" s="158"/>
      <c r="M349" s="163"/>
      <c r="T349" s="164"/>
      <c r="AT349" s="160" t="s">
        <v>167</v>
      </c>
      <c r="AU349" s="160" t="s">
        <v>83</v>
      </c>
      <c r="AV349" s="12" t="s">
        <v>76</v>
      </c>
      <c r="AW349" s="12" t="s">
        <v>29</v>
      </c>
      <c r="AX349" s="12" t="s">
        <v>72</v>
      </c>
      <c r="AY349" s="160" t="s">
        <v>160</v>
      </c>
    </row>
    <row r="350" spans="2:65" s="13" customFormat="1" ht="10.199999999999999">
      <c r="B350" s="165"/>
      <c r="D350" s="159" t="s">
        <v>167</v>
      </c>
      <c r="E350" s="166" t="s">
        <v>1</v>
      </c>
      <c r="F350" s="167" t="s">
        <v>1870</v>
      </c>
      <c r="H350" s="168">
        <v>30.5</v>
      </c>
      <c r="I350" s="169"/>
      <c r="L350" s="165"/>
      <c r="M350" s="170"/>
      <c r="T350" s="171"/>
      <c r="AT350" s="166" t="s">
        <v>167</v>
      </c>
      <c r="AU350" s="166" t="s">
        <v>83</v>
      </c>
      <c r="AV350" s="13" t="s">
        <v>83</v>
      </c>
      <c r="AW350" s="13" t="s">
        <v>29</v>
      </c>
      <c r="AX350" s="13" t="s">
        <v>72</v>
      </c>
      <c r="AY350" s="166" t="s">
        <v>160</v>
      </c>
    </row>
    <row r="351" spans="2:65" s="14" customFormat="1" ht="10.199999999999999">
      <c r="B351" s="172"/>
      <c r="D351" s="159" t="s">
        <v>167</v>
      </c>
      <c r="E351" s="173" t="s">
        <v>1</v>
      </c>
      <c r="F351" s="174" t="s">
        <v>174</v>
      </c>
      <c r="H351" s="175">
        <v>30.5</v>
      </c>
      <c r="I351" s="176"/>
      <c r="L351" s="172"/>
      <c r="M351" s="177"/>
      <c r="T351" s="178"/>
      <c r="AT351" s="173" t="s">
        <v>167</v>
      </c>
      <c r="AU351" s="173" t="s">
        <v>83</v>
      </c>
      <c r="AV351" s="14" t="s">
        <v>166</v>
      </c>
      <c r="AW351" s="14" t="s">
        <v>29</v>
      </c>
      <c r="AX351" s="14" t="s">
        <v>76</v>
      </c>
      <c r="AY351" s="173" t="s">
        <v>160</v>
      </c>
    </row>
    <row r="352" spans="2:65" s="1" customFormat="1" ht="24.15" customHeight="1">
      <c r="B352" s="143"/>
      <c r="C352" s="186" t="s">
        <v>581</v>
      </c>
      <c r="D352" s="186" t="s">
        <v>260</v>
      </c>
      <c r="E352" s="187" t="s">
        <v>1902</v>
      </c>
      <c r="F352" s="188" t="s">
        <v>1903</v>
      </c>
      <c r="G352" s="189" t="s">
        <v>165</v>
      </c>
      <c r="H352" s="190">
        <v>30.805</v>
      </c>
      <c r="I352" s="191"/>
      <c r="J352" s="192">
        <f>ROUND(I352*H352,2)</f>
        <v>0</v>
      </c>
      <c r="K352" s="193"/>
      <c r="L352" s="194"/>
      <c r="M352" s="195" t="s">
        <v>1</v>
      </c>
      <c r="N352" s="196" t="s">
        <v>38</v>
      </c>
      <c r="P352" s="154">
        <f>O352*H352</f>
        <v>0</v>
      </c>
      <c r="Q352" s="154">
        <v>0</v>
      </c>
      <c r="R352" s="154">
        <f>Q352*H352</f>
        <v>0</v>
      </c>
      <c r="S352" s="154">
        <v>0</v>
      </c>
      <c r="T352" s="155">
        <f>S352*H352</f>
        <v>0</v>
      </c>
      <c r="AR352" s="156" t="s">
        <v>187</v>
      </c>
      <c r="AT352" s="156" t="s">
        <v>260</v>
      </c>
      <c r="AU352" s="156" t="s">
        <v>83</v>
      </c>
      <c r="AY352" s="17" t="s">
        <v>160</v>
      </c>
      <c r="BE352" s="157">
        <f>IF(N352="základná",J352,0)</f>
        <v>0</v>
      </c>
      <c r="BF352" s="157">
        <f>IF(N352="znížená",J352,0)</f>
        <v>0</v>
      </c>
      <c r="BG352" s="157">
        <f>IF(N352="zákl. prenesená",J352,0)</f>
        <v>0</v>
      </c>
      <c r="BH352" s="157">
        <f>IF(N352="zníž. prenesená",J352,0)</f>
        <v>0</v>
      </c>
      <c r="BI352" s="157">
        <f>IF(N352="nulová",J352,0)</f>
        <v>0</v>
      </c>
      <c r="BJ352" s="17" t="s">
        <v>83</v>
      </c>
      <c r="BK352" s="157">
        <f>ROUND(I352*H352,2)</f>
        <v>0</v>
      </c>
      <c r="BL352" s="17" t="s">
        <v>166</v>
      </c>
      <c r="BM352" s="156" t="s">
        <v>584</v>
      </c>
    </row>
    <row r="353" spans="2:65" s="13" customFormat="1" ht="10.199999999999999">
      <c r="B353" s="165"/>
      <c r="D353" s="159" t="s">
        <v>167</v>
      </c>
      <c r="E353" s="166" t="s">
        <v>1</v>
      </c>
      <c r="F353" s="167" t="s">
        <v>1904</v>
      </c>
      <c r="H353" s="168">
        <v>30.805</v>
      </c>
      <c r="I353" s="169"/>
      <c r="L353" s="165"/>
      <c r="M353" s="170"/>
      <c r="T353" s="171"/>
      <c r="AT353" s="166" t="s">
        <v>167</v>
      </c>
      <c r="AU353" s="166" t="s">
        <v>83</v>
      </c>
      <c r="AV353" s="13" t="s">
        <v>83</v>
      </c>
      <c r="AW353" s="13" t="s">
        <v>29</v>
      </c>
      <c r="AX353" s="13" t="s">
        <v>72</v>
      </c>
      <c r="AY353" s="166" t="s">
        <v>160</v>
      </c>
    </row>
    <row r="354" spans="2:65" s="14" customFormat="1" ht="10.199999999999999">
      <c r="B354" s="172"/>
      <c r="D354" s="159" t="s">
        <v>167</v>
      </c>
      <c r="E354" s="173" t="s">
        <v>1</v>
      </c>
      <c r="F354" s="174" t="s">
        <v>174</v>
      </c>
      <c r="H354" s="175">
        <v>30.805</v>
      </c>
      <c r="I354" s="176"/>
      <c r="L354" s="172"/>
      <c r="M354" s="177"/>
      <c r="T354" s="178"/>
      <c r="AT354" s="173" t="s">
        <v>167</v>
      </c>
      <c r="AU354" s="173" t="s">
        <v>83</v>
      </c>
      <c r="AV354" s="14" t="s">
        <v>166</v>
      </c>
      <c r="AW354" s="14" t="s">
        <v>29</v>
      </c>
      <c r="AX354" s="14" t="s">
        <v>76</v>
      </c>
      <c r="AY354" s="173" t="s">
        <v>160</v>
      </c>
    </row>
    <row r="355" spans="2:65" s="1" customFormat="1" ht="16.5" customHeight="1">
      <c r="B355" s="143"/>
      <c r="C355" s="144" t="s">
        <v>389</v>
      </c>
      <c r="D355" s="144" t="s">
        <v>162</v>
      </c>
      <c r="E355" s="145" t="s">
        <v>1905</v>
      </c>
      <c r="F355" s="146" t="s">
        <v>1906</v>
      </c>
      <c r="G355" s="147" t="s">
        <v>601</v>
      </c>
      <c r="H355" s="148">
        <v>30</v>
      </c>
      <c r="I355" s="149"/>
      <c r="J355" s="150">
        <f>ROUND(I355*H355,2)</f>
        <v>0</v>
      </c>
      <c r="K355" s="151"/>
      <c r="L355" s="32"/>
      <c r="M355" s="152" t="s">
        <v>1</v>
      </c>
      <c r="N355" s="153" t="s">
        <v>38</v>
      </c>
      <c r="P355" s="154">
        <f>O355*H355</f>
        <v>0</v>
      </c>
      <c r="Q355" s="154">
        <v>0</v>
      </c>
      <c r="R355" s="154">
        <f>Q355*H355</f>
        <v>0</v>
      </c>
      <c r="S355" s="154">
        <v>0</v>
      </c>
      <c r="T355" s="155">
        <f>S355*H355</f>
        <v>0</v>
      </c>
      <c r="AR355" s="156" t="s">
        <v>166</v>
      </c>
      <c r="AT355" s="156" t="s">
        <v>162</v>
      </c>
      <c r="AU355" s="156" t="s">
        <v>83</v>
      </c>
      <c r="AY355" s="17" t="s">
        <v>160</v>
      </c>
      <c r="BE355" s="157">
        <f>IF(N355="základná",J355,0)</f>
        <v>0</v>
      </c>
      <c r="BF355" s="157">
        <f>IF(N355="znížená",J355,0)</f>
        <v>0</v>
      </c>
      <c r="BG355" s="157">
        <f>IF(N355="zákl. prenesená",J355,0)</f>
        <v>0</v>
      </c>
      <c r="BH355" s="157">
        <f>IF(N355="zníž. prenesená",J355,0)</f>
        <v>0</v>
      </c>
      <c r="BI355" s="157">
        <f>IF(N355="nulová",J355,0)</f>
        <v>0</v>
      </c>
      <c r="BJ355" s="17" t="s">
        <v>83</v>
      </c>
      <c r="BK355" s="157">
        <f>ROUND(I355*H355,2)</f>
        <v>0</v>
      </c>
      <c r="BL355" s="17" t="s">
        <v>166</v>
      </c>
      <c r="BM355" s="156" t="s">
        <v>602</v>
      </c>
    </row>
    <row r="356" spans="2:65" s="12" customFormat="1" ht="20.399999999999999">
      <c r="B356" s="158"/>
      <c r="D356" s="159" t="s">
        <v>167</v>
      </c>
      <c r="E356" s="160" t="s">
        <v>1</v>
      </c>
      <c r="F356" s="161" t="s">
        <v>1907</v>
      </c>
      <c r="H356" s="160" t="s">
        <v>1</v>
      </c>
      <c r="I356" s="162"/>
      <c r="L356" s="158"/>
      <c r="M356" s="163"/>
      <c r="T356" s="164"/>
      <c r="AT356" s="160" t="s">
        <v>167</v>
      </c>
      <c r="AU356" s="160" t="s">
        <v>83</v>
      </c>
      <c r="AV356" s="12" t="s">
        <v>76</v>
      </c>
      <c r="AW356" s="12" t="s">
        <v>29</v>
      </c>
      <c r="AX356" s="12" t="s">
        <v>72</v>
      </c>
      <c r="AY356" s="160" t="s">
        <v>160</v>
      </c>
    </row>
    <row r="357" spans="2:65" s="12" customFormat="1" ht="10.199999999999999">
      <c r="B357" s="158"/>
      <c r="D357" s="159" t="s">
        <v>167</v>
      </c>
      <c r="E357" s="160" t="s">
        <v>1</v>
      </c>
      <c r="F357" s="161" t="s">
        <v>1908</v>
      </c>
      <c r="H357" s="160" t="s">
        <v>1</v>
      </c>
      <c r="I357" s="162"/>
      <c r="L357" s="158"/>
      <c r="M357" s="163"/>
      <c r="T357" s="164"/>
      <c r="AT357" s="160" t="s">
        <v>167</v>
      </c>
      <c r="AU357" s="160" t="s">
        <v>83</v>
      </c>
      <c r="AV357" s="12" t="s">
        <v>76</v>
      </c>
      <c r="AW357" s="12" t="s">
        <v>29</v>
      </c>
      <c r="AX357" s="12" t="s">
        <v>72</v>
      </c>
      <c r="AY357" s="160" t="s">
        <v>160</v>
      </c>
    </row>
    <row r="358" spans="2:65" s="13" customFormat="1" ht="10.199999999999999">
      <c r="B358" s="165"/>
      <c r="D358" s="159" t="s">
        <v>167</v>
      </c>
      <c r="E358" s="166" t="s">
        <v>1</v>
      </c>
      <c r="F358" s="167" t="s">
        <v>254</v>
      </c>
      <c r="H358" s="168">
        <v>30</v>
      </c>
      <c r="I358" s="169"/>
      <c r="L358" s="165"/>
      <c r="M358" s="170"/>
      <c r="T358" s="171"/>
      <c r="AT358" s="166" t="s">
        <v>167</v>
      </c>
      <c r="AU358" s="166" t="s">
        <v>83</v>
      </c>
      <c r="AV358" s="13" t="s">
        <v>83</v>
      </c>
      <c r="AW358" s="13" t="s">
        <v>29</v>
      </c>
      <c r="AX358" s="13" t="s">
        <v>72</v>
      </c>
      <c r="AY358" s="166" t="s">
        <v>160</v>
      </c>
    </row>
    <row r="359" spans="2:65" s="14" customFormat="1" ht="10.199999999999999">
      <c r="B359" s="172"/>
      <c r="D359" s="159" t="s">
        <v>167</v>
      </c>
      <c r="E359" s="173" t="s">
        <v>1</v>
      </c>
      <c r="F359" s="174" t="s">
        <v>174</v>
      </c>
      <c r="H359" s="175">
        <v>30</v>
      </c>
      <c r="I359" s="176"/>
      <c r="L359" s="172"/>
      <c r="M359" s="177"/>
      <c r="T359" s="178"/>
      <c r="AT359" s="173" t="s">
        <v>167</v>
      </c>
      <c r="AU359" s="173" t="s">
        <v>83</v>
      </c>
      <c r="AV359" s="14" t="s">
        <v>166</v>
      </c>
      <c r="AW359" s="14" t="s">
        <v>29</v>
      </c>
      <c r="AX359" s="14" t="s">
        <v>76</v>
      </c>
      <c r="AY359" s="173" t="s">
        <v>160</v>
      </c>
    </row>
    <row r="360" spans="2:65" s="11" customFormat="1" ht="22.8" customHeight="1">
      <c r="B360" s="131"/>
      <c r="D360" s="132" t="s">
        <v>71</v>
      </c>
      <c r="E360" s="141" t="s">
        <v>187</v>
      </c>
      <c r="F360" s="141" t="s">
        <v>1909</v>
      </c>
      <c r="I360" s="134"/>
      <c r="J360" s="142">
        <f>BK360</f>
        <v>0</v>
      </c>
      <c r="L360" s="131"/>
      <c r="M360" s="136"/>
      <c r="P360" s="137">
        <f>SUM(P361:P387)</f>
        <v>0</v>
      </c>
      <c r="R360" s="137">
        <f>SUM(R361:R387)</f>
        <v>0</v>
      </c>
      <c r="T360" s="138">
        <f>SUM(T361:T387)</f>
        <v>0</v>
      </c>
      <c r="AR360" s="132" t="s">
        <v>76</v>
      </c>
      <c r="AT360" s="139" t="s">
        <v>71</v>
      </c>
      <c r="AU360" s="139" t="s">
        <v>76</v>
      </c>
      <c r="AY360" s="132" t="s">
        <v>160</v>
      </c>
      <c r="BK360" s="140">
        <f>SUM(BK361:BK387)</f>
        <v>0</v>
      </c>
    </row>
    <row r="361" spans="2:65" s="1" customFormat="1" ht="24.15" customHeight="1">
      <c r="B361" s="143"/>
      <c r="C361" s="144" t="s">
        <v>607</v>
      </c>
      <c r="D361" s="144" t="s">
        <v>162</v>
      </c>
      <c r="E361" s="145" t="s">
        <v>1910</v>
      </c>
      <c r="F361" s="146" t="s">
        <v>1911</v>
      </c>
      <c r="G361" s="147" t="s">
        <v>601</v>
      </c>
      <c r="H361" s="148">
        <v>41.3</v>
      </c>
      <c r="I361" s="149"/>
      <c r="J361" s="150">
        <f t="shared" ref="J361:J387" si="0">ROUND(I361*H361,2)</f>
        <v>0</v>
      </c>
      <c r="K361" s="151"/>
      <c r="L361" s="32"/>
      <c r="M361" s="152" t="s">
        <v>1</v>
      </c>
      <c r="N361" s="153" t="s">
        <v>38</v>
      </c>
      <c r="P361" s="154">
        <f t="shared" ref="P361:P387" si="1">O361*H361</f>
        <v>0</v>
      </c>
      <c r="Q361" s="154">
        <v>0</v>
      </c>
      <c r="R361" s="154">
        <f t="shared" ref="R361:R387" si="2">Q361*H361</f>
        <v>0</v>
      </c>
      <c r="S361" s="154">
        <v>0</v>
      </c>
      <c r="T361" s="155">
        <f t="shared" ref="T361:T387" si="3">S361*H361</f>
        <v>0</v>
      </c>
      <c r="AR361" s="156" t="s">
        <v>166</v>
      </c>
      <c r="AT361" s="156" t="s">
        <v>162</v>
      </c>
      <c r="AU361" s="156" t="s">
        <v>83</v>
      </c>
      <c r="AY361" s="17" t="s">
        <v>160</v>
      </c>
      <c r="BE361" s="157">
        <f t="shared" ref="BE361:BE387" si="4">IF(N361="základná",J361,0)</f>
        <v>0</v>
      </c>
      <c r="BF361" s="157">
        <f t="shared" ref="BF361:BF387" si="5">IF(N361="znížená",J361,0)</f>
        <v>0</v>
      </c>
      <c r="BG361" s="157">
        <f t="shared" ref="BG361:BG387" si="6">IF(N361="zákl. prenesená",J361,0)</f>
        <v>0</v>
      </c>
      <c r="BH361" s="157">
        <f t="shared" ref="BH361:BH387" si="7">IF(N361="zníž. prenesená",J361,0)</f>
        <v>0</v>
      </c>
      <c r="BI361" s="157">
        <f t="shared" ref="BI361:BI387" si="8">IF(N361="nulová",J361,0)</f>
        <v>0</v>
      </c>
      <c r="BJ361" s="17" t="s">
        <v>83</v>
      </c>
      <c r="BK361" s="157">
        <f t="shared" ref="BK361:BK387" si="9">ROUND(I361*H361,2)</f>
        <v>0</v>
      </c>
      <c r="BL361" s="17" t="s">
        <v>166</v>
      </c>
      <c r="BM361" s="156" t="s">
        <v>610</v>
      </c>
    </row>
    <row r="362" spans="2:65" s="1" customFormat="1" ht="24.15" customHeight="1">
      <c r="B362" s="143"/>
      <c r="C362" s="186" t="s">
        <v>394</v>
      </c>
      <c r="D362" s="186" t="s">
        <v>260</v>
      </c>
      <c r="E362" s="187" t="s">
        <v>1912</v>
      </c>
      <c r="F362" s="188" t="s">
        <v>1913</v>
      </c>
      <c r="G362" s="189" t="s">
        <v>289</v>
      </c>
      <c r="H362" s="190">
        <v>6</v>
      </c>
      <c r="I362" s="191"/>
      <c r="J362" s="192">
        <f t="shared" si="0"/>
        <v>0</v>
      </c>
      <c r="K362" s="193"/>
      <c r="L362" s="194"/>
      <c r="M362" s="195" t="s">
        <v>1</v>
      </c>
      <c r="N362" s="196" t="s">
        <v>38</v>
      </c>
      <c r="P362" s="154">
        <f t="shared" si="1"/>
        <v>0</v>
      </c>
      <c r="Q362" s="154">
        <v>0</v>
      </c>
      <c r="R362" s="154">
        <f t="shared" si="2"/>
        <v>0</v>
      </c>
      <c r="S362" s="154">
        <v>0</v>
      </c>
      <c r="T362" s="155">
        <f t="shared" si="3"/>
        <v>0</v>
      </c>
      <c r="AR362" s="156" t="s">
        <v>187</v>
      </c>
      <c r="AT362" s="156" t="s">
        <v>260</v>
      </c>
      <c r="AU362" s="156" t="s">
        <v>83</v>
      </c>
      <c r="AY362" s="17" t="s">
        <v>160</v>
      </c>
      <c r="BE362" s="157">
        <f t="shared" si="4"/>
        <v>0</v>
      </c>
      <c r="BF362" s="157">
        <f t="shared" si="5"/>
        <v>0</v>
      </c>
      <c r="BG362" s="157">
        <f t="shared" si="6"/>
        <v>0</v>
      </c>
      <c r="BH362" s="157">
        <f t="shared" si="7"/>
        <v>0</v>
      </c>
      <c r="BI362" s="157">
        <f t="shared" si="8"/>
        <v>0</v>
      </c>
      <c r="BJ362" s="17" t="s">
        <v>83</v>
      </c>
      <c r="BK362" s="157">
        <f t="shared" si="9"/>
        <v>0</v>
      </c>
      <c r="BL362" s="17" t="s">
        <v>166</v>
      </c>
      <c r="BM362" s="156" t="s">
        <v>620</v>
      </c>
    </row>
    <row r="363" spans="2:65" s="1" customFormat="1" ht="24.15" customHeight="1">
      <c r="B363" s="143"/>
      <c r="C363" s="186" t="s">
        <v>626</v>
      </c>
      <c r="D363" s="186" t="s">
        <v>260</v>
      </c>
      <c r="E363" s="187" t="s">
        <v>1914</v>
      </c>
      <c r="F363" s="188" t="s">
        <v>1915</v>
      </c>
      <c r="G363" s="189" t="s">
        <v>289</v>
      </c>
      <c r="H363" s="190">
        <v>12</v>
      </c>
      <c r="I363" s="191"/>
      <c r="J363" s="192">
        <f t="shared" si="0"/>
        <v>0</v>
      </c>
      <c r="K363" s="193"/>
      <c r="L363" s="194"/>
      <c r="M363" s="195" t="s">
        <v>1</v>
      </c>
      <c r="N363" s="196" t="s">
        <v>38</v>
      </c>
      <c r="P363" s="154">
        <f t="shared" si="1"/>
        <v>0</v>
      </c>
      <c r="Q363" s="154">
        <v>0</v>
      </c>
      <c r="R363" s="154">
        <f t="shared" si="2"/>
        <v>0</v>
      </c>
      <c r="S363" s="154">
        <v>0</v>
      </c>
      <c r="T363" s="155">
        <f t="shared" si="3"/>
        <v>0</v>
      </c>
      <c r="AR363" s="156" t="s">
        <v>187</v>
      </c>
      <c r="AT363" s="156" t="s">
        <v>260</v>
      </c>
      <c r="AU363" s="156" t="s">
        <v>83</v>
      </c>
      <c r="AY363" s="17" t="s">
        <v>160</v>
      </c>
      <c r="BE363" s="157">
        <f t="shared" si="4"/>
        <v>0</v>
      </c>
      <c r="BF363" s="157">
        <f t="shared" si="5"/>
        <v>0</v>
      </c>
      <c r="BG363" s="157">
        <f t="shared" si="6"/>
        <v>0</v>
      </c>
      <c r="BH363" s="157">
        <f t="shared" si="7"/>
        <v>0</v>
      </c>
      <c r="BI363" s="157">
        <f t="shared" si="8"/>
        <v>0</v>
      </c>
      <c r="BJ363" s="17" t="s">
        <v>83</v>
      </c>
      <c r="BK363" s="157">
        <f t="shared" si="9"/>
        <v>0</v>
      </c>
      <c r="BL363" s="17" t="s">
        <v>166</v>
      </c>
      <c r="BM363" s="156" t="s">
        <v>629</v>
      </c>
    </row>
    <row r="364" spans="2:65" s="1" customFormat="1" ht="24.15" customHeight="1">
      <c r="B364" s="143"/>
      <c r="C364" s="144" t="s">
        <v>400</v>
      </c>
      <c r="D364" s="144" t="s">
        <v>162</v>
      </c>
      <c r="E364" s="145" t="s">
        <v>1916</v>
      </c>
      <c r="F364" s="146" t="s">
        <v>1917</v>
      </c>
      <c r="G364" s="147" t="s">
        <v>601</v>
      </c>
      <c r="H364" s="148">
        <v>145.4</v>
      </c>
      <c r="I364" s="149"/>
      <c r="J364" s="150">
        <f t="shared" si="0"/>
        <v>0</v>
      </c>
      <c r="K364" s="151"/>
      <c r="L364" s="32"/>
      <c r="M364" s="152" t="s">
        <v>1</v>
      </c>
      <c r="N364" s="153" t="s">
        <v>38</v>
      </c>
      <c r="P364" s="154">
        <f t="shared" si="1"/>
        <v>0</v>
      </c>
      <c r="Q364" s="154">
        <v>0</v>
      </c>
      <c r="R364" s="154">
        <f t="shared" si="2"/>
        <v>0</v>
      </c>
      <c r="S364" s="154">
        <v>0</v>
      </c>
      <c r="T364" s="155">
        <f t="shared" si="3"/>
        <v>0</v>
      </c>
      <c r="AR364" s="156" t="s">
        <v>166</v>
      </c>
      <c r="AT364" s="156" t="s">
        <v>162</v>
      </c>
      <c r="AU364" s="156" t="s">
        <v>83</v>
      </c>
      <c r="AY364" s="17" t="s">
        <v>160</v>
      </c>
      <c r="BE364" s="157">
        <f t="shared" si="4"/>
        <v>0</v>
      </c>
      <c r="BF364" s="157">
        <f t="shared" si="5"/>
        <v>0</v>
      </c>
      <c r="BG364" s="157">
        <f t="shared" si="6"/>
        <v>0</v>
      </c>
      <c r="BH364" s="157">
        <f t="shared" si="7"/>
        <v>0</v>
      </c>
      <c r="BI364" s="157">
        <f t="shared" si="8"/>
        <v>0</v>
      </c>
      <c r="BJ364" s="17" t="s">
        <v>83</v>
      </c>
      <c r="BK364" s="157">
        <f t="shared" si="9"/>
        <v>0</v>
      </c>
      <c r="BL364" s="17" t="s">
        <v>166</v>
      </c>
      <c r="BM364" s="156" t="s">
        <v>638</v>
      </c>
    </row>
    <row r="365" spans="2:65" s="1" customFormat="1" ht="24.15" customHeight="1">
      <c r="B365" s="143"/>
      <c r="C365" s="186" t="s">
        <v>641</v>
      </c>
      <c r="D365" s="186" t="s">
        <v>260</v>
      </c>
      <c r="E365" s="187" t="s">
        <v>1918</v>
      </c>
      <c r="F365" s="188" t="s">
        <v>1919</v>
      </c>
      <c r="G365" s="189" t="s">
        <v>289</v>
      </c>
      <c r="H365" s="190">
        <v>24.282</v>
      </c>
      <c r="I365" s="191"/>
      <c r="J365" s="192">
        <f t="shared" si="0"/>
        <v>0</v>
      </c>
      <c r="K365" s="193"/>
      <c r="L365" s="194"/>
      <c r="M365" s="195" t="s">
        <v>1</v>
      </c>
      <c r="N365" s="196" t="s">
        <v>38</v>
      </c>
      <c r="P365" s="154">
        <f t="shared" si="1"/>
        <v>0</v>
      </c>
      <c r="Q365" s="154">
        <v>0</v>
      </c>
      <c r="R365" s="154">
        <f t="shared" si="2"/>
        <v>0</v>
      </c>
      <c r="S365" s="154">
        <v>0</v>
      </c>
      <c r="T365" s="155">
        <f t="shared" si="3"/>
        <v>0</v>
      </c>
      <c r="AR365" s="156" t="s">
        <v>187</v>
      </c>
      <c r="AT365" s="156" t="s">
        <v>260</v>
      </c>
      <c r="AU365" s="156" t="s">
        <v>83</v>
      </c>
      <c r="AY365" s="17" t="s">
        <v>160</v>
      </c>
      <c r="BE365" s="157">
        <f t="shared" si="4"/>
        <v>0</v>
      </c>
      <c r="BF365" s="157">
        <f t="shared" si="5"/>
        <v>0</v>
      </c>
      <c r="BG365" s="157">
        <f t="shared" si="6"/>
        <v>0</v>
      </c>
      <c r="BH365" s="157">
        <f t="shared" si="7"/>
        <v>0</v>
      </c>
      <c r="BI365" s="157">
        <f t="shared" si="8"/>
        <v>0</v>
      </c>
      <c r="BJ365" s="17" t="s">
        <v>83</v>
      </c>
      <c r="BK365" s="157">
        <f t="shared" si="9"/>
        <v>0</v>
      </c>
      <c r="BL365" s="17" t="s">
        <v>166</v>
      </c>
      <c r="BM365" s="156" t="s">
        <v>644</v>
      </c>
    </row>
    <row r="366" spans="2:65" s="1" customFormat="1" ht="16.5" customHeight="1">
      <c r="B366" s="143"/>
      <c r="C366" s="144" t="s">
        <v>404</v>
      </c>
      <c r="D366" s="144" t="s">
        <v>162</v>
      </c>
      <c r="E366" s="145" t="s">
        <v>1920</v>
      </c>
      <c r="F366" s="146" t="s">
        <v>1921</v>
      </c>
      <c r="G366" s="147" t="s">
        <v>289</v>
      </c>
      <c r="H366" s="148">
        <v>10</v>
      </c>
      <c r="I366" s="149"/>
      <c r="J366" s="150">
        <f t="shared" si="0"/>
        <v>0</v>
      </c>
      <c r="K366" s="151"/>
      <c r="L366" s="32"/>
      <c r="M366" s="152" t="s">
        <v>1</v>
      </c>
      <c r="N366" s="153" t="s">
        <v>38</v>
      </c>
      <c r="P366" s="154">
        <f t="shared" si="1"/>
        <v>0</v>
      </c>
      <c r="Q366" s="154">
        <v>0</v>
      </c>
      <c r="R366" s="154">
        <f t="shared" si="2"/>
        <v>0</v>
      </c>
      <c r="S366" s="154">
        <v>0</v>
      </c>
      <c r="T366" s="155">
        <f t="shared" si="3"/>
        <v>0</v>
      </c>
      <c r="AR366" s="156" t="s">
        <v>166</v>
      </c>
      <c r="AT366" s="156" t="s">
        <v>162</v>
      </c>
      <c r="AU366" s="156" t="s">
        <v>83</v>
      </c>
      <c r="AY366" s="17" t="s">
        <v>160</v>
      </c>
      <c r="BE366" s="157">
        <f t="shared" si="4"/>
        <v>0</v>
      </c>
      <c r="BF366" s="157">
        <f t="shared" si="5"/>
        <v>0</v>
      </c>
      <c r="BG366" s="157">
        <f t="shared" si="6"/>
        <v>0</v>
      </c>
      <c r="BH366" s="157">
        <f t="shared" si="7"/>
        <v>0</v>
      </c>
      <c r="BI366" s="157">
        <f t="shared" si="8"/>
        <v>0</v>
      </c>
      <c r="BJ366" s="17" t="s">
        <v>83</v>
      </c>
      <c r="BK366" s="157">
        <f t="shared" si="9"/>
        <v>0</v>
      </c>
      <c r="BL366" s="17" t="s">
        <v>166</v>
      </c>
      <c r="BM366" s="156" t="s">
        <v>648</v>
      </c>
    </row>
    <row r="367" spans="2:65" s="1" customFormat="1" ht="24.15" customHeight="1">
      <c r="B367" s="143"/>
      <c r="C367" s="186" t="s">
        <v>651</v>
      </c>
      <c r="D367" s="186" t="s">
        <v>260</v>
      </c>
      <c r="E367" s="187" t="s">
        <v>1922</v>
      </c>
      <c r="F367" s="188" t="s">
        <v>1923</v>
      </c>
      <c r="G367" s="189" t="s">
        <v>289</v>
      </c>
      <c r="H367" s="190">
        <v>10</v>
      </c>
      <c r="I367" s="191"/>
      <c r="J367" s="192">
        <f t="shared" si="0"/>
        <v>0</v>
      </c>
      <c r="K367" s="193"/>
      <c r="L367" s="194"/>
      <c r="M367" s="195" t="s">
        <v>1</v>
      </c>
      <c r="N367" s="196" t="s">
        <v>38</v>
      </c>
      <c r="P367" s="154">
        <f t="shared" si="1"/>
        <v>0</v>
      </c>
      <c r="Q367" s="154">
        <v>0</v>
      </c>
      <c r="R367" s="154">
        <f t="shared" si="2"/>
        <v>0</v>
      </c>
      <c r="S367" s="154">
        <v>0</v>
      </c>
      <c r="T367" s="155">
        <f t="shared" si="3"/>
        <v>0</v>
      </c>
      <c r="AR367" s="156" t="s">
        <v>187</v>
      </c>
      <c r="AT367" s="156" t="s">
        <v>260</v>
      </c>
      <c r="AU367" s="156" t="s">
        <v>83</v>
      </c>
      <c r="AY367" s="17" t="s">
        <v>160</v>
      </c>
      <c r="BE367" s="157">
        <f t="shared" si="4"/>
        <v>0</v>
      </c>
      <c r="BF367" s="157">
        <f t="shared" si="5"/>
        <v>0</v>
      </c>
      <c r="BG367" s="157">
        <f t="shared" si="6"/>
        <v>0</v>
      </c>
      <c r="BH367" s="157">
        <f t="shared" si="7"/>
        <v>0</v>
      </c>
      <c r="BI367" s="157">
        <f t="shared" si="8"/>
        <v>0</v>
      </c>
      <c r="BJ367" s="17" t="s">
        <v>83</v>
      </c>
      <c r="BK367" s="157">
        <f t="shared" si="9"/>
        <v>0</v>
      </c>
      <c r="BL367" s="17" t="s">
        <v>166</v>
      </c>
      <c r="BM367" s="156" t="s">
        <v>654</v>
      </c>
    </row>
    <row r="368" spans="2:65" s="1" customFormat="1" ht="16.5" customHeight="1">
      <c r="B368" s="143"/>
      <c r="C368" s="144" t="s">
        <v>412</v>
      </c>
      <c r="D368" s="144" t="s">
        <v>162</v>
      </c>
      <c r="E368" s="145" t="s">
        <v>1924</v>
      </c>
      <c r="F368" s="146" t="s">
        <v>1925</v>
      </c>
      <c r="G368" s="147" t="s">
        <v>289</v>
      </c>
      <c r="H368" s="148">
        <v>1</v>
      </c>
      <c r="I368" s="149"/>
      <c r="J368" s="150">
        <f t="shared" si="0"/>
        <v>0</v>
      </c>
      <c r="K368" s="151"/>
      <c r="L368" s="32"/>
      <c r="M368" s="152" t="s">
        <v>1</v>
      </c>
      <c r="N368" s="153" t="s">
        <v>38</v>
      </c>
      <c r="P368" s="154">
        <f t="shared" si="1"/>
        <v>0</v>
      </c>
      <c r="Q368" s="154">
        <v>0</v>
      </c>
      <c r="R368" s="154">
        <f t="shared" si="2"/>
        <v>0</v>
      </c>
      <c r="S368" s="154">
        <v>0</v>
      </c>
      <c r="T368" s="155">
        <f t="shared" si="3"/>
        <v>0</v>
      </c>
      <c r="AR368" s="156" t="s">
        <v>166</v>
      </c>
      <c r="AT368" s="156" t="s">
        <v>162</v>
      </c>
      <c r="AU368" s="156" t="s">
        <v>83</v>
      </c>
      <c r="AY368" s="17" t="s">
        <v>160</v>
      </c>
      <c r="BE368" s="157">
        <f t="shared" si="4"/>
        <v>0</v>
      </c>
      <c r="BF368" s="157">
        <f t="shared" si="5"/>
        <v>0</v>
      </c>
      <c r="BG368" s="157">
        <f t="shared" si="6"/>
        <v>0</v>
      </c>
      <c r="BH368" s="157">
        <f t="shared" si="7"/>
        <v>0</v>
      </c>
      <c r="BI368" s="157">
        <f t="shared" si="8"/>
        <v>0</v>
      </c>
      <c r="BJ368" s="17" t="s">
        <v>83</v>
      </c>
      <c r="BK368" s="157">
        <f t="shared" si="9"/>
        <v>0</v>
      </c>
      <c r="BL368" s="17" t="s">
        <v>166</v>
      </c>
      <c r="BM368" s="156" t="s">
        <v>658</v>
      </c>
    </row>
    <row r="369" spans="2:65" s="1" customFormat="1" ht="24.15" customHeight="1">
      <c r="B369" s="143"/>
      <c r="C369" s="186" t="s">
        <v>277</v>
      </c>
      <c r="D369" s="186" t="s">
        <v>260</v>
      </c>
      <c r="E369" s="187" t="s">
        <v>1926</v>
      </c>
      <c r="F369" s="188" t="s">
        <v>1927</v>
      </c>
      <c r="G369" s="189" t="s">
        <v>289</v>
      </c>
      <c r="H369" s="190">
        <v>1</v>
      </c>
      <c r="I369" s="191"/>
      <c r="J369" s="192">
        <f t="shared" si="0"/>
        <v>0</v>
      </c>
      <c r="K369" s="193"/>
      <c r="L369" s="194"/>
      <c r="M369" s="195" t="s">
        <v>1</v>
      </c>
      <c r="N369" s="196" t="s">
        <v>38</v>
      </c>
      <c r="P369" s="154">
        <f t="shared" si="1"/>
        <v>0</v>
      </c>
      <c r="Q369" s="154">
        <v>0</v>
      </c>
      <c r="R369" s="154">
        <f t="shared" si="2"/>
        <v>0</v>
      </c>
      <c r="S369" s="154">
        <v>0</v>
      </c>
      <c r="T369" s="155">
        <f t="shared" si="3"/>
        <v>0</v>
      </c>
      <c r="AR369" s="156" t="s">
        <v>187</v>
      </c>
      <c r="AT369" s="156" t="s">
        <v>260</v>
      </c>
      <c r="AU369" s="156" t="s">
        <v>83</v>
      </c>
      <c r="AY369" s="17" t="s">
        <v>160</v>
      </c>
      <c r="BE369" s="157">
        <f t="shared" si="4"/>
        <v>0</v>
      </c>
      <c r="BF369" s="157">
        <f t="shared" si="5"/>
        <v>0</v>
      </c>
      <c r="BG369" s="157">
        <f t="shared" si="6"/>
        <v>0</v>
      </c>
      <c r="BH369" s="157">
        <f t="shared" si="7"/>
        <v>0</v>
      </c>
      <c r="BI369" s="157">
        <f t="shared" si="8"/>
        <v>0</v>
      </c>
      <c r="BJ369" s="17" t="s">
        <v>83</v>
      </c>
      <c r="BK369" s="157">
        <f t="shared" si="9"/>
        <v>0</v>
      </c>
      <c r="BL369" s="17" t="s">
        <v>166</v>
      </c>
      <c r="BM369" s="156" t="s">
        <v>650</v>
      </c>
    </row>
    <row r="370" spans="2:65" s="1" customFormat="1" ht="16.5" customHeight="1">
      <c r="B370" s="143"/>
      <c r="C370" s="144" t="s">
        <v>416</v>
      </c>
      <c r="D370" s="144" t="s">
        <v>162</v>
      </c>
      <c r="E370" s="145" t="s">
        <v>1928</v>
      </c>
      <c r="F370" s="146" t="s">
        <v>1929</v>
      </c>
      <c r="G370" s="147" t="s">
        <v>289</v>
      </c>
      <c r="H370" s="148">
        <v>9</v>
      </c>
      <c r="I370" s="149"/>
      <c r="J370" s="150">
        <f t="shared" si="0"/>
        <v>0</v>
      </c>
      <c r="K370" s="151"/>
      <c r="L370" s="32"/>
      <c r="M370" s="152" t="s">
        <v>1</v>
      </c>
      <c r="N370" s="153" t="s">
        <v>38</v>
      </c>
      <c r="P370" s="154">
        <f t="shared" si="1"/>
        <v>0</v>
      </c>
      <c r="Q370" s="154">
        <v>0</v>
      </c>
      <c r="R370" s="154">
        <f t="shared" si="2"/>
        <v>0</v>
      </c>
      <c r="S370" s="154">
        <v>0</v>
      </c>
      <c r="T370" s="155">
        <f t="shared" si="3"/>
        <v>0</v>
      </c>
      <c r="AR370" s="156" t="s">
        <v>166</v>
      </c>
      <c r="AT370" s="156" t="s">
        <v>162</v>
      </c>
      <c r="AU370" s="156" t="s">
        <v>83</v>
      </c>
      <c r="AY370" s="17" t="s">
        <v>160</v>
      </c>
      <c r="BE370" s="157">
        <f t="shared" si="4"/>
        <v>0</v>
      </c>
      <c r="BF370" s="157">
        <f t="shared" si="5"/>
        <v>0</v>
      </c>
      <c r="BG370" s="157">
        <f t="shared" si="6"/>
        <v>0</v>
      </c>
      <c r="BH370" s="157">
        <f t="shared" si="7"/>
        <v>0</v>
      </c>
      <c r="BI370" s="157">
        <f t="shared" si="8"/>
        <v>0</v>
      </c>
      <c r="BJ370" s="17" t="s">
        <v>83</v>
      </c>
      <c r="BK370" s="157">
        <f t="shared" si="9"/>
        <v>0</v>
      </c>
      <c r="BL370" s="17" t="s">
        <v>166</v>
      </c>
      <c r="BM370" s="156" t="s">
        <v>668</v>
      </c>
    </row>
    <row r="371" spans="2:65" s="1" customFormat="1" ht="24.15" customHeight="1">
      <c r="B371" s="143"/>
      <c r="C371" s="186" t="s">
        <v>670</v>
      </c>
      <c r="D371" s="186" t="s">
        <v>260</v>
      </c>
      <c r="E371" s="187" t="s">
        <v>1930</v>
      </c>
      <c r="F371" s="188" t="s">
        <v>1931</v>
      </c>
      <c r="G371" s="189" t="s">
        <v>289</v>
      </c>
      <c r="H371" s="190">
        <v>9</v>
      </c>
      <c r="I371" s="191"/>
      <c r="J371" s="192">
        <f t="shared" si="0"/>
        <v>0</v>
      </c>
      <c r="K371" s="193"/>
      <c r="L371" s="194"/>
      <c r="M371" s="195" t="s">
        <v>1</v>
      </c>
      <c r="N371" s="196" t="s">
        <v>38</v>
      </c>
      <c r="P371" s="154">
        <f t="shared" si="1"/>
        <v>0</v>
      </c>
      <c r="Q371" s="154">
        <v>0</v>
      </c>
      <c r="R371" s="154">
        <f t="shared" si="2"/>
        <v>0</v>
      </c>
      <c r="S371" s="154">
        <v>0</v>
      </c>
      <c r="T371" s="155">
        <f t="shared" si="3"/>
        <v>0</v>
      </c>
      <c r="AR371" s="156" t="s">
        <v>187</v>
      </c>
      <c r="AT371" s="156" t="s">
        <v>260</v>
      </c>
      <c r="AU371" s="156" t="s">
        <v>83</v>
      </c>
      <c r="AY371" s="17" t="s">
        <v>160</v>
      </c>
      <c r="BE371" s="157">
        <f t="shared" si="4"/>
        <v>0</v>
      </c>
      <c r="BF371" s="157">
        <f t="shared" si="5"/>
        <v>0</v>
      </c>
      <c r="BG371" s="157">
        <f t="shared" si="6"/>
        <v>0</v>
      </c>
      <c r="BH371" s="157">
        <f t="shared" si="7"/>
        <v>0</v>
      </c>
      <c r="BI371" s="157">
        <f t="shared" si="8"/>
        <v>0</v>
      </c>
      <c r="BJ371" s="17" t="s">
        <v>83</v>
      </c>
      <c r="BK371" s="157">
        <f t="shared" si="9"/>
        <v>0</v>
      </c>
      <c r="BL371" s="17" t="s">
        <v>166</v>
      </c>
      <c r="BM371" s="156" t="s">
        <v>673</v>
      </c>
    </row>
    <row r="372" spans="2:65" s="1" customFormat="1" ht="16.5" customHeight="1">
      <c r="B372" s="143"/>
      <c r="C372" s="144" t="s">
        <v>422</v>
      </c>
      <c r="D372" s="144" t="s">
        <v>162</v>
      </c>
      <c r="E372" s="145" t="s">
        <v>1932</v>
      </c>
      <c r="F372" s="146" t="s">
        <v>1933</v>
      </c>
      <c r="G372" s="147" t="s">
        <v>601</v>
      </c>
      <c r="H372" s="148">
        <v>41.3</v>
      </c>
      <c r="I372" s="149"/>
      <c r="J372" s="150">
        <f t="shared" si="0"/>
        <v>0</v>
      </c>
      <c r="K372" s="151"/>
      <c r="L372" s="32"/>
      <c r="M372" s="152" t="s">
        <v>1</v>
      </c>
      <c r="N372" s="153" t="s">
        <v>38</v>
      </c>
      <c r="P372" s="154">
        <f t="shared" si="1"/>
        <v>0</v>
      </c>
      <c r="Q372" s="154">
        <v>0</v>
      </c>
      <c r="R372" s="154">
        <f t="shared" si="2"/>
        <v>0</v>
      </c>
      <c r="S372" s="154">
        <v>0</v>
      </c>
      <c r="T372" s="155">
        <f t="shared" si="3"/>
        <v>0</v>
      </c>
      <c r="AR372" s="156" t="s">
        <v>166</v>
      </c>
      <c r="AT372" s="156" t="s">
        <v>162</v>
      </c>
      <c r="AU372" s="156" t="s">
        <v>83</v>
      </c>
      <c r="AY372" s="17" t="s">
        <v>160</v>
      </c>
      <c r="BE372" s="157">
        <f t="shared" si="4"/>
        <v>0</v>
      </c>
      <c r="BF372" s="157">
        <f t="shared" si="5"/>
        <v>0</v>
      </c>
      <c r="BG372" s="157">
        <f t="shared" si="6"/>
        <v>0</v>
      </c>
      <c r="BH372" s="157">
        <f t="shared" si="7"/>
        <v>0</v>
      </c>
      <c r="BI372" s="157">
        <f t="shared" si="8"/>
        <v>0</v>
      </c>
      <c r="BJ372" s="17" t="s">
        <v>83</v>
      </c>
      <c r="BK372" s="157">
        <f t="shared" si="9"/>
        <v>0</v>
      </c>
      <c r="BL372" s="17" t="s">
        <v>166</v>
      </c>
      <c r="BM372" s="156" t="s">
        <v>687</v>
      </c>
    </row>
    <row r="373" spans="2:65" s="1" customFormat="1" ht="16.5" customHeight="1">
      <c r="B373" s="143"/>
      <c r="C373" s="144" t="s">
        <v>691</v>
      </c>
      <c r="D373" s="144" t="s">
        <v>162</v>
      </c>
      <c r="E373" s="145" t="s">
        <v>1934</v>
      </c>
      <c r="F373" s="146" t="s">
        <v>1935</v>
      </c>
      <c r="G373" s="147" t="s">
        <v>601</v>
      </c>
      <c r="H373" s="148">
        <v>145.4</v>
      </c>
      <c r="I373" s="149"/>
      <c r="J373" s="150">
        <f t="shared" si="0"/>
        <v>0</v>
      </c>
      <c r="K373" s="151"/>
      <c r="L373" s="32"/>
      <c r="M373" s="152" t="s">
        <v>1</v>
      </c>
      <c r="N373" s="153" t="s">
        <v>38</v>
      </c>
      <c r="P373" s="154">
        <f t="shared" si="1"/>
        <v>0</v>
      </c>
      <c r="Q373" s="154">
        <v>0</v>
      </c>
      <c r="R373" s="154">
        <f t="shared" si="2"/>
        <v>0</v>
      </c>
      <c r="S373" s="154">
        <v>0</v>
      </c>
      <c r="T373" s="155">
        <f t="shared" si="3"/>
        <v>0</v>
      </c>
      <c r="AR373" s="156" t="s">
        <v>166</v>
      </c>
      <c r="AT373" s="156" t="s">
        <v>162</v>
      </c>
      <c r="AU373" s="156" t="s">
        <v>83</v>
      </c>
      <c r="AY373" s="17" t="s">
        <v>160</v>
      </c>
      <c r="BE373" s="157">
        <f t="shared" si="4"/>
        <v>0</v>
      </c>
      <c r="BF373" s="157">
        <f t="shared" si="5"/>
        <v>0</v>
      </c>
      <c r="BG373" s="157">
        <f t="shared" si="6"/>
        <v>0</v>
      </c>
      <c r="BH373" s="157">
        <f t="shared" si="7"/>
        <v>0</v>
      </c>
      <c r="BI373" s="157">
        <f t="shared" si="8"/>
        <v>0</v>
      </c>
      <c r="BJ373" s="17" t="s">
        <v>83</v>
      </c>
      <c r="BK373" s="157">
        <f t="shared" si="9"/>
        <v>0</v>
      </c>
      <c r="BL373" s="17" t="s">
        <v>166</v>
      </c>
      <c r="BM373" s="156" t="s">
        <v>694</v>
      </c>
    </row>
    <row r="374" spans="2:65" s="1" customFormat="1" ht="16.5" customHeight="1">
      <c r="B374" s="143"/>
      <c r="C374" s="144" t="s">
        <v>427</v>
      </c>
      <c r="D374" s="144" t="s">
        <v>162</v>
      </c>
      <c r="E374" s="145" t="s">
        <v>1936</v>
      </c>
      <c r="F374" s="146" t="s">
        <v>1937</v>
      </c>
      <c r="G374" s="147" t="s">
        <v>289</v>
      </c>
      <c r="H374" s="148">
        <v>9</v>
      </c>
      <c r="I374" s="149"/>
      <c r="J374" s="150">
        <f t="shared" si="0"/>
        <v>0</v>
      </c>
      <c r="K374" s="151"/>
      <c r="L374" s="32"/>
      <c r="M374" s="152" t="s">
        <v>1</v>
      </c>
      <c r="N374" s="153" t="s">
        <v>38</v>
      </c>
      <c r="P374" s="154">
        <f t="shared" si="1"/>
        <v>0</v>
      </c>
      <c r="Q374" s="154">
        <v>0</v>
      </c>
      <c r="R374" s="154">
        <f t="shared" si="2"/>
        <v>0</v>
      </c>
      <c r="S374" s="154">
        <v>0</v>
      </c>
      <c r="T374" s="155">
        <f t="shared" si="3"/>
        <v>0</v>
      </c>
      <c r="AR374" s="156" t="s">
        <v>166</v>
      </c>
      <c r="AT374" s="156" t="s">
        <v>162</v>
      </c>
      <c r="AU374" s="156" t="s">
        <v>83</v>
      </c>
      <c r="AY374" s="17" t="s">
        <v>160</v>
      </c>
      <c r="BE374" s="157">
        <f t="shared" si="4"/>
        <v>0</v>
      </c>
      <c r="BF374" s="157">
        <f t="shared" si="5"/>
        <v>0</v>
      </c>
      <c r="BG374" s="157">
        <f t="shared" si="6"/>
        <v>0</v>
      </c>
      <c r="BH374" s="157">
        <f t="shared" si="7"/>
        <v>0</v>
      </c>
      <c r="BI374" s="157">
        <f t="shared" si="8"/>
        <v>0</v>
      </c>
      <c r="BJ374" s="17" t="s">
        <v>83</v>
      </c>
      <c r="BK374" s="157">
        <f t="shared" si="9"/>
        <v>0</v>
      </c>
      <c r="BL374" s="17" t="s">
        <v>166</v>
      </c>
      <c r="BM374" s="156" t="s">
        <v>701</v>
      </c>
    </row>
    <row r="375" spans="2:65" s="1" customFormat="1" ht="24.15" customHeight="1">
      <c r="B375" s="143"/>
      <c r="C375" s="186" t="s">
        <v>702</v>
      </c>
      <c r="D375" s="186" t="s">
        <v>260</v>
      </c>
      <c r="E375" s="187" t="s">
        <v>1938</v>
      </c>
      <c r="F375" s="188" t="s">
        <v>1939</v>
      </c>
      <c r="G375" s="189" t="s">
        <v>289</v>
      </c>
      <c r="H375" s="190">
        <v>15</v>
      </c>
      <c r="I375" s="191"/>
      <c r="J375" s="192">
        <f t="shared" si="0"/>
        <v>0</v>
      </c>
      <c r="K375" s="193"/>
      <c r="L375" s="194"/>
      <c r="M375" s="195" t="s">
        <v>1</v>
      </c>
      <c r="N375" s="196" t="s">
        <v>38</v>
      </c>
      <c r="P375" s="154">
        <f t="shared" si="1"/>
        <v>0</v>
      </c>
      <c r="Q375" s="154">
        <v>0</v>
      </c>
      <c r="R375" s="154">
        <f t="shared" si="2"/>
        <v>0</v>
      </c>
      <c r="S375" s="154">
        <v>0</v>
      </c>
      <c r="T375" s="155">
        <f t="shared" si="3"/>
        <v>0</v>
      </c>
      <c r="AR375" s="156" t="s">
        <v>187</v>
      </c>
      <c r="AT375" s="156" t="s">
        <v>260</v>
      </c>
      <c r="AU375" s="156" t="s">
        <v>83</v>
      </c>
      <c r="AY375" s="17" t="s">
        <v>160</v>
      </c>
      <c r="BE375" s="157">
        <f t="shared" si="4"/>
        <v>0</v>
      </c>
      <c r="BF375" s="157">
        <f t="shared" si="5"/>
        <v>0</v>
      </c>
      <c r="BG375" s="157">
        <f t="shared" si="6"/>
        <v>0</v>
      </c>
      <c r="BH375" s="157">
        <f t="shared" si="7"/>
        <v>0</v>
      </c>
      <c r="BI375" s="157">
        <f t="shared" si="8"/>
        <v>0</v>
      </c>
      <c r="BJ375" s="17" t="s">
        <v>83</v>
      </c>
      <c r="BK375" s="157">
        <f t="shared" si="9"/>
        <v>0</v>
      </c>
      <c r="BL375" s="17" t="s">
        <v>166</v>
      </c>
      <c r="BM375" s="156" t="s">
        <v>705</v>
      </c>
    </row>
    <row r="376" spans="2:65" s="1" customFormat="1" ht="33" customHeight="1">
      <c r="B376" s="143"/>
      <c r="C376" s="186" t="s">
        <v>436</v>
      </c>
      <c r="D376" s="186" t="s">
        <v>260</v>
      </c>
      <c r="E376" s="187" t="s">
        <v>1940</v>
      </c>
      <c r="F376" s="188" t="s">
        <v>1941</v>
      </c>
      <c r="G376" s="189" t="s">
        <v>289</v>
      </c>
      <c r="H376" s="190">
        <v>6</v>
      </c>
      <c r="I376" s="191"/>
      <c r="J376" s="192">
        <f t="shared" si="0"/>
        <v>0</v>
      </c>
      <c r="K376" s="193"/>
      <c r="L376" s="194"/>
      <c r="M376" s="195" t="s">
        <v>1</v>
      </c>
      <c r="N376" s="196" t="s">
        <v>38</v>
      </c>
      <c r="P376" s="154">
        <f t="shared" si="1"/>
        <v>0</v>
      </c>
      <c r="Q376" s="154">
        <v>0</v>
      </c>
      <c r="R376" s="154">
        <f t="shared" si="2"/>
        <v>0</v>
      </c>
      <c r="S376" s="154">
        <v>0</v>
      </c>
      <c r="T376" s="155">
        <f t="shared" si="3"/>
        <v>0</v>
      </c>
      <c r="AR376" s="156" t="s">
        <v>187</v>
      </c>
      <c r="AT376" s="156" t="s">
        <v>260</v>
      </c>
      <c r="AU376" s="156" t="s">
        <v>83</v>
      </c>
      <c r="AY376" s="17" t="s">
        <v>160</v>
      </c>
      <c r="BE376" s="157">
        <f t="shared" si="4"/>
        <v>0</v>
      </c>
      <c r="BF376" s="157">
        <f t="shared" si="5"/>
        <v>0</v>
      </c>
      <c r="BG376" s="157">
        <f t="shared" si="6"/>
        <v>0</v>
      </c>
      <c r="BH376" s="157">
        <f t="shared" si="7"/>
        <v>0</v>
      </c>
      <c r="BI376" s="157">
        <f t="shared" si="8"/>
        <v>0</v>
      </c>
      <c r="BJ376" s="17" t="s">
        <v>83</v>
      </c>
      <c r="BK376" s="157">
        <f t="shared" si="9"/>
        <v>0</v>
      </c>
      <c r="BL376" s="17" t="s">
        <v>166</v>
      </c>
      <c r="BM376" s="156" t="s">
        <v>712</v>
      </c>
    </row>
    <row r="377" spans="2:65" s="1" customFormat="1" ht="37.799999999999997" customHeight="1">
      <c r="B377" s="143"/>
      <c r="C377" s="186" t="s">
        <v>717</v>
      </c>
      <c r="D377" s="186" t="s">
        <v>260</v>
      </c>
      <c r="E377" s="187" t="s">
        <v>1942</v>
      </c>
      <c r="F377" s="188" t="s">
        <v>1943</v>
      </c>
      <c r="G377" s="189" t="s">
        <v>289</v>
      </c>
      <c r="H377" s="190">
        <v>9</v>
      </c>
      <c r="I377" s="191"/>
      <c r="J377" s="192">
        <f t="shared" si="0"/>
        <v>0</v>
      </c>
      <c r="K377" s="193"/>
      <c r="L377" s="194"/>
      <c r="M377" s="195" t="s">
        <v>1</v>
      </c>
      <c r="N377" s="196" t="s">
        <v>38</v>
      </c>
      <c r="P377" s="154">
        <f t="shared" si="1"/>
        <v>0</v>
      </c>
      <c r="Q377" s="154">
        <v>0</v>
      </c>
      <c r="R377" s="154">
        <f t="shared" si="2"/>
        <v>0</v>
      </c>
      <c r="S377" s="154">
        <v>0</v>
      </c>
      <c r="T377" s="155">
        <f t="shared" si="3"/>
        <v>0</v>
      </c>
      <c r="AR377" s="156" t="s">
        <v>187</v>
      </c>
      <c r="AT377" s="156" t="s">
        <v>260</v>
      </c>
      <c r="AU377" s="156" t="s">
        <v>83</v>
      </c>
      <c r="AY377" s="17" t="s">
        <v>160</v>
      </c>
      <c r="BE377" s="157">
        <f t="shared" si="4"/>
        <v>0</v>
      </c>
      <c r="BF377" s="157">
        <f t="shared" si="5"/>
        <v>0</v>
      </c>
      <c r="BG377" s="157">
        <f t="shared" si="6"/>
        <v>0</v>
      </c>
      <c r="BH377" s="157">
        <f t="shared" si="7"/>
        <v>0</v>
      </c>
      <c r="BI377" s="157">
        <f t="shared" si="8"/>
        <v>0</v>
      </c>
      <c r="BJ377" s="17" t="s">
        <v>83</v>
      </c>
      <c r="BK377" s="157">
        <f t="shared" si="9"/>
        <v>0</v>
      </c>
      <c r="BL377" s="17" t="s">
        <v>166</v>
      </c>
      <c r="BM377" s="156" t="s">
        <v>720</v>
      </c>
    </row>
    <row r="378" spans="2:65" s="1" customFormat="1" ht="24.15" customHeight="1">
      <c r="B378" s="143"/>
      <c r="C378" s="186" t="s">
        <v>440</v>
      </c>
      <c r="D378" s="186" t="s">
        <v>260</v>
      </c>
      <c r="E378" s="187" t="s">
        <v>1944</v>
      </c>
      <c r="F378" s="188" t="s">
        <v>1945</v>
      </c>
      <c r="G378" s="189" t="s">
        <v>289</v>
      </c>
      <c r="H378" s="190">
        <v>4</v>
      </c>
      <c r="I378" s="191"/>
      <c r="J378" s="192">
        <f t="shared" si="0"/>
        <v>0</v>
      </c>
      <c r="K378" s="193"/>
      <c r="L378" s="194"/>
      <c r="M378" s="195" t="s">
        <v>1</v>
      </c>
      <c r="N378" s="196" t="s">
        <v>38</v>
      </c>
      <c r="P378" s="154">
        <f t="shared" si="1"/>
        <v>0</v>
      </c>
      <c r="Q378" s="154">
        <v>0</v>
      </c>
      <c r="R378" s="154">
        <f t="shared" si="2"/>
        <v>0</v>
      </c>
      <c r="S378" s="154">
        <v>0</v>
      </c>
      <c r="T378" s="155">
        <f t="shared" si="3"/>
        <v>0</v>
      </c>
      <c r="AR378" s="156" t="s">
        <v>187</v>
      </c>
      <c r="AT378" s="156" t="s">
        <v>260</v>
      </c>
      <c r="AU378" s="156" t="s">
        <v>83</v>
      </c>
      <c r="AY378" s="17" t="s">
        <v>160</v>
      </c>
      <c r="BE378" s="157">
        <f t="shared" si="4"/>
        <v>0</v>
      </c>
      <c r="BF378" s="157">
        <f t="shared" si="5"/>
        <v>0</v>
      </c>
      <c r="BG378" s="157">
        <f t="shared" si="6"/>
        <v>0</v>
      </c>
      <c r="BH378" s="157">
        <f t="shared" si="7"/>
        <v>0</v>
      </c>
      <c r="BI378" s="157">
        <f t="shared" si="8"/>
        <v>0</v>
      </c>
      <c r="BJ378" s="17" t="s">
        <v>83</v>
      </c>
      <c r="BK378" s="157">
        <f t="shared" si="9"/>
        <v>0</v>
      </c>
      <c r="BL378" s="17" t="s">
        <v>166</v>
      </c>
      <c r="BM378" s="156" t="s">
        <v>726</v>
      </c>
    </row>
    <row r="379" spans="2:65" s="1" customFormat="1" ht="24.15" customHeight="1">
      <c r="B379" s="143"/>
      <c r="C379" s="186" t="s">
        <v>732</v>
      </c>
      <c r="D379" s="186" t="s">
        <v>260</v>
      </c>
      <c r="E379" s="187" t="s">
        <v>1946</v>
      </c>
      <c r="F379" s="188" t="s">
        <v>1947</v>
      </c>
      <c r="G379" s="189" t="s">
        <v>289</v>
      </c>
      <c r="H379" s="190">
        <v>2</v>
      </c>
      <c r="I379" s="191"/>
      <c r="J379" s="192">
        <f t="shared" si="0"/>
        <v>0</v>
      </c>
      <c r="K379" s="193"/>
      <c r="L379" s="194"/>
      <c r="M379" s="195" t="s">
        <v>1</v>
      </c>
      <c r="N379" s="196" t="s">
        <v>38</v>
      </c>
      <c r="P379" s="154">
        <f t="shared" si="1"/>
        <v>0</v>
      </c>
      <c r="Q379" s="154">
        <v>0</v>
      </c>
      <c r="R379" s="154">
        <f t="shared" si="2"/>
        <v>0</v>
      </c>
      <c r="S379" s="154">
        <v>0</v>
      </c>
      <c r="T379" s="155">
        <f t="shared" si="3"/>
        <v>0</v>
      </c>
      <c r="AR379" s="156" t="s">
        <v>187</v>
      </c>
      <c r="AT379" s="156" t="s">
        <v>260</v>
      </c>
      <c r="AU379" s="156" t="s">
        <v>83</v>
      </c>
      <c r="AY379" s="17" t="s">
        <v>160</v>
      </c>
      <c r="BE379" s="157">
        <f t="shared" si="4"/>
        <v>0</v>
      </c>
      <c r="BF379" s="157">
        <f t="shared" si="5"/>
        <v>0</v>
      </c>
      <c r="BG379" s="157">
        <f t="shared" si="6"/>
        <v>0</v>
      </c>
      <c r="BH379" s="157">
        <f t="shared" si="7"/>
        <v>0</v>
      </c>
      <c r="BI379" s="157">
        <f t="shared" si="8"/>
        <v>0</v>
      </c>
      <c r="BJ379" s="17" t="s">
        <v>83</v>
      </c>
      <c r="BK379" s="157">
        <f t="shared" si="9"/>
        <v>0</v>
      </c>
      <c r="BL379" s="17" t="s">
        <v>166</v>
      </c>
      <c r="BM379" s="156" t="s">
        <v>735</v>
      </c>
    </row>
    <row r="380" spans="2:65" s="1" customFormat="1" ht="37.799999999999997" customHeight="1">
      <c r="B380" s="143"/>
      <c r="C380" s="186" t="s">
        <v>448</v>
      </c>
      <c r="D380" s="186" t="s">
        <v>260</v>
      </c>
      <c r="E380" s="187" t="s">
        <v>1948</v>
      </c>
      <c r="F380" s="188" t="s">
        <v>1949</v>
      </c>
      <c r="G380" s="189" t="s">
        <v>289</v>
      </c>
      <c r="H380" s="190">
        <v>2</v>
      </c>
      <c r="I380" s="191"/>
      <c r="J380" s="192">
        <f t="shared" si="0"/>
        <v>0</v>
      </c>
      <c r="K380" s="193"/>
      <c r="L380" s="194"/>
      <c r="M380" s="195" t="s">
        <v>1</v>
      </c>
      <c r="N380" s="196" t="s">
        <v>38</v>
      </c>
      <c r="P380" s="154">
        <f t="shared" si="1"/>
        <v>0</v>
      </c>
      <c r="Q380" s="154">
        <v>0</v>
      </c>
      <c r="R380" s="154">
        <f t="shared" si="2"/>
        <v>0</v>
      </c>
      <c r="S380" s="154">
        <v>0</v>
      </c>
      <c r="T380" s="155">
        <f t="shared" si="3"/>
        <v>0</v>
      </c>
      <c r="AR380" s="156" t="s">
        <v>187</v>
      </c>
      <c r="AT380" s="156" t="s">
        <v>260</v>
      </c>
      <c r="AU380" s="156" t="s">
        <v>83</v>
      </c>
      <c r="AY380" s="17" t="s">
        <v>160</v>
      </c>
      <c r="BE380" s="157">
        <f t="shared" si="4"/>
        <v>0</v>
      </c>
      <c r="BF380" s="157">
        <f t="shared" si="5"/>
        <v>0</v>
      </c>
      <c r="BG380" s="157">
        <f t="shared" si="6"/>
        <v>0</v>
      </c>
      <c r="BH380" s="157">
        <f t="shared" si="7"/>
        <v>0</v>
      </c>
      <c r="BI380" s="157">
        <f t="shared" si="8"/>
        <v>0</v>
      </c>
      <c r="BJ380" s="17" t="s">
        <v>83</v>
      </c>
      <c r="BK380" s="157">
        <f t="shared" si="9"/>
        <v>0</v>
      </c>
      <c r="BL380" s="17" t="s">
        <v>166</v>
      </c>
      <c r="BM380" s="156" t="s">
        <v>740</v>
      </c>
    </row>
    <row r="381" spans="2:65" s="1" customFormat="1" ht="37.799999999999997" customHeight="1">
      <c r="B381" s="143"/>
      <c r="C381" s="186" t="s">
        <v>745</v>
      </c>
      <c r="D381" s="186" t="s">
        <v>260</v>
      </c>
      <c r="E381" s="187" t="s">
        <v>1950</v>
      </c>
      <c r="F381" s="188" t="s">
        <v>1951</v>
      </c>
      <c r="G381" s="189" t="s">
        <v>289</v>
      </c>
      <c r="H381" s="190">
        <v>1</v>
      </c>
      <c r="I381" s="191"/>
      <c r="J381" s="192">
        <f t="shared" si="0"/>
        <v>0</v>
      </c>
      <c r="K381" s="193"/>
      <c r="L381" s="194"/>
      <c r="M381" s="195" t="s">
        <v>1</v>
      </c>
      <c r="N381" s="196" t="s">
        <v>38</v>
      </c>
      <c r="P381" s="154">
        <f t="shared" si="1"/>
        <v>0</v>
      </c>
      <c r="Q381" s="154">
        <v>0</v>
      </c>
      <c r="R381" s="154">
        <f t="shared" si="2"/>
        <v>0</v>
      </c>
      <c r="S381" s="154">
        <v>0</v>
      </c>
      <c r="T381" s="155">
        <f t="shared" si="3"/>
        <v>0</v>
      </c>
      <c r="AR381" s="156" t="s">
        <v>187</v>
      </c>
      <c r="AT381" s="156" t="s">
        <v>260</v>
      </c>
      <c r="AU381" s="156" t="s">
        <v>83</v>
      </c>
      <c r="AY381" s="17" t="s">
        <v>160</v>
      </c>
      <c r="BE381" s="157">
        <f t="shared" si="4"/>
        <v>0</v>
      </c>
      <c r="BF381" s="157">
        <f t="shared" si="5"/>
        <v>0</v>
      </c>
      <c r="BG381" s="157">
        <f t="shared" si="6"/>
        <v>0</v>
      </c>
      <c r="BH381" s="157">
        <f t="shared" si="7"/>
        <v>0</v>
      </c>
      <c r="BI381" s="157">
        <f t="shared" si="8"/>
        <v>0</v>
      </c>
      <c r="BJ381" s="17" t="s">
        <v>83</v>
      </c>
      <c r="BK381" s="157">
        <f t="shared" si="9"/>
        <v>0</v>
      </c>
      <c r="BL381" s="17" t="s">
        <v>166</v>
      </c>
      <c r="BM381" s="156" t="s">
        <v>748</v>
      </c>
    </row>
    <row r="382" spans="2:65" s="1" customFormat="1" ht="37.799999999999997" customHeight="1">
      <c r="B382" s="143"/>
      <c r="C382" s="186" t="s">
        <v>457</v>
      </c>
      <c r="D382" s="186" t="s">
        <v>260</v>
      </c>
      <c r="E382" s="187" t="s">
        <v>1952</v>
      </c>
      <c r="F382" s="188" t="s">
        <v>1953</v>
      </c>
      <c r="G382" s="189" t="s">
        <v>289</v>
      </c>
      <c r="H382" s="190">
        <v>3</v>
      </c>
      <c r="I382" s="191"/>
      <c r="J382" s="192">
        <f t="shared" si="0"/>
        <v>0</v>
      </c>
      <c r="K382" s="193"/>
      <c r="L382" s="194"/>
      <c r="M382" s="195" t="s">
        <v>1</v>
      </c>
      <c r="N382" s="196" t="s">
        <v>38</v>
      </c>
      <c r="P382" s="154">
        <f t="shared" si="1"/>
        <v>0</v>
      </c>
      <c r="Q382" s="154">
        <v>0</v>
      </c>
      <c r="R382" s="154">
        <f t="shared" si="2"/>
        <v>0</v>
      </c>
      <c r="S382" s="154">
        <v>0</v>
      </c>
      <c r="T382" s="155">
        <f t="shared" si="3"/>
        <v>0</v>
      </c>
      <c r="AR382" s="156" t="s">
        <v>187</v>
      </c>
      <c r="AT382" s="156" t="s">
        <v>260</v>
      </c>
      <c r="AU382" s="156" t="s">
        <v>83</v>
      </c>
      <c r="AY382" s="17" t="s">
        <v>160</v>
      </c>
      <c r="BE382" s="157">
        <f t="shared" si="4"/>
        <v>0</v>
      </c>
      <c r="BF382" s="157">
        <f t="shared" si="5"/>
        <v>0</v>
      </c>
      <c r="BG382" s="157">
        <f t="shared" si="6"/>
        <v>0</v>
      </c>
      <c r="BH382" s="157">
        <f t="shared" si="7"/>
        <v>0</v>
      </c>
      <c r="BI382" s="157">
        <f t="shared" si="8"/>
        <v>0</v>
      </c>
      <c r="BJ382" s="17" t="s">
        <v>83</v>
      </c>
      <c r="BK382" s="157">
        <f t="shared" si="9"/>
        <v>0</v>
      </c>
      <c r="BL382" s="17" t="s">
        <v>166</v>
      </c>
      <c r="BM382" s="156" t="s">
        <v>751</v>
      </c>
    </row>
    <row r="383" spans="2:65" s="1" customFormat="1" ht="37.799999999999997" customHeight="1">
      <c r="B383" s="143"/>
      <c r="C383" s="186" t="s">
        <v>307</v>
      </c>
      <c r="D383" s="186" t="s">
        <v>260</v>
      </c>
      <c r="E383" s="187" t="s">
        <v>1954</v>
      </c>
      <c r="F383" s="188" t="s">
        <v>1955</v>
      </c>
      <c r="G383" s="189" t="s">
        <v>289</v>
      </c>
      <c r="H383" s="190">
        <v>4</v>
      </c>
      <c r="I383" s="191"/>
      <c r="J383" s="192">
        <f t="shared" si="0"/>
        <v>0</v>
      </c>
      <c r="K383" s="193"/>
      <c r="L383" s="194"/>
      <c r="M383" s="195" t="s">
        <v>1</v>
      </c>
      <c r="N383" s="196" t="s">
        <v>38</v>
      </c>
      <c r="P383" s="154">
        <f t="shared" si="1"/>
        <v>0</v>
      </c>
      <c r="Q383" s="154">
        <v>0</v>
      </c>
      <c r="R383" s="154">
        <f t="shared" si="2"/>
        <v>0</v>
      </c>
      <c r="S383" s="154">
        <v>0</v>
      </c>
      <c r="T383" s="155">
        <f t="shared" si="3"/>
        <v>0</v>
      </c>
      <c r="AR383" s="156" t="s">
        <v>187</v>
      </c>
      <c r="AT383" s="156" t="s">
        <v>260</v>
      </c>
      <c r="AU383" s="156" t="s">
        <v>83</v>
      </c>
      <c r="AY383" s="17" t="s">
        <v>160</v>
      </c>
      <c r="BE383" s="157">
        <f t="shared" si="4"/>
        <v>0</v>
      </c>
      <c r="BF383" s="157">
        <f t="shared" si="5"/>
        <v>0</v>
      </c>
      <c r="BG383" s="157">
        <f t="shared" si="6"/>
        <v>0</v>
      </c>
      <c r="BH383" s="157">
        <f t="shared" si="7"/>
        <v>0</v>
      </c>
      <c r="BI383" s="157">
        <f t="shared" si="8"/>
        <v>0</v>
      </c>
      <c r="BJ383" s="17" t="s">
        <v>83</v>
      </c>
      <c r="BK383" s="157">
        <f t="shared" si="9"/>
        <v>0</v>
      </c>
      <c r="BL383" s="17" t="s">
        <v>166</v>
      </c>
      <c r="BM383" s="156" t="s">
        <v>1956</v>
      </c>
    </row>
    <row r="384" spans="2:65" s="1" customFormat="1" ht="24.15" customHeight="1">
      <c r="B384" s="143"/>
      <c r="C384" s="144" t="s">
        <v>312</v>
      </c>
      <c r="D384" s="144" t="s">
        <v>162</v>
      </c>
      <c r="E384" s="145" t="s">
        <v>1957</v>
      </c>
      <c r="F384" s="146" t="s">
        <v>1958</v>
      </c>
      <c r="G384" s="147" t="s">
        <v>289</v>
      </c>
      <c r="H384" s="148">
        <v>9</v>
      </c>
      <c r="I384" s="149"/>
      <c r="J384" s="150">
        <f t="shared" si="0"/>
        <v>0</v>
      </c>
      <c r="K384" s="151"/>
      <c r="L384" s="32"/>
      <c r="M384" s="152" t="s">
        <v>1</v>
      </c>
      <c r="N384" s="153" t="s">
        <v>38</v>
      </c>
      <c r="P384" s="154">
        <f t="shared" si="1"/>
        <v>0</v>
      </c>
      <c r="Q384" s="154">
        <v>0</v>
      </c>
      <c r="R384" s="154">
        <f t="shared" si="2"/>
        <v>0</v>
      </c>
      <c r="S384" s="154">
        <v>0</v>
      </c>
      <c r="T384" s="155">
        <f t="shared" si="3"/>
        <v>0</v>
      </c>
      <c r="AR384" s="156" t="s">
        <v>166</v>
      </c>
      <c r="AT384" s="156" t="s">
        <v>162</v>
      </c>
      <c r="AU384" s="156" t="s">
        <v>83</v>
      </c>
      <c r="AY384" s="17" t="s">
        <v>160</v>
      </c>
      <c r="BE384" s="157">
        <f t="shared" si="4"/>
        <v>0</v>
      </c>
      <c r="BF384" s="157">
        <f t="shared" si="5"/>
        <v>0</v>
      </c>
      <c r="BG384" s="157">
        <f t="shared" si="6"/>
        <v>0</v>
      </c>
      <c r="BH384" s="157">
        <f t="shared" si="7"/>
        <v>0</v>
      </c>
      <c r="BI384" s="157">
        <f t="shared" si="8"/>
        <v>0</v>
      </c>
      <c r="BJ384" s="17" t="s">
        <v>83</v>
      </c>
      <c r="BK384" s="157">
        <f t="shared" si="9"/>
        <v>0</v>
      </c>
      <c r="BL384" s="17" t="s">
        <v>166</v>
      </c>
      <c r="BM384" s="156" t="s">
        <v>218</v>
      </c>
    </row>
    <row r="385" spans="2:65" s="1" customFormat="1" ht="16.5" customHeight="1">
      <c r="B385" s="143"/>
      <c r="C385" s="186" t="s">
        <v>528</v>
      </c>
      <c r="D385" s="186" t="s">
        <v>260</v>
      </c>
      <c r="E385" s="187" t="s">
        <v>1959</v>
      </c>
      <c r="F385" s="188" t="s">
        <v>1960</v>
      </c>
      <c r="G385" s="189" t="s">
        <v>289</v>
      </c>
      <c r="H385" s="190">
        <v>9</v>
      </c>
      <c r="I385" s="191"/>
      <c r="J385" s="192">
        <f t="shared" si="0"/>
        <v>0</v>
      </c>
      <c r="K385" s="193"/>
      <c r="L385" s="194"/>
      <c r="M385" s="195" t="s">
        <v>1</v>
      </c>
      <c r="N385" s="196" t="s">
        <v>38</v>
      </c>
      <c r="P385" s="154">
        <f t="shared" si="1"/>
        <v>0</v>
      </c>
      <c r="Q385" s="154">
        <v>0</v>
      </c>
      <c r="R385" s="154">
        <f t="shared" si="2"/>
        <v>0</v>
      </c>
      <c r="S385" s="154">
        <v>0</v>
      </c>
      <c r="T385" s="155">
        <f t="shared" si="3"/>
        <v>0</v>
      </c>
      <c r="AR385" s="156" t="s">
        <v>187</v>
      </c>
      <c r="AT385" s="156" t="s">
        <v>260</v>
      </c>
      <c r="AU385" s="156" t="s">
        <v>83</v>
      </c>
      <c r="AY385" s="17" t="s">
        <v>160</v>
      </c>
      <c r="BE385" s="157">
        <f t="shared" si="4"/>
        <v>0</v>
      </c>
      <c r="BF385" s="157">
        <f t="shared" si="5"/>
        <v>0</v>
      </c>
      <c r="BG385" s="157">
        <f t="shared" si="6"/>
        <v>0</v>
      </c>
      <c r="BH385" s="157">
        <f t="shared" si="7"/>
        <v>0</v>
      </c>
      <c r="BI385" s="157">
        <f t="shared" si="8"/>
        <v>0</v>
      </c>
      <c r="BJ385" s="17" t="s">
        <v>83</v>
      </c>
      <c r="BK385" s="157">
        <f t="shared" si="9"/>
        <v>0</v>
      </c>
      <c r="BL385" s="17" t="s">
        <v>166</v>
      </c>
      <c r="BM385" s="156" t="s">
        <v>1961</v>
      </c>
    </row>
    <row r="386" spans="2:65" s="1" customFormat="1" ht="33" customHeight="1">
      <c r="B386" s="143"/>
      <c r="C386" s="144" t="s">
        <v>466</v>
      </c>
      <c r="D386" s="144" t="s">
        <v>162</v>
      </c>
      <c r="E386" s="145" t="s">
        <v>1962</v>
      </c>
      <c r="F386" s="146" t="s">
        <v>1963</v>
      </c>
      <c r="G386" s="147" t="s">
        <v>209</v>
      </c>
      <c r="H386" s="148">
        <v>0.64</v>
      </c>
      <c r="I386" s="149"/>
      <c r="J386" s="150">
        <f t="shared" si="0"/>
        <v>0</v>
      </c>
      <c r="K386" s="151"/>
      <c r="L386" s="32"/>
      <c r="M386" s="152" t="s">
        <v>1</v>
      </c>
      <c r="N386" s="153" t="s">
        <v>38</v>
      </c>
      <c r="P386" s="154">
        <f t="shared" si="1"/>
        <v>0</v>
      </c>
      <c r="Q386" s="154">
        <v>0</v>
      </c>
      <c r="R386" s="154">
        <f t="shared" si="2"/>
        <v>0</v>
      </c>
      <c r="S386" s="154">
        <v>0</v>
      </c>
      <c r="T386" s="155">
        <f t="shared" si="3"/>
        <v>0</v>
      </c>
      <c r="AR386" s="156" t="s">
        <v>166</v>
      </c>
      <c r="AT386" s="156" t="s">
        <v>162</v>
      </c>
      <c r="AU386" s="156" t="s">
        <v>83</v>
      </c>
      <c r="AY386" s="17" t="s">
        <v>160</v>
      </c>
      <c r="BE386" s="157">
        <f t="shared" si="4"/>
        <v>0</v>
      </c>
      <c r="BF386" s="157">
        <f t="shared" si="5"/>
        <v>0</v>
      </c>
      <c r="BG386" s="157">
        <f t="shared" si="6"/>
        <v>0</v>
      </c>
      <c r="BH386" s="157">
        <f t="shared" si="7"/>
        <v>0</v>
      </c>
      <c r="BI386" s="157">
        <f t="shared" si="8"/>
        <v>0</v>
      </c>
      <c r="BJ386" s="17" t="s">
        <v>83</v>
      </c>
      <c r="BK386" s="157">
        <f t="shared" si="9"/>
        <v>0</v>
      </c>
      <c r="BL386" s="17" t="s">
        <v>166</v>
      </c>
      <c r="BM386" s="156" t="s">
        <v>1964</v>
      </c>
    </row>
    <row r="387" spans="2:65" s="1" customFormat="1" ht="24.15" customHeight="1">
      <c r="B387" s="143"/>
      <c r="C387" s="144" t="s">
        <v>491</v>
      </c>
      <c r="D387" s="144" t="s">
        <v>162</v>
      </c>
      <c r="E387" s="145" t="s">
        <v>1965</v>
      </c>
      <c r="F387" s="146" t="s">
        <v>1966</v>
      </c>
      <c r="G387" s="147" t="s">
        <v>165</v>
      </c>
      <c r="H387" s="148">
        <v>1.8</v>
      </c>
      <c r="I387" s="149"/>
      <c r="J387" s="150">
        <f t="shared" si="0"/>
        <v>0</v>
      </c>
      <c r="K387" s="151"/>
      <c r="L387" s="32"/>
      <c r="M387" s="152" t="s">
        <v>1</v>
      </c>
      <c r="N387" s="153" t="s">
        <v>38</v>
      </c>
      <c r="P387" s="154">
        <f t="shared" si="1"/>
        <v>0</v>
      </c>
      <c r="Q387" s="154">
        <v>0</v>
      </c>
      <c r="R387" s="154">
        <f t="shared" si="2"/>
        <v>0</v>
      </c>
      <c r="S387" s="154">
        <v>0</v>
      </c>
      <c r="T387" s="155">
        <f t="shared" si="3"/>
        <v>0</v>
      </c>
      <c r="AR387" s="156" t="s">
        <v>166</v>
      </c>
      <c r="AT387" s="156" t="s">
        <v>162</v>
      </c>
      <c r="AU387" s="156" t="s">
        <v>83</v>
      </c>
      <c r="AY387" s="17" t="s">
        <v>160</v>
      </c>
      <c r="BE387" s="157">
        <f t="shared" si="4"/>
        <v>0</v>
      </c>
      <c r="BF387" s="157">
        <f t="shared" si="5"/>
        <v>0</v>
      </c>
      <c r="BG387" s="157">
        <f t="shared" si="6"/>
        <v>0</v>
      </c>
      <c r="BH387" s="157">
        <f t="shared" si="7"/>
        <v>0</v>
      </c>
      <c r="BI387" s="157">
        <f t="shared" si="8"/>
        <v>0</v>
      </c>
      <c r="BJ387" s="17" t="s">
        <v>83</v>
      </c>
      <c r="BK387" s="157">
        <f t="shared" si="9"/>
        <v>0</v>
      </c>
      <c r="BL387" s="17" t="s">
        <v>166</v>
      </c>
      <c r="BM387" s="156" t="s">
        <v>1967</v>
      </c>
    </row>
    <row r="388" spans="2:65" s="11" customFormat="1" ht="22.8" customHeight="1">
      <c r="B388" s="131"/>
      <c r="D388" s="132" t="s">
        <v>71</v>
      </c>
      <c r="E388" s="141" t="s">
        <v>213</v>
      </c>
      <c r="F388" s="141" t="s">
        <v>548</v>
      </c>
      <c r="I388" s="134"/>
      <c r="J388" s="142">
        <f>BK388</f>
        <v>0</v>
      </c>
      <c r="L388" s="131"/>
      <c r="M388" s="136"/>
      <c r="P388" s="137">
        <f>SUM(P389:P416)</f>
        <v>0</v>
      </c>
      <c r="R388" s="137">
        <f>SUM(R389:R416)</f>
        <v>0</v>
      </c>
      <c r="T388" s="138">
        <f>SUM(T389:T416)</f>
        <v>0</v>
      </c>
      <c r="AR388" s="132" t="s">
        <v>76</v>
      </c>
      <c r="AT388" s="139" t="s">
        <v>71</v>
      </c>
      <c r="AU388" s="139" t="s">
        <v>76</v>
      </c>
      <c r="AY388" s="132" t="s">
        <v>160</v>
      </c>
      <c r="BK388" s="140">
        <f>SUM(BK389:BK416)</f>
        <v>0</v>
      </c>
    </row>
    <row r="389" spans="2:65" s="1" customFormat="1" ht="33" customHeight="1">
      <c r="B389" s="143"/>
      <c r="C389" s="144" t="s">
        <v>355</v>
      </c>
      <c r="D389" s="144" t="s">
        <v>162</v>
      </c>
      <c r="E389" s="145" t="s">
        <v>1968</v>
      </c>
      <c r="F389" s="146" t="s">
        <v>1969</v>
      </c>
      <c r="G389" s="147" t="s">
        <v>601</v>
      </c>
      <c r="H389" s="148">
        <v>70</v>
      </c>
      <c r="I389" s="149"/>
      <c r="J389" s="150">
        <f>ROUND(I389*H389,2)</f>
        <v>0</v>
      </c>
      <c r="K389" s="151"/>
      <c r="L389" s="32"/>
      <c r="M389" s="152" t="s">
        <v>1</v>
      </c>
      <c r="N389" s="153" t="s">
        <v>38</v>
      </c>
      <c r="P389" s="154">
        <f>O389*H389</f>
        <v>0</v>
      </c>
      <c r="Q389" s="154">
        <v>0</v>
      </c>
      <c r="R389" s="154">
        <f>Q389*H389</f>
        <v>0</v>
      </c>
      <c r="S389" s="154">
        <v>0</v>
      </c>
      <c r="T389" s="155">
        <f>S389*H389</f>
        <v>0</v>
      </c>
      <c r="AR389" s="156" t="s">
        <v>166</v>
      </c>
      <c r="AT389" s="156" t="s">
        <v>162</v>
      </c>
      <c r="AU389" s="156" t="s">
        <v>83</v>
      </c>
      <c r="AY389" s="17" t="s">
        <v>160</v>
      </c>
      <c r="BE389" s="157">
        <f>IF(N389="základná",J389,0)</f>
        <v>0</v>
      </c>
      <c r="BF389" s="157">
        <f>IF(N389="znížená",J389,0)</f>
        <v>0</v>
      </c>
      <c r="BG389" s="157">
        <f>IF(N389="zákl. prenesená",J389,0)</f>
        <v>0</v>
      </c>
      <c r="BH389" s="157">
        <f>IF(N389="zníž. prenesená",J389,0)</f>
        <v>0</v>
      </c>
      <c r="BI389" s="157">
        <f>IF(N389="nulová",J389,0)</f>
        <v>0</v>
      </c>
      <c r="BJ389" s="17" t="s">
        <v>83</v>
      </c>
      <c r="BK389" s="157">
        <f>ROUND(I389*H389,2)</f>
        <v>0</v>
      </c>
      <c r="BL389" s="17" t="s">
        <v>166</v>
      </c>
      <c r="BM389" s="156" t="s">
        <v>1970</v>
      </c>
    </row>
    <row r="390" spans="2:65" s="12" customFormat="1" ht="20.399999999999999">
      <c r="B390" s="158"/>
      <c r="D390" s="159" t="s">
        <v>167</v>
      </c>
      <c r="E390" s="160" t="s">
        <v>1</v>
      </c>
      <c r="F390" s="161" t="s">
        <v>1971</v>
      </c>
      <c r="H390" s="160" t="s">
        <v>1</v>
      </c>
      <c r="I390" s="162"/>
      <c r="L390" s="158"/>
      <c r="M390" s="163"/>
      <c r="T390" s="164"/>
      <c r="AT390" s="160" t="s">
        <v>167</v>
      </c>
      <c r="AU390" s="160" t="s">
        <v>83</v>
      </c>
      <c r="AV390" s="12" t="s">
        <v>76</v>
      </c>
      <c r="AW390" s="12" t="s">
        <v>29</v>
      </c>
      <c r="AX390" s="12" t="s">
        <v>72</v>
      </c>
      <c r="AY390" s="160" t="s">
        <v>160</v>
      </c>
    </row>
    <row r="391" spans="2:65" s="13" customFormat="1" ht="10.199999999999999">
      <c r="B391" s="165"/>
      <c r="D391" s="159" t="s">
        <v>167</v>
      </c>
      <c r="E391" s="166" t="s">
        <v>1</v>
      </c>
      <c r="F391" s="167" t="s">
        <v>400</v>
      </c>
      <c r="H391" s="168">
        <v>70</v>
      </c>
      <c r="I391" s="169"/>
      <c r="L391" s="165"/>
      <c r="M391" s="170"/>
      <c r="T391" s="171"/>
      <c r="AT391" s="166" t="s">
        <v>167</v>
      </c>
      <c r="AU391" s="166" t="s">
        <v>83</v>
      </c>
      <c r="AV391" s="13" t="s">
        <v>83</v>
      </c>
      <c r="AW391" s="13" t="s">
        <v>29</v>
      </c>
      <c r="AX391" s="13" t="s">
        <v>72</v>
      </c>
      <c r="AY391" s="166" t="s">
        <v>160</v>
      </c>
    </row>
    <row r="392" spans="2:65" s="14" customFormat="1" ht="10.199999999999999">
      <c r="B392" s="172"/>
      <c r="D392" s="159" t="s">
        <v>167</v>
      </c>
      <c r="E392" s="173" t="s">
        <v>1</v>
      </c>
      <c r="F392" s="174" t="s">
        <v>174</v>
      </c>
      <c r="H392" s="175">
        <v>70</v>
      </c>
      <c r="I392" s="176"/>
      <c r="L392" s="172"/>
      <c r="M392" s="177"/>
      <c r="T392" s="178"/>
      <c r="AT392" s="173" t="s">
        <v>167</v>
      </c>
      <c r="AU392" s="173" t="s">
        <v>83</v>
      </c>
      <c r="AV392" s="14" t="s">
        <v>166</v>
      </c>
      <c r="AW392" s="14" t="s">
        <v>29</v>
      </c>
      <c r="AX392" s="14" t="s">
        <v>76</v>
      </c>
      <c r="AY392" s="173" t="s">
        <v>160</v>
      </c>
    </row>
    <row r="393" spans="2:65" s="1" customFormat="1" ht="16.5" customHeight="1">
      <c r="B393" s="143"/>
      <c r="C393" s="186" t="s">
        <v>1161</v>
      </c>
      <c r="D393" s="186" t="s">
        <v>260</v>
      </c>
      <c r="E393" s="187" t="s">
        <v>1972</v>
      </c>
      <c r="F393" s="188" t="s">
        <v>1973</v>
      </c>
      <c r="G393" s="189" t="s">
        <v>289</v>
      </c>
      <c r="H393" s="190">
        <v>70.7</v>
      </c>
      <c r="I393" s="191"/>
      <c r="J393" s="192">
        <f>ROUND(I393*H393,2)</f>
        <v>0</v>
      </c>
      <c r="K393" s="193"/>
      <c r="L393" s="194"/>
      <c r="M393" s="195" t="s">
        <v>1</v>
      </c>
      <c r="N393" s="196" t="s">
        <v>38</v>
      </c>
      <c r="P393" s="154">
        <f>O393*H393</f>
        <v>0</v>
      </c>
      <c r="Q393" s="154">
        <v>0</v>
      </c>
      <c r="R393" s="154">
        <f>Q393*H393</f>
        <v>0</v>
      </c>
      <c r="S393" s="154">
        <v>0</v>
      </c>
      <c r="T393" s="155">
        <f>S393*H393</f>
        <v>0</v>
      </c>
      <c r="AR393" s="156" t="s">
        <v>187</v>
      </c>
      <c r="AT393" s="156" t="s">
        <v>260</v>
      </c>
      <c r="AU393" s="156" t="s">
        <v>83</v>
      </c>
      <c r="AY393" s="17" t="s">
        <v>160</v>
      </c>
      <c r="BE393" s="157">
        <f>IF(N393="základná",J393,0)</f>
        <v>0</v>
      </c>
      <c r="BF393" s="157">
        <f>IF(N393="znížená",J393,0)</f>
        <v>0</v>
      </c>
      <c r="BG393" s="157">
        <f>IF(N393="zákl. prenesená",J393,0)</f>
        <v>0</v>
      </c>
      <c r="BH393" s="157">
        <f>IF(N393="zníž. prenesená",J393,0)</f>
        <v>0</v>
      </c>
      <c r="BI393" s="157">
        <f>IF(N393="nulová",J393,0)</f>
        <v>0</v>
      </c>
      <c r="BJ393" s="17" t="s">
        <v>83</v>
      </c>
      <c r="BK393" s="157">
        <f>ROUND(I393*H393,2)</f>
        <v>0</v>
      </c>
      <c r="BL393" s="17" t="s">
        <v>166</v>
      </c>
      <c r="BM393" s="156" t="s">
        <v>1974</v>
      </c>
    </row>
    <row r="394" spans="2:65" s="13" customFormat="1" ht="10.199999999999999">
      <c r="B394" s="165"/>
      <c r="D394" s="159" t="s">
        <v>167</v>
      </c>
      <c r="E394" s="166" t="s">
        <v>1</v>
      </c>
      <c r="F394" s="167" t="s">
        <v>1975</v>
      </c>
      <c r="H394" s="168">
        <v>70.7</v>
      </c>
      <c r="I394" s="169"/>
      <c r="L394" s="165"/>
      <c r="M394" s="170"/>
      <c r="T394" s="171"/>
      <c r="AT394" s="166" t="s">
        <v>167</v>
      </c>
      <c r="AU394" s="166" t="s">
        <v>83</v>
      </c>
      <c r="AV394" s="13" t="s">
        <v>83</v>
      </c>
      <c r="AW394" s="13" t="s">
        <v>29</v>
      </c>
      <c r="AX394" s="13" t="s">
        <v>72</v>
      </c>
      <c r="AY394" s="166" t="s">
        <v>160</v>
      </c>
    </row>
    <row r="395" spans="2:65" s="14" customFormat="1" ht="10.199999999999999">
      <c r="B395" s="172"/>
      <c r="D395" s="159" t="s">
        <v>167</v>
      </c>
      <c r="E395" s="173" t="s">
        <v>1</v>
      </c>
      <c r="F395" s="174" t="s">
        <v>174</v>
      </c>
      <c r="H395" s="175">
        <v>70.7</v>
      </c>
      <c r="I395" s="176"/>
      <c r="L395" s="172"/>
      <c r="M395" s="177"/>
      <c r="T395" s="178"/>
      <c r="AT395" s="173" t="s">
        <v>167</v>
      </c>
      <c r="AU395" s="173" t="s">
        <v>83</v>
      </c>
      <c r="AV395" s="14" t="s">
        <v>166</v>
      </c>
      <c r="AW395" s="14" t="s">
        <v>29</v>
      </c>
      <c r="AX395" s="14" t="s">
        <v>76</v>
      </c>
      <c r="AY395" s="173" t="s">
        <v>160</v>
      </c>
    </row>
    <row r="396" spans="2:65" s="1" customFormat="1" ht="37.799999999999997" customHeight="1">
      <c r="B396" s="143"/>
      <c r="C396" s="144" t="s">
        <v>361</v>
      </c>
      <c r="D396" s="144" t="s">
        <v>162</v>
      </c>
      <c r="E396" s="145" t="s">
        <v>1111</v>
      </c>
      <c r="F396" s="146" t="s">
        <v>1112</v>
      </c>
      <c r="G396" s="147" t="s">
        <v>601</v>
      </c>
      <c r="H396" s="148">
        <v>70</v>
      </c>
      <c r="I396" s="149"/>
      <c r="J396" s="150">
        <f>ROUND(I396*H396,2)</f>
        <v>0</v>
      </c>
      <c r="K396" s="151"/>
      <c r="L396" s="32"/>
      <c r="M396" s="152" t="s">
        <v>1</v>
      </c>
      <c r="N396" s="153" t="s">
        <v>38</v>
      </c>
      <c r="P396" s="154">
        <f>O396*H396</f>
        <v>0</v>
      </c>
      <c r="Q396" s="154">
        <v>0</v>
      </c>
      <c r="R396" s="154">
        <f>Q396*H396</f>
        <v>0</v>
      </c>
      <c r="S396" s="154">
        <v>0</v>
      </c>
      <c r="T396" s="155">
        <f>S396*H396</f>
        <v>0</v>
      </c>
      <c r="AR396" s="156" t="s">
        <v>166</v>
      </c>
      <c r="AT396" s="156" t="s">
        <v>162</v>
      </c>
      <c r="AU396" s="156" t="s">
        <v>83</v>
      </c>
      <c r="AY396" s="17" t="s">
        <v>160</v>
      </c>
      <c r="BE396" s="157">
        <f>IF(N396="základná",J396,0)</f>
        <v>0</v>
      </c>
      <c r="BF396" s="157">
        <f>IF(N396="znížená",J396,0)</f>
        <v>0</v>
      </c>
      <c r="BG396" s="157">
        <f>IF(N396="zákl. prenesená",J396,0)</f>
        <v>0</v>
      </c>
      <c r="BH396" s="157">
        <f>IF(N396="zníž. prenesená",J396,0)</f>
        <v>0</v>
      </c>
      <c r="BI396" s="157">
        <f>IF(N396="nulová",J396,0)</f>
        <v>0</v>
      </c>
      <c r="BJ396" s="17" t="s">
        <v>83</v>
      </c>
      <c r="BK396" s="157">
        <f>ROUND(I396*H396,2)</f>
        <v>0</v>
      </c>
      <c r="BL396" s="17" t="s">
        <v>166</v>
      </c>
      <c r="BM396" s="156" t="s">
        <v>1976</v>
      </c>
    </row>
    <row r="397" spans="2:65" s="12" customFormat="1" ht="20.399999999999999">
      <c r="B397" s="158"/>
      <c r="D397" s="159" t="s">
        <v>167</v>
      </c>
      <c r="E397" s="160" t="s">
        <v>1</v>
      </c>
      <c r="F397" s="161" t="s">
        <v>1977</v>
      </c>
      <c r="H397" s="160" t="s">
        <v>1</v>
      </c>
      <c r="I397" s="162"/>
      <c r="L397" s="158"/>
      <c r="M397" s="163"/>
      <c r="T397" s="164"/>
      <c r="AT397" s="160" t="s">
        <v>167</v>
      </c>
      <c r="AU397" s="160" t="s">
        <v>83</v>
      </c>
      <c r="AV397" s="12" t="s">
        <v>76</v>
      </c>
      <c r="AW397" s="12" t="s">
        <v>29</v>
      </c>
      <c r="AX397" s="12" t="s">
        <v>72</v>
      </c>
      <c r="AY397" s="160" t="s">
        <v>160</v>
      </c>
    </row>
    <row r="398" spans="2:65" s="13" customFormat="1" ht="10.199999999999999">
      <c r="B398" s="165"/>
      <c r="D398" s="159" t="s">
        <v>167</v>
      </c>
      <c r="E398" s="166" t="s">
        <v>1</v>
      </c>
      <c r="F398" s="167" t="s">
        <v>400</v>
      </c>
      <c r="H398" s="168">
        <v>70</v>
      </c>
      <c r="I398" s="169"/>
      <c r="L398" s="165"/>
      <c r="M398" s="170"/>
      <c r="T398" s="171"/>
      <c r="AT398" s="166" t="s">
        <v>167</v>
      </c>
      <c r="AU398" s="166" t="s">
        <v>83</v>
      </c>
      <c r="AV398" s="13" t="s">
        <v>83</v>
      </c>
      <c r="AW398" s="13" t="s">
        <v>29</v>
      </c>
      <c r="AX398" s="13" t="s">
        <v>72</v>
      </c>
      <c r="AY398" s="166" t="s">
        <v>160</v>
      </c>
    </row>
    <row r="399" spans="2:65" s="14" customFormat="1" ht="10.199999999999999">
      <c r="B399" s="172"/>
      <c r="D399" s="159" t="s">
        <v>167</v>
      </c>
      <c r="E399" s="173" t="s">
        <v>1</v>
      </c>
      <c r="F399" s="174" t="s">
        <v>174</v>
      </c>
      <c r="H399" s="175">
        <v>70</v>
      </c>
      <c r="I399" s="176"/>
      <c r="L399" s="172"/>
      <c r="M399" s="177"/>
      <c r="T399" s="178"/>
      <c r="AT399" s="173" t="s">
        <v>167</v>
      </c>
      <c r="AU399" s="173" t="s">
        <v>83</v>
      </c>
      <c r="AV399" s="14" t="s">
        <v>166</v>
      </c>
      <c r="AW399" s="14" t="s">
        <v>29</v>
      </c>
      <c r="AX399" s="14" t="s">
        <v>76</v>
      </c>
      <c r="AY399" s="173" t="s">
        <v>160</v>
      </c>
    </row>
    <row r="400" spans="2:65" s="1" customFormat="1" ht="21.75" customHeight="1">
      <c r="B400" s="143"/>
      <c r="C400" s="186" t="s">
        <v>429</v>
      </c>
      <c r="D400" s="186" t="s">
        <v>260</v>
      </c>
      <c r="E400" s="187" t="s">
        <v>642</v>
      </c>
      <c r="F400" s="188" t="s">
        <v>643</v>
      </c>
      <c r="G400" s="189" t="s">
        <v>289</v>
      </c>
      <c r="H400" s="190">
        <v>70.7</v>
      </c>
      <c r="I400" s="191"/>
      <c r="J400" s="192">
        <f>ROUND(I400*H400,2)</f>
        <v>0</v>
      </c>
      <c r="K400" s="193"/>
      <c r="L400" s="194"/>
      <c r="M400" s="195" t="s">
        <v>1</v>
      </c>
      <c r="N400" s="196" t="s">
        <v>38</v>
      </c>
      <c r="P400" s="154">
        <f>O400*H400</f>
        <v>0</v>
      </c>
      <c r="Q400" s="154">
        <v>0</v>
      </c>
      <c r="R400" s="154">
        <f>Q400*H400</f>
        <v>0</v>
      </c>
      <c r="S400" s="154">
        <v>0</v>
      </c>
      <c r="T400" s="155">
        <f>S400*H400</f>
        <v>0</v>
      </c>
      <c r="AR400" s="156" t="s">
        <v>187</v>
      </c>
      <c r="AT400" s="156" t="s">
        <v>260</v>
      </c>
      <c r="AU400" s="156" t="s">
        <v>83</v>
      </c>
      <c r="AY400" s="17" t="s">
        <v>160</v>
      </c>
      <c r="BE400" s="157">
        <f>IF(N400="základná",J400,0)</f>
        <v>0</v>
      </c>
      <c r="BF400" s="157">
        <f>IF(N400="znížená",J400,0)</f>
        <v>0</v>
      </c>
      <c r="BG400" s="157">
        <f>IF(N400="zákl. prenesená",J400,0)</f>
        <v>0</v>
      </c>
      <c r="BH400" s="157">
        <f>IF(N400="zníž. prenesená",J400,0)</f>
        <v>0</v>
      </c>
      <c r="BI400" s="157">
        <f>IF(N400="nulová",J400,0)</f>
        <v>0</v>
      </c>
      <c r="BJ400" s="17" t="s">
        <v>83</v>
      </c>
      <c r="BK400" s="157">
        <f>ROUND(I400*H400,2)</f>
        <v>0</v>
      </c>
      <c r="BL400" s="17" t="s">
        <v>166</v>
      </c>
      <c r="BM400" s="156" t="s">
        <v>1978</v>
      </c>
    </row>
    <row r="401" spans="2:65" s="13" customFormat="1" ht="10.199999999999999">
      <c r="B401" s="165"/>
      <c r="D401" s="159" t="s">
        <v>167</v>
      </c>
      <c r="E401" s="166" t="s">
        <v>1</v>
      </c>
      <c r="F401" s="167" t="s">
        <v>1975</v>
      </c>
      <c r="H401" s="168">
        <v>70.7</v>
      </c>
      <c r="I401" s="169"/>
      <c r="L401" s="165"/>
      <c r="M401" s="170"/>
      <c r="T401" s="171"/>
      <c r="AT401" s="166" t="s">
        <v>167</v>
      </c>
      <c r="AU401" s="166" t="s">
        <v>83</v>
      </c>
      <c r="AV401" s="13" t="s">
        <v>83</v>
      </c>
      <c r="AW401" s="13" t="s">
        <v>29</v>
      </c>
      <c r="AX401" s="13" t="s">
        <v>72</v>
      </c>
      <c r="AY401" s="166" t="s">
        <v>160</v>
      </c>
    </row>
    <row r="402" spans="2:65" s="14" customFormat="1" ht="10.199999999999999">
      <c r="B402" s="172"/>
      <c r="D402" s="159" t="s">
        <v>167</v>
      </c>
      <c r="E402" s="173" t="s">
        <v>1</v>
      </c>
      <c r="F402" s="174" t="s">
        <v>174</v>
      </c>
      <c r="H402" s="175">
        <v>70.7</v>
      </c>
      <c r="I402" s="176"/>
      <c r="L402" s="172"/>
      <c r="M402" s="177"/>
      <c r="T402" s="178"/>
      <c r="AT402" s="173" t="s">
        <v>167</v>
      </c>
      <c r="AU402" s="173" t="s">
        <v>83</v>
      </c>
      <c r="AV402" s="14" t="s">
        <v>166</v>
      </c>
      <c r="AW402" s="14" t="s">
        <v>29</v>
      </c>
      <c r="AX402" s="14" t="s">
        <v>76</v>
      </c>
      <c r="AY402" s="173" t="s">
        <v>160</v>
      </c>
    </row>
    <row r="403" spans="2:65" s="1" customFormat="1" ht="24.15" customHeight="1">
      <c r="B403" s="143"/>
      <c r="C403" s="144" t="s">
        <v>479</v>
      </c>
      <c r="D403" s="144" t="s">
        <v>162</v>
      </c>
      <c r="E403" s="145" t="s">
        <v>1979</v>
      </c>
      <c r="F403" s="146" t="s">
        <v>1980</v>
      </c>
      <c r="G403" s="147" t="s">
        <v>601</v>
      </c>
      <c r="H403" s="148">
        <v>70</v>
      </c>
      <c r="I403" s="149"/>
      <c r="J403" s="150">
        <f>ROUND(I403*H403,2)</f>
        <v>0</v>
      </c>
      <c r="K403" s="151"/>
      <c r="L403" s="32"/>
      <c r="M403" s="152" t="s">
        <v>1</v>
      </c>
      <c r="N403" s="153" t="s">
        <v>38</v>
      </c>
      <c r="P403" s="154">
        <f>O403*H403</f>
        <v>0</v>
      </c>
      <c r="Q403" s="154">
        <v>0</v>
      </c>
      <c r="R403" s="154">
        <f>Q403*H403</f>
        <v>0</v>
      </c>
      <c r="S403" s="154">
        <v>0</v>
      </c>
      <c r="T403" s="155">
        <f>S403*H403</f>
        <v>0</v>
      </c>
      <c r="AR403" s="156" t="s">
        <v>166</v>
      </c>
      <c r="AT403" s="156" t="s">
        <v>162</v>
      </c>
      <c r="AU403" s="156" t="s">
        <v>83</v>
      </c>
      <c r="AY403" s="17" t="s">
        <v>160</v>
      </c>
      <c r="BE403" s="157">
        <f>IF(N403="základná",J403,0)</f>
        <v>0</v>
      </c>
      <c r="BF403" s="157">
        <f>IF(N403="znížená",J403,0)</f>
        <v>0</v>
      </c>
      <c r="BG403" s="157">
        <f>IF(N403="zákl. prenesená",J403,0)</f>
        <v>0</v>
      </c>
      <c r="BH403" s="157">
        <f>IF(N403="zníž. prenesená",J403,0)</f>
        <v>0</v>
      </c>
      <c r="BI403" s="157">
        <f>IF(N403="nulová",J403,0)</f>
        <v>0</v>
      </c>
      <c r="BJ403" s="17" t="s">
        <v>83</v>
      </c>
      <c r="BK403" s="157">
        <f>ROUND(I403*H403,2)</f>
        <v>0</v>
      </c>
      <c r="BL403" s="17" t="s">
        <v>166</v>
      </c>
      <c r="BM403" s="156" t="s">
        <v>1981</v>
      </c>
    </row>
    <row r="404" spans="2:65" s="12" customFormat="1" ht="10.199999999999999">
      <c r="B404" s="158"/>
      <c r="D404" s="159" t="s">
        <v>167</v>
      </c>
      <c r="E404" s="160" t="s">
        <v>1</v>
      </c>
      <c r="F404" s="161" t="s">
        <v>1982</v>
      </c>
      <c r="H404" s="160" t="s">
        <v>1</v>
      </c>
      <c r="I404" s="162"/>
      <c r="L404" s="158"/>
      <c r="M404" s="163"/>
      <c r="T404" s="164"/>
      <c r="AT404" s="160" t="s">
        <v>167</v>
      </c>
      <c r="AU404" s="160" t="s">
        <v>83</v>
      </c>
      <c r="AV404" s="12" t="s">
        <v>76</v>
      </c>
      <c r="AW404" s="12" t="s">
        <v>29</v>
      </c>
      <c r="AX404" s="12" t="s">
        <v>72</v>
      </c>
      <c r="AY404" s="160" t="s">
        <v>160</v>
      </c>
    </row>
    <row r="405" spans="2:65" s="13" customFormat="1" ht="10.199999999999999">
      <c r="B405" s="165"/>
      <c r="D405" s="159" t="s">
        <v>167</v>
      </c>
      <c r="E405" s="166" t="s">
        <v>1</v>
      </c>
      <c r="F405" s="167" t="s">
        <v>400</v>
      </c>
      <c r="H405" s="168">
        <v>70</v>
      </c>
      <c r="I405" s="169"/>
      <c r="L405" s="165"/>
      <c r="M405" s="170"/>
      <c r="T405" s="171"/>
      <c r="AT405" s="166" t="s">
        <v>167</v>
      </c>
      <c r="AU405" s="166" t="s">
        <v>83</v>
      </c>
      <c r="AV405" s="13" t="s">
        <v>83</v>
      </c>
      <c r="AW405" s="13" t="s">
        <v>29</v>
      </c>
      <c r="AX405" s="13" t="s">
        <v>72</v>
      </c>
      <c r="AY405" s="166" t="s">
        <v>160</v>
      </c>
    </row>
    <row r="406" spans="2:65" s="14" customFormat="1" ht="10.199999999999999">
      <c r="B406" s="172"/>
      <c r="D406" s="159" t="s">
        <v>167</v>
      </c>
      <c r="E406" s="173" t="s">
        <v>1</v>
      </c>
      <c r="F406" s="174" t="s">
        <v>174</v>
      </c>
      <c r="H406" s="175">
        <v>70</v>
      </c>
      <c r="I406" s="176"/>
      <c r="L406" s="172"/>
      <c r="M406" s="177"/>
      <c r="T406" s="178"/>
      <c r="AT406" s="173" t="s">
        <v>167</v>
      </c>
      <c r="AU406" s="173" t="s">
        <v>83</v>
      </c>
      <c r="AV406" s="14" t="s">
        <v>166</v>
      </c>
      <c r="AW406" s="14" t="s">
        <v>29</v>
      </c>
      <c r="AX406" s="14" t="s">
        <v>76</v>
      </c>
      <c r="AY406" s="173" t="s">
        <v>160</v>
      </c>
    </row>
    <row r="407" spans="2:65" s="1" customFormat="1" ht="16.5" customHeight="1">
      <c r="B407" s="143"/>
      <c r="C407" s="144" t="s">
        <v>697</v>
      </c>
      <c r="D407" s="144" t="s">
        <v>162</v>
      </c>
      <c r="E407" s="145" t="s">
        <v>1983</v>
      </c>
      <c r="F407" s="146" t="s">
        <v>1984</v>
      </c>
      <c r="G407" s="147" t="s">
        <v>601</v>
      </c>
      <c r="H407" s="148">
        <v>30</v>
      </c>
      <c r="I407" s="149"/>
      <c r="J407" s="150">
        <f>ROUND(I407*H407,2)</f>
        <v>0</v>
      </c>
      <c r="K407" s="151"/>
      <c r="L407" s="32"/>
      <c r="M407" s="152" t="s">
        <v>1</v>
      </c>
      <c r="N407" s="153" t="s">
        <v>38</v>
      </c>
      <c r="P407" s="154">
        <f>O407*H407</f>
        <v>0</v>
      </c>
      <c r="Q407" s="154">
        <v>0</v>
      </c>
      <c r="R407" s="154">
        <f>Q407*H407</f>
        <v>0</v>
      </c>
      <c r="S407" s="154">
        <v>0</v>
      </c>
      <c r="T407" s="155">
        <f>S407*H407</f>
        <v>0</v>
      </c>
      <c r="AR407" s="156" t="s">
        <v>166</v>
      </c>
      <c r="AT407" s="156" t="s">
        <v>162</v>
      </c>
      <c r="AU407" s="156" t="s">
        <v>83</v>
      </c>
      <c r="AY407" s="17" t="s">
        <v>160</v>
      </c>
      <c r="BE407" s="157">
        <f>IF(N407="základná",J407,0)</f>
        <v>0</v>
      </c>
      <c r="BF407" s="157">
        <f>IF(N407="znížená",J407,0)</f>
        <v>0</v>
      </c>
      <c r="BG407" s="157">
        <f>IF(N407="zákl. prenesená",J407,0)</f>
        <v>0</v>
      </c>
      <c r="BH407" s="157">
        <f>IF(N407="zníž. prenesená",J407,0)</f>
        <v>0</v>
      </c>
      <c r="BI407" s="157">
        <f>IF(N407="nulová",J407,0)</f>
        <v>0</v>
      </c>
      <c r="BJ407" s="17" t="s">
        <v>83</v>
      </c>
      <c r="BK407" s="157">
        <f>ROUND(I407*H407,2)</f>
        <v>0</v>
      </c>
      <c r="BL407" s="17" t="s">
        <v>166</v>
      </c>
      <c r="BM407" s="156" t="s">
        <v>1985</v>
      </c>
    </row>
    <row r="408" spans="2:65" s="12" customFormat="1" ht="10.199999999999999">
      <c r="B408" s="158"/>
      <c r="D408" s="159" t="s">
        <v>167</v>
      </c>
      <c r="E408" s="160" t="s">
        <v>1</v>
      </c>
      <c r="F408" s="161" t="s">
        <v>1986</v>
      </c>
      <c r="H408" s="160" t="s">
        <v>1</v>
      </c>
      <c r="I408" s="162"/>
      <c r="L408" s="158"/>
      <c r="M408" s="163"/>
      <c r="T408" s="164"/>
      <c r="AT408" s="160" t="s">
        <v>167</v>
      </c>
      <c r="AU408" s="160" t="s">
        <v>83</v>
      </c>
      <c r="AV408" s="12" t="s">
        <v>76</v>
      </c>
      <c r="AW408" s="12" t="s">
        <v>29</v>
      </c>
      <c r="AX408" s="12" t="s">
        <v>72</v>
      </c>
      <c r="AY408" s="160" t="s">
        <v>160</v>
      </c>
    </row>
    <row r="409" spans="2:65" s="12" customFormat="1" ht="10.199999999999999">
      <c r="B409" s="158"/>
      <c r="D409" s="159" t="s">
        <v>167</v>
      </c>
      <c r="E409" s="160" t="s">
        <v>1</v>
      </c>
      <c r="F409" s="161" t="s">
        <v>1987</v>
      </c>
      <c r="H409" s="160" t="s">
        <v>1</v>
      </c>
      <c r="I409" s="162"/>
      <c r="L409" s="158"/>
      <c r="M409" s="163"/>
      <c r="T409" s="164"/>
      <c r="AT409" s="160" t="s">
        <v>167</v>
      </c>
      <c r="AU409" s="160" t="s">
        <v>83</v>
      </c>
      <c r="AV409" s="12" t="s">
        <v>76</v>
      </c>
      <c r="AW409" s="12" t="s">
        <v>29</v>
      </c>
      <c r="AX409" s="12" t="s">
        <v>72</v>
      </c>
      <c r="AY409" s="160" t="s">
        <v>160</v>
      </c>
    </row>
    <row r="410" spans="2:65" s="12" customFormat="1" ht="10.199999999999999">
      <c r="B410" s="158"/>
      <c r="D410" s="159" t="s">
        <v>167</v>
      </c>
      <c r="E410" s="160" t="s">
        <v>1</v>
      </c>
      <c r="F410" s="161" t="s">
        <v>1988</v>
      </c>
      <c r="H410" s="160" t="s">
        <v>1</v>
      </c>
      <c r="I410" s="162"/>
      <c r="L410" s="158"/>
      <c r="M410" s="163"/>
      <c r="T410" s="164"/>
      <c r="AT410" s="160" t="s">
        <v>167</v>
      </c>
      <c r="AU410" s="160" t="s">
        <v>83</v>
      </c>
      <c r="AV410" s="12" t="s">
        <v>76</v>
      </c>
      <c r="AW410" s="12" t="s">
        <v>29</v>
      </c>
      <c r="AX410" s="12" t="s">
        <v>72</v>
      </c>
      <c r="AY410" s="160" t="s">
        <v>160</v>
      </c>
    </row>
    <row r="411" spans="2:65" s="12" customFormat="1" ht="10.199999999999999">
      <c r="B411" s="158"/>
      <c r="D411" s="159" t="s">
        <v>167</v>
      </c>
      <c r="E411" s="160" t="s">
        <v>1</v>
      </c>
      <c r="F411" s="161" t="s">
        <v>1989</v>
      </c>
      <c r="H411" s="160" t="s">
        <v>1</v>
      </c>
      <c r="I411" s="162"/>
      <c r="L411" s="158"/>
      <c r="M411" s="163"/>
      <c r="T411" s="164"/>
      <c r="AT411" s="160" t="s">
        <v>167</v>
      </c>
      <c r="AU411" s="160" t="s">
        <v>83</v>
      </c>
      <c r="AV411" s="12" t="s">
        <v>76</v>
      </c>
      <c r="AW411" s="12" t="s">
        <v>29</v>
      </c>
      <c r="AX411" s="12" t="s">
        <v>72</v>
      </c>
      <c r="AY411" s="160" t="s">
        <v>160</v>
      </c>
    </row>
    <row r="412" spans="2:65" s="12" customFormat="1" ht="20.399999999999999">
      <c r="B412" s="158"/>
      <c r="D412" s="159" t="s">
        <v>167</v>
      </c>
      <c r="E412" s="160" t="s">
        <v>1</v>
      </c>
      <c r="F412" s="161" t="s">
        <v>1990</v>
      </c>
      <c r="H412" s="160" t="s">
        <v>1</v>
      </c>
      <c r="I412" s="162"/>
      <c r="L412" s="158"/>
      <c r="M412" s="163"/>
      <c r="T412" s="164"/>
      <c r="AT412" s="160" t="s">
        <v>167</v>
      </c>
      <c r="AU412" s="160" t="s">
        <v>83</v>
      </c>
      <c r="AV412" s="12" t="s">
        <v>76</v>
      </c>
      <c r="AW412" s="12" t="s">
        <v>29</v>
      </c>
      <c r="AX412" s="12" t="s">
        <v>72</v>
      </c>
      <c r="AY412" s="160" t="s">
        <v>160</v>
      </c>
    </row>
    <row r="413" spans="2:65" s="12" customFormat="1" ht="10.199999999999999">
      <c r="B413" s="158"/>
      <c r="D413" s="159" t="s">
        <v>167</v>
      </c>
      <c r="E413" s="160" t="s">
        <v>1</v>
      </c>
      <c r="F413" s="161" t="s">
        <v>1991</v>
      </c>
      <c r="H413" s="160" t="s">
        <v>1</v>
      </c>
      <c r="I413" s="162"/>
      <c r="L413" s="158"/>
      <c r="M413" s="163"/>
      <c r="T413" s="164"/>
      <c r="AT413" s="160" t="s">
        <v>167</v>
      </c>
      <c r="AU413" s="160" t="s">
        <v>83</v>
      </c>
      <c r="AV413" s="12" t="s">
        <v>76</v>
      </c>
      <c r="AW413" s="12" t="s">
        <v>29</v>
      </c>
      <c r="AX413" s="12" t="s">
        <v>72</v>
      </c>
      <c r="AY413" s="160" t="s">
        <v>160</v>
      </c>
    </row>
    <row r="414" spans="2:65" s="12" customFormat="1" ht="10.199999999999999">
      <c r="B414" s="158"/>
      <c r="D414" s="159" t="s">
        <v>167</v>
      </c>
      <c r="E414" s="160" t="s">
        <v>1</v>
      </c>
      <c r="F414" s="161" t="s">
        <v>1992</v>
      </c>
      <c r="H414" s="160" t="s">
        <v>1</v>
      </c>
      <c r="I414" s="162"/>
      <c r="L414" s="158"/>
      <c r="M414" s="163"/>
      <c r="T414" s="164"/>
      <c r="AT414" s="160" t="s">
        <v>167</v>
      </c>
      <c r="AU414" s="160" t="s">
        <v>83</v>
      </c>
      <c r="AV414" s="12" t="s">
        <v>76</v>
      </c>
      <c r="AW414" s="12" t="s">
        <v>29</v>
      </c>
      <c r="AX414" s="12" t="s">
        <v>72</v>
      </c>
      <c r="AY414" s="160" t="s">
        <v>160</v>
      </c>
    </row>
    <row r="415" spans="2:65" s="13" customFormat="1" ht="10.199999999999999">
      <c r="B415" s="165"/>
      <c r="D415" s="159" t="s">
        <v>167</v>
      </c>
      <c r="E415" s="166" t="s">
        <v>1</v>
      </c>
      <c r="F415" s="167" t="s">
        <v>1993</v>
      </c>
      <c r="H415" s="168">
        <v>30</v>
      </c>
      <c r="I415" s="169"/>
      <c r="L415" s="165"/>
      <c r="M415" s="170"/>
      <c r="T415" s="171"/>
      <c r="AT415" s="166" t="s">
        <v>167</v>
      </c>
      <c r="AU415" s="166" t="s">
        <v>83</v>
      </c>
      <c r="AV415" s="13" t="s">
        <v>83</v>
      </c>
      <c r="AW415" s="13" t="s">
        <v>29</v>
      </c>
      <c r="AX415" s="13" t="s">
        <v>72</v>
      </c>
      <c r="AY415" s="166" t="s">
        <v>160</v>
      </c>
    </row>
    <row r="416" spans="2:65" s="14" customFormat="1" ht="10.199999999999999">
      <c r="B416" s="172"/>
      <c r="D416" s="159" t="s">
        <v>167</v>
      </c>
      <c r="E416" s="173" t="s">
        <v>1</v>
      </c>
      <c r="F416" s="174" t="s">
        <v>174</v>
      </c>
      <c r="H416" s="175">
        <v>30</v>
      </c>
      <c r="I416" s="176"/>
      <c r="L416" s="172"/>
      <c r="M416" s="177"/>
      <c r="T416" s="178"/>
      <c r="AT416" s="173" t="s">
        <v>167</v>
      </c>
      <c r="AU416" s="173" t="s">
        <v>83</v>
      </c>
      <c r="AV416" s="14" t="s">
        <v>166</v>
      </c>
      <c r="AW416" s="14" t="s">
        <v>29</v>
      </c>
      <c r="AX416" s="14" t="s">
        <v>76</v>
      </c>
      <c r="AY416" s="173" t="s">
        <v>160</v>
      </c>
    </row>
    <row r="417" spans="2:65" s="11" customFormat="1" ht="22.8" customHeight="1">
      <c r="B417" s="131"/>
      <c r="D417" s="132" t="s">
        <v>71</v>
      </c>
      <c r="E417" s="141" t="s">
        <v>697</v>
      </c>
      <c r="F417" s="141" t="s">
        <v>1994</v>
      </c>
      <c r="I417" s="134"/>
      <c r="J417" s="142">
        <f>BK417</f>
        <v>0</v>
      </c>
      <c r="L417" s="131"/>
      <c r="M417" s="136"/>
      <c r="P417" s="137">
        <f>P418</f>
        <v>0</v>
      </c>
      <c r="R417" s="137">
        <f>R418</f>
        <v>0</v>
      </c>
      <c r="T417" s="138">
        <f>T418</f>
        <v>0</v>
      </c>
      <c r="AR417" s="132" t="s">
        <v>76</v>
      </c>
      <c r="AT417" s="139" t="s">
        <v>71</v>
      </c>
      <c r="AU417" s="139" t="s">
        <v>76</v>
      </c>
      <c r="AY417" s="132" t="s">
        <v>160</v>
      </c>
      <c r="BK417" s="140">
        <f>BK418</f>
        <v>0</v>
      </c>
    </row>
    <row r="418" spans="2:65" s="1" customFormat="1" ht="24.15" customHeight="1">
      <c r="B418" s="143"/>
      <c r="C418" s="144" t="s">
        <v>498</v>
      </c>
      <c r="D418" s="144" t="s">
        <v>162</v>
      </c>
      <c r="E418" s="145" t="s">
        <v>1995</v>
      </c>
      <c r="F418" s="146" t="s">
        <v>1996</v>
      </c>
      <c r="G418" s="147" t="s">
        <v>246</v>
      </c>
      <c r="H418" s="148">
        <v>640.15599999999995</v>
      </c>
      <c r="I418" s="149"/>
      <c r="J418" s="150">
        <f>ROUND(I418*H418,2)</f>
        <v>0</v>
      </c>
      <c r="K418" s="151"/>
      <c r="L418" s="32"/>
      <c r="M418" s="201" t="s">
        <v>1</v>
      </c>
      <c r="N418" s="202" t="s">
        <v>38</v>
      </c>
      <c r="O418" s="203"/>
      <c r="P418" s="204">
        <f>O418*H418</f>
        <v>0</v>
      </c>
      <c r="Q418" s="204">
        <v>0</v>
      </c>
      <c r="R418" s="204">
        <f>Q418*H418</f>
        <v>0</v>
      </c>
      <c r="S418" s="204">
        <v>0</v>
      </c>
      <c r="T418" s="205">
        <f>S418*H418</f>
        <v>0</v>
      </c>
      <c r="AR418" s="156" t="s">
        <v>166</v>
      </c>
      <c r="AT418" s="156" t="s">
        <v>162</v>
      </c>
      <c r="AU418" s="156" t="s">
        <v>83</v>
      </c>
      <c r="AY418" s="17" t="s">
        <v>160</v>
      </c>
      <c r="BE418" s="157">
        <f>IF(N418="základná",J418,0)</f>
        <v>0</v>
      </c>
      <c r="BF418" s="157">
        <f>IF(N418="znížená",J418,0)</f>
        <v>0</v>
      </c>
      <c r="BG418" s="157">
        <f>IF(N418="zákl. prenesená",J418,0)</f>
        <v>0</v>
      </c>
      <c r="BH418" s="157">
        <f>IF(N418="zníž. prenesená",J418,0)</f>
        <v>0</v>
      </c>
      <c r="BI418" s="157">
        <f>IF(N418="nulová",J418,0)</f>
        <v>0</v>
      </c>
      <c r="BJ418" s="17" t="s">
        <v>83</v>
      </c>
      <c r="BK418" s="157">
        <f>ROUND(I418*H418,2)</f>
        <v>0</v>
      </c>
      <c r="BL418" s="17" t="s">
        <v>166</v>
      </c>
      <c r="BM418" s="156" t="s">
        <v>173</v>
      </c>
    </row>
    <row r="419" spans="2:65" s="1" customFormat="1" ht="6.9" customHeight="1">
      <c r="B419" s="47"/>
      <c r="C419" s="48"/>
      <c r="D419" s="48"/>
      <c r="E419" s="48"/>
      <c r="F419" s="48"/>
      <c r="G419" s="48"/>
      <c r="H419" s="48"/>
      <c r="I419" s="48"/>
      <c r="J419" s="48"/>
      <c r="K419" s="48"/>
      <c r="L419" s="32"/>
    </row>
  </sheetData>
  <autoFilter ref="C124:K418" xr:uid="{00000000-0009-0000-0000-00000C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54"/>
  <sheetViews>
    <sheetView showGridLines="0" workbookViewId="0"/>
  </sheetViews>
  <sheetFormatPr defaultRowHeight="13.8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122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2" t="str">
        <f>'Rekapitulácia stavby'!K6</f>
        <v>Príloha č.2_Výkaz výmer_Obratiská autobusov zadanie</v>
      </c>
      <c r="F7" s="253"/>
      <c r="G7" s="253"/>
      <c r="H7" s="253"/>
      <c r="L7" s="20"/>
    </row>
    <row r="8" spans="2:46" s="1" customFormat="1" ht="12" customHeight="1">
      <c r="B8" s="32"/>
      <c r="D8" s="27" t="s">
        <v>124</v>
      </c>
      <c r="L8" s="32"/>
    </row>
    <row r="9" spans="2:46" s="1" customFormat="1" ht="16.5" customHeight="1">
      <c r="B9" s="32"/>
      <c r="E9" s="211" t="s">
        <v>1997</v>
      </c>
      <c r="F9" s="254"/>
      <c r="G9" s="254"/>
      <c r="H9" s="254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26. 1. 2026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tr">
        <f>IF('Rekapitulácia stavby'!AN10="","",'Rekapitulácia stavby'!AN10)</f>
        <v/>
      </c>
      <c r="L14" s="32"/>
    </row>
    <row r="15" spans="2:46" s="1" customFormat="1" ht="18" customHeight="1">
      <c r="B15" s="32"/>
      <c r="E15" s="25" t="str">
        <f>IF('Rekapitulácia stavby'!E11="","",'Rekapitulácia stavby'!E11)</f>
        <v xml:space="preserve"> </v>
      </c>
      <c r="I15" s="27" t="s">
        <v>25</v>
      </c>
      <c r="J15" s="25" t="str">
        <f>IF('Rekapitulácia stavby'!AN11="","",'Rekapitulácia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5" t="str">
        <f>'Rekapitulácia stavby'!E14</f>
        <v>Vyplň údaj</v>
      </c>
      <c r="F18" s="216"/>
      <c r="G18" s="216"/>
      <c r="H18" s="216"/>
      <c r="I18" s="27" t="s">
        <v>25</v>
      </c>
      <c r="J18" s="28" t="str">
        <f>'Rekapitulácia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24</v>
      </c>
      <c r="J20" s="25" t="str">
        <f>IF('Rekapitulácia stavby'!AN16="","",'Rekapitulácia stavby'!AN16)</f>
        <v/>
      </c>
      <c r="L20" s="32"/>
    </row>
    <row r="21" spans="2:12" s="1" customFormat="1" ht="18" customHeight="1">
      <c r="B21" s="32"/>
      <c r="E21" s="25" t="str">
        <f>IF('Rekapitulácia stavby'!E17="","",'Rekapitulácia stavby'!E17)</f>
        <v xml:space="preserve"> </v>
      </c>
      <c r="I21" s="27" t="s">
        <v>25</v>
      </c>
      <c r="J21" s="25" t="str">
        <f>IF('Rekapitulácia stavby'!AN17="","",'Rekapitulácia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30</v>
      </c>
      <c r="I23" s="27" t="s">
        <v>24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 xml:space="preserve"> </v>
      </c>
      <c r="I24" s="27" t="s">
        <v>25</v>
      </c>
      <c r="J24" s="25" t="str">
        <f>IF('Rekapitulácia stavby'!AN20="","",'Rekapitulácia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31</v>
      </c>
      <c r="L26" s="32"/>
    </row>
    <row r="27" spans="2:12" s="7" customFormat="1" ht="16.5" customHeight="1">
      <c r="B27" s="97"/>
      <c r="E27" s="221" t="s">
        <v>1</v>
      </c>
      <c r="F27" s="221"/>
      <c r="G27" s="221"/>
      <c r="H27" s="221"/>
      <c r="L27" s="97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8" t="s">
        <v>32</v>
      </c>
      <c r="J30" s="69">
        <f>ROUND(J117, 2)</f>
        <v>0</v>
      </c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>
      <c r="B32" s="32"/>
      <c r="F32" s="35" t="s">
        <v>34</v>
      </c>
      <c r="I32" s="35" t="s">
        <v>33</v>
      </c>
      <c r="J32" s="35" t="s">
        <v>35</v>
      </c>
      <c r="L32" s="32"/>
    </row>
    <row r="33" spans="2:12" s="1" customFormat="1" ht="14.4" customHeight="1">
      <c r="B33" s="32"/>
      <c r="D33" s="58" t="s">
        <v>36</v>
      </c>
      <c r="E33" s="37" t="s">
        <v>37</v>
      </c>
      <c r="F33" s="99">
        <f>ROUND((SUM(BE117:BE153)),  2)</f>
        <v>0</v>
      </c>
      <c r="G33" s="100"/>
      <c r="H33" s="100"/>
      <c r="I33" s="101">
        <v>0.23</v>
      </c>
      <c r="J33" s="99">
        <f>ROUND(((SUM(BE117:BE153))*I33),  2)</f>
        <v>0</v>
      </c>
      <c r="L33" s="32"/>
    </row>
    <row r="34" spans="2:12" s="1" customFormat="1" ht="14.4" customHeight="1">
      <c r="B34" s="32"/>
      <c r="E34" s="37" t="s">
        <v>38</v>
      </c>
      <c r="F34" s="89">
        <f>ROUND((SUM(BF117:BF153)),  2)</f>
        <v>0</v>
      </c>
      <c r="I34" s="102">
        <v>0.23</v>
      </c>
      <c r="J34" s="89">
        <f>ROUND(((SUM(BF117:BF153))*I34),  2)</f>
        <v>0</v>
      </c>
      <c r="L34" s="32"/>
    </row>
    <row r="35" spans="2:12" s="1" customFormat="1" ht="14.4" hidden="1" customHeight="1">
      <c r="B35" s="32"/>
      <c r="E35" s="27" t="s">
        <v>39</v>
      </c>
      <c r="F35" s="89">
        <f>ROUND((SUM(BG117:BG153)),  2)</f>
        <v>0</v>
      </c>
      <c r="I35" s="102">
        <v>0.23</v>
      </c>
      <c r="J35" s="89">
        <f>0</f>
        <v>0</v>
      </c>
      <c r="L35" s="32"/>
    </row>
    <row r="36" spans="2:12" s="1" customFormat="1" ht="14.4" hidden="1" customHeight="1">
      <c r="B36" s="32"/>
      <c r="E36" s="27" t="s">
        <v>40</v>
      </c>
      <c r="F36" s="89">
        <f>ROUND((SUM(BH117:BH153)),  2)</f>
        <v>0</v>
      </c>
      <c r="I36" s="102">
        <v>0.23</v>
      </c>
      <c r="J36" s="89">
        <f>0</f>
        <v>0</v>
      </c>
      <c r="L36" s="32"/>
    </row>
    <row r="37" spans="2:12" s="1" customFormat="1" ht="14.4" hidden="1" customHeight="1">
      <c r="B37" s="32"/>
      <c r="E37" s="37" t="s">
        <v>41</v>
      </c>
      <c r="F37" s="99">
        <f>ROUND((SUM(BI117:BI153)),  2)</f>
        <v>0</v>
      </c>
      <c r="G37" s="100"/>
      <c r="H37" s="100"/>
      <c r="I37" s="101">
        <v>0</v>
      </c>
      <c r="J37" s="99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103"/>
      <c r="D39" s="104" t="s">
        <v>42</v>
      </c>
      <c r="E39" s="60"/>
      <c r="F39" s="60"/>
      <c r="G39" s="105" t="s">
        <v>43</v>
      </c>
      <c r="H39" s="106" t="s">
        <v>44</v>
      </c>
      <c r="I39" s="60"/>
      <c r="J39" s="107">
        <f>SUM(J30:J37)</f>
        <v>0</v>
      </c>
      <c r="K39" s="10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hidden="1" customHeight="1">
      <c r="B82" s="32"/>
      <c r="C82" s="21" t="s">
        <v>128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15</v>
      </c>
      <c r="L84" s="32"/>
    </row>
    <row r="85" spans="2:47" s="1" customFormat="1" ht="16.5" hidden="1" customHeight="1">
      <c r="B85" s="32"/>
      <c r="E85" s="252" t="str">
        <f>E7</f>
        <v>Príloha č.2_Výkaz výmer_Obratiská autobusov zadanie</v>
      </c>
      <c r="F85" s="253"/>
      <c r="G85" s="253"/>
      <c r="H85" s="253"/>
      <c r="L85" s="32"/>
    </row>
    <row r="86" spans="2:47" s="1" customFormat="1" ht="12" hidden="1" customHeight="1">
      <c r="B86" s="32"/>
      <c r="C86" s="27" t="s">
        <v>124</v>
      </c>
      <c r="L86" s="32"/>
    </row>
    <row r="87" spans="2:47" s="1" customFormat="1" ht="16.5" hidden="1" customHeight="1">
      <c r="B87" s="32"/>
      <c r="E87" s="211" t="str">
        <f>E9</f>
        <v>VP - Všeobecné položky</v>
      </c>
      <c r="F87" s="254"/>
      <c r="G87" s="254"/>
      <c r="H87" s="254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19</v>
      </c>
      <c r="F89" s="25" t="str">
        <f>F12</f>
        <v xml:space="preserve"> </v>
      </c>
      <c r="I89" s="27" t="s">
        <v>21</v>
      </c>
      <c r="J89" s="55" t="str">
        <f>IF(J12="","",J12)</f>
        <v>26. 1. 2026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23</v>
      </c>
      <c r="F91" s="25" t="str">
        <f>E15</f>
        <v xml:space="preserve"> </v>
      </c>
      <c r="I91" s="27" t="s">
        <v>28</v>
      </c>
      <c r="J91" s="30" t="str">
        <f>E21</f>
        <v xml:space="preserve"> </v>
      </c>
      <c r="L91" s="32"/>
    </row>
    <row r="92" spans="2:47" s="1" customFormat="1" ht="15.15" hidden="1" customHeight="1">
      <c r="B92" s="32"/>
      <c r="C92" s="27" t="s">
        <v>26</v>
      </c>
      <c r="F92" s="25" t="str">
        <f>IF(E18="","",E18)</f>
        <v>Vyplň údaj</v>
      </c>
      <c r="I92" s="27" t="s">
        <v>30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11" t="s">
        <v>129</v>
      </c>
      <c r="D94" s="103"/>
      <c r="E94" s="103"/>
      <c r="F94" s="103"/>
      <c r="G94" s="103"/>
      <c r="H94" s="103"/>
      <c r="I94" s="103"/>
      <c r="J94" s="112" t="s">
        <v>130</v>
      </c>
      <c r="K94" s="103"/>
      <c r="L94" s="32"/>
    </row>
    <row r="95" spans="2:47" s="1" customFormat="1" ht="10.35" hidden="1" customHeight="1">
      <c r="B95" s="32"/>
      <c r="L95" s="32"/>
    </row>
    <row r="96" spans="2:47" s="1" customFormat="1" ht="22.8" hidden="1" customHeight="1">
      <c r="B96" s="32"/>
      <c r="C96" s="113" t="s">
        <v>131</v>
      </c>
      <c r="J96" s="69">
        <f>J117</f>
        <v>0</v>
      </c>
      <c r="L96" s="32"/>
      <c r="AU96" s="17" t="s">
        <v>132</v>
      </c>
    </row>
    <row r="97" spans="2:12" s="8" customFormat="1" ht="24.9" hidden="1" customHeight="1">
      <c r="B97" s="114"/>
      <c r="D97" s="115" t="s">
        <v>145</v>
      </c>
      <c r="E97" s="116"/>
      <c r="F97" s="116"/>
      <c r="G97" s="116"/>
      <c r="H97" s="116"/>
      <c r="I97" s="116"/>
      <c r="J97" s="117">
        <f>J118</f>
        <v>0</v>
      </c>
      <c r="L97" s="114"/>
    </row>
    <row r="98" spans="2:12" s="1" customFormat="1" ht="21.75" hidden="1" customHeight="1">
      <c r="B98" s="32"/>
      <c r="L98" s="32"/>
    </row>
    <row r="99" spans="2:12" s="1" customFormat="1" ht="6.9" hidden="1" customHeight="1">
      <c r="B99" s="47"/>
      <c r="C99" s="48"/>
      <c r="D99" s="48"/>
      <c r="E99" s="48"/>
      <c r="F99" s="48"/>
      <c r="G99" s="48"/>
      <c r="H99" s="48"/>
      <c r="I99" s="48"/>
      <c r="J99" s="48"/>
      <c r="K99" s="48"/>
      <c r="L99" s="32"/>
    </row>
    <row r="100" spans="2:12" ht="10.199999999999999" hidden="1"/>
    <row r="101" spans="2:12" ht="10.199999999999999" hidden="1"/>
    <row r="102" spans="2:12" ht="10.199999999999999" hidden="1"/>
    <row r="103" spans="2:12" s="1" customFormat="1" ht="6.9" customHeight="1">
      <c r="B103" s="49"/>
      <c r="C103" s="50"/>
      <c r="D103" s="50"/>
      <c r="E103" s="50"/>
      <c r="F103" s="50"/>
      <c r="G103" s="50"/>
      <c r="H103" s="50"/>
      <c r="I103" s="50"/>
      <c r="J103" s="50"/>
      <c r="K103" s="50"/>
      <c r="L103" s="32"/>
    </row>
    <row r="104" spans="2:12" s="1" customFormat="1" ht="24.9" customHeight="1">
      <c r="B104" s="32"/>
      <c r="C104" s="21" t="s">
        <v>146</v>
      </c>
      <c r="L104" s="32"/>
    </row>
    <row r="105" spans="2:12" s="1" customFormat="1" ht="6.9" customHeight="1">
      <c r="B105" s="32"/>
      <c r="L105" s="32"/>
    </row>
    <row r="106" spans="2:12" s="1" customFormat="1" ht="12" customHeight="1">
      <c r="B106" s="32"/>
      <c r="C106" s="27" t="s">
        <v>15</v>
      </c>
      <c r="L106" s="32"/>
    </row>
    <row r="107" spans="2:12" s="1" customFormat="1" ht="16.5" customHeight="1">
      <c r="B107" s="32"/>
      <c r="E107" s="252" t="str">
        <f>E7</f>
        <v>Príloha č.2_Výkaz výmer_Obratiská autobusov zadanie</v>
      </c>
      <c r="F107" s="253"/>
      <c r="G107" s="253"/>
      <c r="H107" s="253"/>
      <c r="L107" s="32"/>
    </row>
    <row r="108" spans="2:12" s="1" customFormat="1" ht="12" customHeight="1">
      <c r="B108" s="32"/>
      <c r="C108" s="27" t="s">
        <v>124</v>
      </c>
      <c r="L108" s="32"/>
    </row>
    <row r="109" spans="2:12" s="1" customFormat="1" ht="16.5" customHeight="1">
      <c r="B109" s="32"/>
      <c r="E109" s="211" t="str">
        <f>E9</f>
        <v>VP - Všeobecné položky</v>
      </c>
      <c r="F109" s="254"/>
      <c r="G109" s="254"/>
      <c r="H109" s="254"/>
      <c r="L109" s="32"/>
    </row>
    <row r="110" spans="2:12" s="1" customFormat="1" ht="6.9" customHeight="1">
      <c r="B110" s="32"/>
      <c r="L110" s="32"/>
    </row>
    <row r="111" spans="2:12" s="1" customFormat="1" ht="12" customHeight="1">
      <c r="B111" s="32"/>
      <c r="C111" s="27" t="s">
        <v>19</v>
      </c>
      <c r="F111" s="25" t="str">
        <f>F12</f>
        <v xml:space="preserve"> </v>
      </c>
      <c r="I111" s="27" t="s">
        <v>21</v>
      </c>
      <c r="J111" s="55" t="str">
        <f>IF(J12="","",J12)</f>
        <v>26. 1. 2026</v>
      </c>
      <c r="L111" s="32"/>
    </row>
    <row r="112" spans="2:12" s="1" customFormat="1" ht="6.9" customHeight="1">
      <c r="B112" s="32"/>
      <c r="L112" s="32"/>
    </row>
    <row r="113" spans="2:65" s="1" customFormat="1" ht="15.15" customHeight="1">
      <c r="B113" s="32"/>
      <c r="C113" s="27" t="s">
        <v>23</v>
      </c>
      <c r="F113" s="25" t="str">
        <f>E15</f>
        <v xml:space="preserve"> </v>
      </c>
      <c r="I113" s="27" t="s">
        <v>28</v>
      </c>
      <c r="J113" s="30" t="str">
        <f>E21</f>
        <v xml:space="preserve"> </v>
      </c>
      <c r="L113" s="32"/>
    </row>
    <row r="114" spans="2:65" s="1" customFormat="1" ht="15.15" customHeight="1">
      <c r="B114" s="32"/>
      <c r="C114" s="27" t="s">
        <v>26</v>
      </c>
      <c r="F114" s="25" t="str">
        <f>IF(E18="","",E18)</f>
        <v>Vyplň údaj</v>
      </c>
      <c r="I114" s="27" t="s">
        <v>30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22"/>
      <c r="C116" s="123" t="s">
        <v>147</v>
      </c>
      <c r="D116" s="124" t="s">
        <v>57</v>
      </c>
      <c r="E116" s="124" t="s">
        <v>53</v>
      </c>
      <c r="F116" s="124" t="s">
        <v>54</v>
      </c>
      <c r="G116" s="124" t="s">
        <v>148</v>
      </c>
      <c r="H116" s="124" t="s">
        <v>149</v>
      </c>
      <c r="I116" s="124" t="s">
        <v>150</v>
      </c>
      <c r="J116" s="125" t="s">
        <v>130</v>
      </c>
      <c r="K116" s="126" t="s">
        <v>151</v>
      </c>
      <c r="L116" s="122"/>
      <c r="M116" s="62" t="s">
        <v>1</v>
      </c>
      <c r="N116" s="63" t="s">
        <v>36</v>
      </c>
      <c r="O116" s="63" t="s">
        <v>152</v>
      </c>
      <c r="P116" s="63" t="s">
        <v>153</v>
      </c>
      <c r="Q116" s="63" t="s">
        <v>154</v>
      </c>
      <c r="R116" s="63" t="s">
        <v>155</v>
      </c>
      <c r="S116" s="63" t="s">
        <v>156</v>
      </c>
      <c r="T116" s="64" t="s">
        <v>157</v>
      </c>
    </row>
    <row r="117" spans="2:65" s="1" customFormat="1" ht="22.8" customHeight="1">
      <c r="B117" s="32"/>
      <c r="C117" s="67" t="s">
        <v>131</v>
      </c>
      <c r="J117" s="127">
        <f>BK117</f>
        <v>0</v>
      </c>
      <c r="L117" s="32"/>
      <c r="M117" s="65"/>
      <c r="N117" s="56"/>
      <c r="O117" s="56"/>
      <c r="P117" s="128">
        <f>P118</f>
        <v>0</v>
      </c>
      <c r="Q117" s="56"/>
      <c r="R117" s="128">
        <f>R118</f>
        <v>0</v>
      </c>
      <c r="S117" s="56"/>
      <c r="T117" s="129">
        <f>T118</f>
        <v>0</v>
      </c>
      <c r="AT117" s="17" t="s">
        <v>71</v>
      </c>
      <c r="AU117" s="17" t="s">
        <v>132</v>
      </c>
      <c r="BK117" s="130">
        <f>BK118</f>
        <v>0</v>
      </c>
    </row>
    <row r="118" spans="2:65" s="11" customFormat="1" ht="25.95" customHeight="1">
      <c r="B118" s="131"/>
      <c r="D118" s="132" t="s">
        <v>71</v>
      </c>
      <c r="E118" s="133" t="s">
        <v>743</v>
      </c>
      <c r="F118" s="133" t="s">
        <v>744</v>
      </c>
      <c r="I118" s="134"/>
      <c r="J118" s="135">
        <f>BK118</f>
        <v>0</v>
      </c>
      <c r="L118" s="131"/>
      <c r="M118" s="136"/>
      <c r="P118" s="137">
        <f>SUM(P119:P153)</f>
        <v>0</v>
      </c>
      <c r="R118" s="137">
        <f>SUM(R119:R153)</f>
        <v>0</v>
      </c>
      <c r="T118" s="138">
        <f>SUM(T119:T153)</f>
        <v>0</v>
      </c>
      <c r="AR118" s="132" t="s">
        <v>190</v>
      </c>
      <c r="AT118" s="139" t="s">
        <v>71</v>
      </c>
      <c r="AU118" s="139" t="s">
        <v>72</v>
      </c>
      <c r="AY118" s="132" t="s">
        <v>160</v>
      </c>
      <c r="BK118" s="140">
        <f>SUM(BK119:BK153)</f>
        <v>0</v>
      </c>
    </row>
    <row r="119" spans="2:65" s="1" customFormat="1" ht="16.5" customHeight="1">
      <c r="B119" s="143"/>
      <c r="C119" s="144" t="s">
        <v>76</v>
      </c>
      <c r="D119" s="144" t="s">
        <v>162</v>
      </c>
      <c r="E119" s="145" t="s">
        <v>1998</v>
      </c>
      <c r="F119" s="146" t="s">
        <v>1999</v>
      </c>
      <c r="G119" s="147" t="s">
        <v>485</v>
      </c>
      <c r="H119" s="148">
        <v>1</v>
      </c>
      <c r="I119" s="149"/>
      <c r="J119" s="150">
        <f>ROUND(I119*H119,2)</f>
        <v>0</v>
      </c>
      <c r="K119" s="151"/>
      <c r="L119" s="32"/>
      <c r="M119" s="152" t="s">
        <v>1</v>
      </c>
      <c r="N119" s="153" t="s">
        <v>38</v>
      </c>
      <c r="P119" s="154">
        <f>O119*H119</f>
        <v>0</v>
      </c>
      <c r="Q119" s="154">
        <v>0</v>
      </c>
      <c r="R119" s="154">
        <f>Q119*H119</f>
        <v>0</v>
      </c>
      <c r="S119" s="154">
        <v>0</v>
      </c>
      <c r="T119" s="155">
        <f>S119*H119</f>
        <v>0</v>
      </c>
      <c r="AR119" s="156" t="s">
        <v>166</v>
      </c>
      <c r="AT119" s="156" t="s">
        <v>162</v>
      </c>
      <c r="AU119" s="156" t="s">
        <v>76</v>
      </c>
      <c r="AY119" s="17" t="s">
        <v>160</v>
      </c>
      <c r="BE119" s="157">
        <f>IF(N119="základná",J119,0)</f>
        <v>0</v>
      </c>
      <c r="BF119" s="157">
        <f>IF(N119="znížená",J119,0)</f>
        <v>0</v>
      </c>
      <c r="BG119" s="157">
        <f>IF(N119="zákl. prenesená",J119,0)</f>
        <v>0</v>
      </c>
      <c r="BH119" s="157">
        <f>IF(N119="zníž. prenesená",J119,0)</f>
        <v>0</v>
      </c>
      <c r="BI119" s="157">
        <f>IF(N119="nulová",J119,0)</f>
        <v>0</v>
      </c>
      <c r="BJ119" s="17" t="s">
        <v>83</v>
      </c>
      <c r="BK119" s="157">
        <f>ROUND(I119*H119,2)</f>
        <v>0</v>
      </c>
      <c r="BL119" s="17" t="s">
        <v>166</v>
      </c>
      <c r="BM119" s="156" t="s">
        <v>83</v>
      </c>
    </row>
    <row r="120" spans="2:65" s="12" customFormat="1" ht="10.199999999999999">
      <c r="B120" s="158"/>
      <c r="D120" s="159" t="s">
        <v>167</v>
      </c>
      <c r="E120" s="160" t="s">
        <v>1</v>
      </c>
      <c r="F120" s="161" t="s">
        <v>2000</v>
      </c>
      <c r="H120" s="160" t="s">
        <v>1</v>
      </c>
      <c r="I120" s="162"/>
      <c r="L120" s="158"/>
      <c r="M120" s="163"/>
      <c r="T120" s="164"/>
      <c r="AT120" s="160" t="s">
        <v>167</v>
      </c>
      <c r="AU120" s="160" t="s">
        <v>76</v>
      </c>
      <c r="AV120" s="12" t="s">
        <v>76</v>
      </c>
      <c r="AW120" s="12" t="s">
        <v>29</v>
      </c>
      <c r="AX120" s="12" t="s">
        <v>72</v>
      </c>
      <c r="AY120" s="160" t="s">
        <v>160</v>
      </c>
    </row>
    <row r="121" spans="2:65" s="13" customFormat="1" ht="10.199999999999999">
      <c r="B121" s="165"/>
      <c r="D121" s="159" t="s">
        <v>167</v>
      </c>
      <c r="E121" s="166" t="s">
        <v>1</v>
      </c>
      <c r="F121" s="167" t="s">
        <v>76</v>
      </c>
      <c r="H121" s="168">
        <v>1</v>
      </c>
      <c r="I121" s="169"/>
      <c r="L121" s="165"/>
      <c r="M121" s="170"/>
      <c r="T121" s="171"/>
      <c r="AT121" s="166" t="s">
        <v>167</v>
      </c>
      <c r="AU121" s="166" t="s">
        <v>76</v>
      </c>
      <c r="AV121" s="13" t="s">
        <v>83</v>
      </c>
      <c r="AW121" s="13" t="s">
        <v>29</v>
      </c>
      <c r="AX121" s="13" t="s">
        <v>72</v>
      </c>
      <c r="AY121" s="166" t="s">
        <v>160</v>
      </c>
    </row>
    <row r="122" spans="2:65" s="14" customFormat="1" ht="10.199999999999999">
      <c r="B122" s="172"/>
      <c r="D122" s="159" t="s">
        <v>167</v>
      </c>
      <c r="E122" s="173" t="s">
        <v>1</v>
      </c>
      <c r="F122" s="174" t="s">
        <v>174</v>
      </c>
      <c r="H122" s="175">
        <v>1</v>
      </c>
      <c r="I122" s="176"/>
      <c r="L122" s="172"/>
      <c r="M122" s="177"/>
      <c r="T122" s="178"/>
      <c r="AT122" s="173" t="s">
        <v>167</v>
      </c>
      <c r="AU122" s="173" t="s">
        <v>76</v>
      </c>
      <c r="AV122" s="14" t="s">
        <v>166</v>
      </c>
      <c r="AW122" s="14" t="s">
        <v>29</v>
      </c>
      <c r="AX122" s="14" t="s">
        <v>76</v>
      </c>
      <c r="AY122" s="173" t="s">
        <v>160</v>
      </c>
    </row>
    <row r="123" spans="2:65" s="1" customFormat="1" ht="16.5" customHeight="1">
      <c r="B123" s="143"/>
      <c r="C123" s="144" t="s">
        <v>83</v>
      </c>
      <c r="D123" s="144" t="s">
        <v>162</v>
      </c>
      <c r="E123" s="145" t="s">
        <v>2001</v>
      </c>
      <c r="F123" s="146" t="s">
        <v>2002</v>
      </c>
      <c r="G123" s="147" t="s">
        <v>485</v>
      </c>
      <c r="H123" s="148">
        <v>1</v>
      </c>
      <c r="I123" s="149"/>
      <c r="J123" s="150">
        <f>ROUND(I123*H123,2)</f>
        <v>0</v>
      </c>
      <c r="K123" s="151"/>
      <c r="L123" s="32"/>
      <c r="M123" s="152" t="s">
        <v>1</v>
      </c>
      <c r="N123" s="153" t="s">
        <v>38</v>
      </c>
      <c r="P123" s="154">
        <f>O123*H123</f>
        <v>0</v>
      </c>
      <c r="Q123" s="154">
        <v>0</v>
      </c>
      <c r="R123" s="154">
        <f>Q123*H123</f>
        <v>0</v>
      </c>
      <c r="S123" s="154">
        <v>0</v>
      </c>
      <c r="T123" s="155">
        <f>S123*H123</f>
        <v>0</v>
      </c>
      <c r="AR123" s="156" t="s">
        <v>166</v>
      </c>
      <c r="AT123" s="156" t="s">
        <v>162</v>
      </c>
      <c r="AU123" s="156" t="s">
        <v>76</v>
      </c>
      <c r="AY123" s="17" t="s">
        <v>160</v>
      </c>
      <c r="BE123" s="157">
        <f>IF(N123="základná",J123,0)</f>
        <v>0</v>
      </c>
      <c r="BF123" s="157">
        <f>IF(N123="znížená",J123,0)</f>
        <v>0</v>
      </c>
      <c r="BG123" s="157">
        <f>IF(N123="zákl. prenesená",J123,0)</f>
        <v>0</v>
      </c>
      <c r="BH123" s="157">
        <f>IF(N123="zníž. prenesená",J123,0)</f>
        <v>0</v>
      </c>
      <c r="BI123" s="157">
        <f>IF(N123="nulová",J123,0)</f>
        <v>0</v>
      </c>
      <c r="BJ123" s="17" t="s">
        <v>83</v>
      </c>
      <c r="BK123" s="157">
        <f>ROUND(I123*H123,2)</f>
        <v>0</v>
      </c>
      <c r="BL123" s="17" t="s">
        <v>166</v>
      </c>
      <c r="BM123" s="156" t="s">
        <v>166</v>
      </c>
    </row>
    <row r="124" spans="2:65" s="1" customFormat="1" ht="44.25" customHeight="1">
      <c r="B124" s="143"/>
      <c r="C124" s="144" t="s">
        <v>179</v>
      </c>
      <c r="D124" s="144" t="s">
        <v>162</v>
      </c>
      <c r="E124" s="145" t="s">
        <v>2003</v>
      </c>
      <c r="F124" s="146" t="s">
        <v>2004</v>
      </c>
      <c r="G124" s="147" t="s">
        <v>485</v>
      </c>
      <c r="H124" s="148">
        <v>1</v>
      </c>
      <c r="I124" s="149"/>
      <c r="J124" s="150">
        <f>ROUND(I124*H124,2)</f>
        <v>0</v>
      </c>
      <c r="K124" s="151"/>
      <c r="L124" s="32"/>
      <c r="M124" s="152" t="s">
        <v>1</v>
      </c>
      <c r="N124" s="153" t="s">
        <v>38</v>
      </c>
      <c r="P124" s="154">
        <f>O124*H124</f>
        <v>0</v>
      </c>
      <c r="Q124" s="154">
        <v>0</v>
      </c>
      <c r="R124" s="154">
        <f>Q124*H124</f>
        <v>0</v>
      </c>
      <c r="S124" s="154">
        <v>0</v>
      </c>
      <c r="T124" s="155">
        <f>S124*H124</f>
        <v>0</v>
      </c>
      <c r="AR124" s="156" t="s">
        <v>166</v>
      </c>
      <c r="AT124" s="156" t="s">
        <v>162</v>
      </c>
      <c r="AU124" s="156" t="s">
        <v>76</v>
      </c>
      <c r="AY124" s="17" t="s">
        <v>160</v>
      </c>
      <c r="BE124" s="157">
        <f>IF(N124="základná",J124,0)</f>
        <v>0</v>
      </c>
      <c r="BF124" s="157">
        <f>IF(N124="znížená",J124,0)</f>
        <v>0</v>
      </c>
      <c r="BG124" s="157">
        <f>IF(N124="zákl. prenesená",J124,0)</f>
        <v>0</v>
      </c>
      <c r="BH124" s="157">
        <f>IF(N124="zníž. prenesená",J124,0)</f>
        <v>0</v>
      </c>
      <c r="BI124" s="157">
        <f>IF(N124="nulová",J124,0)</f>
        <v>0</v>
      </c>
      <c r="BJ124" s="17" t="s">
        <v>83</v>
      </c>
      <c r="BK124" s="157">
        <f>ROUND(I124*H124,2)</f>
        <v>0</v>
      </c>
      <c r="BL124" s="17" t="s">
        <v>166</v>
      </c>
      <c r="BM124" s="156" t="s">
        <v>182</v>
      </c>
    </row>
    <row r="125" spans="2:65" s="12" customFormat="1" ht="10.199999999999999">
      <c r="B125" s="158"/>
      <c r="D125" s="159" t="s">
        <v>167</v>
      </c>
      <c r="E125" s="160" t="s">
        <v>1</v>
      </c>
      <c r="F125" s="161" t="s">
        <v>2005</v>
      </c>
      <c r="H125" s="160" t="s">
        <v>1</v>
      </c>
      <c r="I125" s="162"/>
      <c r="L125" s="158"/>
      <c r="M125" s="163"/>
      <c r="T125" s="164"/>
      <c r="AT125" s="160" t="s">
        <v>167</v>
      </c>
      <c r="AU125" s="160" t="s">
        <v>76</v>
      </c>
      <c r="AV125" s="12" t="s">
        <v>76</v>
      </c>
      <c r="AW125" s="12" t="s">
        <v>29</v>
      </c>
      <c r="AX125" s="12" t="s">
        <v>72</v>
      </c>
      <c r="AY125" s="160" t="s">
        <v>160</v>
      </c>
    </row>
    <row r="126" spans="2:65" s="12" customFormat="1" ht="10.199999999999999">
      <c r="B126" s="158"/>
      <c r="D126" s="159" t="s">
        <v>167</v>
      </c>
      <c r="E126" s="160" t="s">
        <v>1</v>
      </c>
      <c r="F126" s="161" t="s">
        <v>2006</v>
      </c>
      <c r="H126" s="160" t="s">
        <v>1</v>
      </c>
      <c r="I126" s="162"/>
      <c r="L126" s="158"/>
      <c r="M126" s="163"/>
      <c r="T126" s="164"/>
      <c r="AT126" s="160" t="s">
        <v>167</v>
      </c>
      <c r="AU126" s="160" t="s">
        <v>76</v>
      </c>
      <c r="AV126" s="12" t="s">
        <v>76</v>
      </c>
      <c r="AW126" s="12" t="s">
        <v>29</v>
      </c>
      <c r="AX126" s="12" t="s">
        <v>72</v>
      </c>
      <c r="AY126" s="160" t="s">
        <v>160</v>
      </c>
    </row>
    <row r="127" spans="2:65" s="12" customFormat="1" ht="20.399999999999999">
      <c r="B127" s="158"/>
      <c r="D127" s="159" t="s">
        <v>167</v>
      </c>
      <c r="E127" s="160" t="s">
        <v>1</v>
      </c>
      <c r="F127" s="161" t="s">
        <v>2007</v>
      </c>
      <c r="H127" s="160" t="s">
        <v>1</v>
      </c>
      <c r="I127" s="162"/>
      <c r="L127" s="158"/>
      <c r="M127" s="163"/>
      <c r="T127" s="164"/>
      <c r="AT127" s="160" t="s">
        <v>167</v>
      </c>
      <c r="AU127" s="160" t="s">
        <v>76</v>
      </c>
      <c r="AV127" s="12" t="s">
        <v>76</v>
      </c>
      <c r="AW127" s="12" t="s">
        <v>29</v>
      </c>
      <c r="AX127" s="12" t="s">
        <v>72</v>
      </c>
      <c r="AY127" s="160" t="s">
        <v>160</v>
      </c>
    </row>
    <row r="128" spans="2:65" s="12" customFormat="1" ht="20.399999999999999">
      <c r="B128" s="158"/>
      <c r="D128" s="159" t="s">
        <v>167</v>
      </c>
      <c r="E128" s="160" t="s">
        <v>1</v>
      </c>
      <c r="F128" s="161" t="s">
        <v>2008</v>
      </c>
      <c r="H128" s="160" t="s">
        <v>1</v>
      </c>
      <c r="I128" s="162"/>
      <c r="L128" s="158"/>
      <c r="M128" s="163"/>
      <c r="T128" s="164"/>
      <c r="AT128" s="160" t="s">
        <v>167</v>
      </c>
      <c r="AU128" s="160" t="s">
        <v>76</v>
      </c>
      <c r="AV128" s="12" t="s">
        <v>76</v>
      </c>
      <c r="AW128" s="12" t="s">
        <v>29</v>
      </c>
      <c r="AX128" s="12" t="s">
        <v>72</v>
      </c>
      <c r="AY128" s="160" t="s">
        <v>160</v>
      </c>
    </row>
    <row r="129" spans="2:65" s="12" customFormat="1" ht="10.199999999999999">
      <c r="B129" s="158"/>
      <c r="D129" s="159" t="s">
        <v>167</v>
      </c>
      <c r="E129" s="160" t="s">
        <v>1</v>
      </c>
      <c r="F129" s="161" t="s">
        <v>2009</v>
      </c>
      <c r="H129" s="160" t="s">
        <v>1</v>
      </c>
      <c r="I129" s="162"/>
      <c r="L129" s="158"/>
      <c r="M129" s="163"/>
      <c r="T129" s="164"/>
      <c r="AT129" s="160" t="s">
        <v>167</v>
      </c>
      <c r="AU129" s="160" t="s">
        <v>76</v>
      </c>
      <c r="AV129" s="12" t="s">
        <v>76</v>
      </c>
      <c r="AW129" s="12" t="s">
        <v>29</v>
      </c>
      <c r="AX129" s="12" t="s">
        <v>72</v>
      </c>
      <c r="AY129" s="160" t="s">
        <v>160</v>
      </c>
    </row>
    <row r="130" spans="2:65" s="12" customFormat="1" ht="10.199999999999999">
      <c r="B130" s="158"/>
      <c r="D130" s="159" t="s">
        <v>167</v>
      </c>
      <c r="E130" s="160" t="s">
        <v>1</v>
      </c>
      <c r="F130" s="161" t="s">
        <v>2010</v>
      </c>
      <c r="H130" s="160" t="s">
        <v>1</v>
      </c>
      <c r="I130" s="162"/>
      <c r="L130" s="158"/>
      <c r="M130" s="163"/>
      <c r="T130" s="164"/>
      <c r="AT130" s="160" t="s">
        <v>167</v>
      </c>
      <c r="AU130" s="160" t="s">
        <v>76</v>
      </c>
      <c r="AV130" s="12" t="s">
        <v>76</v>
      </c>
      <c r="AW130" s="12" t="s">
        <v>29</v>
      </c>
      <c r="AX130" s="12" t="s">
        <v>72</v>
      </c>
      <c r="AY130" s="160" t="s">
        <v>160</v>
      </c>
    </row>
    <row r="131" spans="2:65" s="13" customFormat="1" ht="10.199999999999999">
      <c r="B131" s="165"/>
      <c r="D131" s="159" t="s">
        <v>167</v>
      </c>
      <c r="E131" s="166" t="s">
        <v>1</v>
      </c>
      <c r="F131" s="167" t="s">
        <v>76</v>
      </c>
      <c r="H131" s="168">
        <v>1</v>
      </c>
      <c r="I131" s="169"/>
      <c r="L131" s="165"/>
      <c r="M131" s="170"/>
      <c r="T131" s="171"/>
      <c r="AT131" s="166" t="s">
        <v>167</v>
      </c>
      <c r="AU131" s="166" t="s">
        <v>76</v>
      </c>
      <c r="AV131" s="13" t="s">
        <v>83</v>
      </c>
      <c r="AW131" s="13" t="s">
        <v>29</v>
      </c>
      <c r="AX131" s="13" t="s">
        <v>72</v>
      </c>
      <c r="AY131" s="166" t="s">
        <v>160</v>
      </c>
    </row>
    <row r="132" spans="2:65" s="14" customFormat="1" ht="10.199999999999999">
      <c r="B132" s="172"/>
      <c r="D132" s="159" t="s">
        <v>167</v>
      </c>
      <c r="E132" s="173" t="s">
        <v>1</v>
      </c>
      <c r="F132" s="174" t="s">
        <v>174</v>
      </c>
      <c r="H132" s="175">
        <v>1</v>
      </c>
      <c r="I132" s="176"/>
      <c r="L132" s="172"/>
      <c r="M132" s="177"/>
      <c r="T132" s="178"/>
      <c r="AT132" s="173" t="s">
        <v>167</v>
      </c>
      <c r="AU132" s="173" t="s">
        <v>76</v>
      </c>
      <c r="AV132" s="14" t="s">
        <v>166</v>
      </c>
      <c r="AW132" s="14" t="s">
        <v>29</v>
      </c>
      <c r="AX132" s="14" t="s">
        <v>76</v>
      </c>
      <c r="AY132" s="173" t="s">
        <v>160</v>
      </c>
    </row>
    <row r="133" spans="2:65" s="1" customFormat="1" ht="16.5" customHeight="1">
      <c r="B133" s="143"/>
      <c r="C133" s="144" t="s">
        <v>166</v>
      </c>
      <c r="D133" s="144" t="s">
        <v>162</v>
      </c>
      <c r="E133" s="145" t="s">
        <v>2011</v>
      </c>
      <c r="F133" s="146" t="s">
        <v>2012</v>
      </c>
      <c r="G133" s="147" t="s">
        <v>485</v>
      </c>
      <c r="H133" s="148">
        <v>1</v>
      </c>
      <c r="I133" s="149"/>
      <c r="J133" s="150">
        <f>ROUND(I133*H133,2)</f>
        <v>0</v>
      </c>
      <c r="K133" s="151"/>
      <c r="L133" s="32"/>
      <c r="M133" s="152" t="s">
        <v>1</v>
      </c>
      <c r="N133" s="153" t="s">
        <v>38</v>
      </c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AR133" s="156" t="s">
        <v>166</v>
      </c>
      <c r="AT133" s="156" t="s">
        <v>162</v>
      </c>
      <c r="AU133" s="156" t="s">
        <v>76</v>
      </c>
      <c r="AY133" s="17" t="s">
        <v>160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7" t="s">
        <v>83</v>
      </c>
      <c r="BK133" s="157">
        <f>ROUND(I133*H133,2)</f>
        <v>0</v>
      </c>
      <c r="BL133" s="17" t="s">
        <v>166</v>
      </c>
      <c r="BM133" s="156" t="s">
        <v>187</v>
      </c>
    </row>
    <row r="134" spans="2:65" s="12" customFormat="1" ht="30.6">
      <c r="B134" s="158"/>
      <c r="D134" s="159" t="s">
        <v>167</v>
      </c>
      <c r="E134" s="160" t="s">
        <v>1</v>
      </c>
      <c r="F134" s="161" t="s">
        <v>2013</v>
      </c>
      <c r="H134" s="160" t="s">
        <v>1</v>
      </c>
      <c r="I134" s="162"/>
      <c r="L134" s="158"/>
      <c r="M134" s="163"/>
      <c r="T134" s="164"/>
      <c r="AT134" s="160" t="s">
        <v>167</v>
      </c>
      <c r="AU134" s="160" t="s">
        <v>76</v>
      </c>
      <c r="AV134" s="12" t="s">
        <v>76</v>
      </c>
      <c r="AW134" s="12" t="s">
        <v>29</v>
      </c>
      <c r="AX134" s="12" t="s">
        <v>72</v>
      </c>
      <c r="AY134" s="160" t="s">
        <v>160</v>
      </c>
    </row>
    <row r="135" spans="2:65" s="12" customFormat="1" ht="20.399999999999999">
      <c r="B135" s="158"/>
      <c r="D135" s="159" t="s">
        <v>167</v>
      </c>
      <c r="E135" s="160" t="s">
        <v>1</v>
      </c>
      <c r="F135" s="161" t="s">
        <v>2014</v>
      </c>
      <c r="H135" s="160" t="s">
        <v>1</v>
      </c>
      <c r="I135" s="162"/>
      <c r="L135" s="158"/>
      <c r="M135" s="163"/>
      <c r="T135" s="164"/>
      <c r="AT135" s="160" t="s">
        <v>167</v>
      </c>
      <c r="AU135" s="160" t="s">
        <v>76</v>
      </c>
      <c r="AV135" s="12" t="s">
        <v>76</v>
      </c>
      <c r="AW135" s="12" t="s">
        <v>29</v>
      </c>
      <c r="AX135" s="12" t="s">
        <v>72</v>
      </c>
      <c r="AY135" s="160" t="s">
        <v>160</v>
      </c>
    </row>
    <row r="136" spans="2:65" s="12" customFormat="1" ht="10.199999999999999">
      <c r="B136" s="158"/>
      <c r="D136" s="159" t="s">
        <v>167</v>
      </c>
      <c r="E136" s="160" t="s">
        <v>1</v>
      </c>
      <c r="F136" s="161" t="s">
        <v>2015</v>
      </c>
      <c r="H136" s="160" t="s">
        <v>1</v>
      </c>
      <c r="I136" s="162"/>
      <c r="L136" s="158"/>
      <c r="M136" s="163"/>
      <c r="T136" s="164"/>
      <c r="AT136" s="160" t="s">
        <v>167</v>
      </c>
      <c r="AU136" s="160" t="s">
        <v>76</v>
      </c>
      <c r="AV136" s="12" t="s">
        <v>76</v>
      </c>
      <c r="AW136" s="12" t="s">
        <v>29</v>
      </c>
      <c r="AX136" s="12" t="s">
        <v>72</v>
      </c>
      <c r="AY136" s="160" t="s">
        <v>160</v>
      </c>
    </row>
    <row r="137" spans="2:65" s="12" customFormat="1" ht="10.199999999999999">
      <c r="B137" s="158"/>
      <c r="D137" s="159" t="s">
        <v>167</v>
      </c>
      <c r="E137" s="160" t="s">
        <v>1</v>
      </c>
      <c r="F137" s="161" t="s">
        <v>2016</v>
      </c>
      <c r="H137" s="160" t="s">
        <v>1</v>
      </c>
      <c r="I137" s="162"/>
      <c r="L137" s="158"/>
      <c r="M137" s="163"/>
      <c r="T137" s="164"/>
      <c r="AT137" s="160" t="s">
        <v>167</v>
      </c>
      <c r="AU137" s="160" t="s">
        <v>76</v>
      </c>
      <c r="AV137" s="12" t="s">
        <v>76</v>
      </c>
      <c r="AW137" s="12" t="s">
        <v>29</v>
      </c>
      <c r="AX137" s="12" t="s">
        <v>72</v>
      </c>
      <c r="AY137" s="160" t="s">
        <v>160</v>
      </c>
    </row>
    <row r="138" spans="2:65" s="12" customFormat="1" ht="10.199999999999999">
      <c r="B138" s="158"/>
      <c r="D138" s="159" t="s">
        <v>167</v>
      </c>
      <c r="E138" s="160" t="s">
        <v>1</v>
      </c>
      <c r="F138" s="161" t="s">
        <v>2017</v>
      </c>
      <c r="H138" s="160" t="s">
        <v>1</v>
      </c>
      <c r="I138" s="162"/>
      <c r="L138" s="158"/>
      <c r="M138" s="163"/>
      <c r="T138" s="164"/>
      <c r="AT138" s="160" t="s">
        <v>167</v>
      </c>
      <c r="AU138" s="160" t="s">
        <v>76</v>
      </c>
      <c r="AV138" s="12" t="s">
        <v>76</v>
      </c>
      <c r="AW138" s="12" t="s">
        <v>29</v>
      </c>
      <c r="AX138" s="12" t="s">
        <v>72</v>
      </c>
      <c r="AY138" s="160" t="s">
        <v>160</v>
      </c>
    </row>
    <row r="139" spans="2:65" s="12" customFormat="1" ht="10.199999999999999">
      <c r="B139" s="158"/>
      <c r="D139" s="159" t="s">
        <v>167</v>
      </c>
      <c r="E139" s="160" t="s">
        <v>1</v>
      </c>
      <c r="F139" s="161" t="s">
        <v>2018</v>
      </c>
      <c r="H139" s="160" t="s">
        <v>1</v>
      </c>
      <c r="I139" s="162"/>
      <c r="L139" s="158"/>
      <c r="M139" s="163"/>
      <c r="T139" s="164"/>
      <c r="AT139" s="160" t="s">
        <v>167</v>
      </c>
      <c r="AU139" s="160" t="s">
        <v>76</v>
      </c>
      <c r="AV139" s="12" t="s">
        <v>76</v>
      </c>
      <c r="AW139" s="12" t="s">
        <v>29</v>
      </c>
      <c r="AX139" s="12" t="s">
        <v>72</v>
      </c>
      <c r="AY139" s="160" t="s">
        <v>160</v>
      </c>
    </row>
    <row r="140" spans="2:65" s="13" customFormat="1" ht="10.199999999999999">
      <c r="B140" s="165"/>
      <c r="D140" s="159" t="s">
        <v>167</v>
      </c>
      <c r="E140" s="166" t="s">
        <v>1</v>
      </c>
      <c r="F140" s="167" t="s">
        <v>76</v>
      </c>
      <c r="H140" s="168">
        <v>1</v>
      </c>
      <c r="I140" s="169"/>
      <c r="L140" s="165"/>
      <c r="M140" s="170"/>
      <c r="T140" s="171"/>
      <c r="AT140" s="166" t="s">
        <v>167</v>
      </c>
      <c r="AU140" s="166" t="s">
        <v>76</v>
      </c>
      <c r="AV140" s="13" t="s">
        <v>83</v>
      </c>
      <c r="AW140" s="13" t="s">
        <v>29</v>
      </c>
      <c r="AX140" s="13" t="s">
        <v>72</v>
      </c>
      <c r="AY140" s="166" t="s">
        <v>160</v>
      </c>
    </row>
    <row r="141" spans="2:65" s="14" customFormat="1" ht="10.199999999999999">
      <c r="B141" s="172"/>
      <c r="D141" s="159" t="s">
        <v>167</v>
      </c>
      <c r="E141" s="173" t="s">
        <v>1</v>
      </c>
      <c r="F141" s="174" t="s">
        <v>174</v>
      </c>
      <c r="H141" s="175">
        <v>1</v>
      </c>
      <c r="I141" s="176"/>
      <c r="L141" s="172"/>
      <c r="M141" s="177"/>
      <c r="T141" s="178"/>
      <c r="AT141" s="173" t="s">
        <v>167</v>
      </c>
      <c r="AU141" s="173" t="s">
        <v>76</v>
      </c>
      <c r="AV141" s="14" t="s">
        <v>166</v>
      </c>
      <c r="AW141" s="14" t="s">
        <v>29</v>
      </c>
      <c r="AX141" s="14" t="s">
        <v>76</v>
      </c>
      <c r="AY141" s="173" t="s">
        <v>160</v>
      </c>
    </row>
    <row r="142" spans="2:65" s="1" customFormat="1" ht="16.5" customHeight="1">
      <c r="B142" s="143"/>
      <c r="C142" s="144" t="s">
        <v>190</v>
      </c>
      <c r="D142" s="144" t="s">
        <v>162</v>
      </c>
      <c r="E142" s="145" t="s">
        <v>2019</v>
      </c>
      <c r="F142" s="146" t="s">
        <v>2020</v>
      </c>
      <c r="G142" s="147" t="s">
        <v>2021</v>
      </c>
      <c r="H142" s="148">
        <v>8</v>
      </c>
      <c r="I142" s="149"/>
      <c r="J142" s="150">
        <f>ROUND(I142*H142,2)</f>
        <v>0</v>
      </c>
      <c r="K142" s="151"/>
      <c r="L142" s="32"/>
      <c r="M142" s="152" t="s">
        <v>1</v>
      </c>
      <c r="N142" s="153" t="s">
        <v>38</v>
      </c>
      <c r="P142" s="154">
        <f>O142*H142</f>
        <v>0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AR142" s="156" t="s">
        <v>166</v>
      </c>
      <c r="AT142" s="156" t="s">
        <v>162</v>
      </c>
      <c r="AU142" s="156" t="s">
        <v>76</v>
      </c>
      <c r="AY142" s="17" t="s">
        <v>160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7" t="s">
        <v>83</v>
      </c>
      <c r="BK142" s="157">
        <f>ROUND(I142*H142,2)</f>
        <v>0</v>
      </c>
      <c r="BL142" s="17" t="s">
        <v>166</v>
      </c>
      <c r="BM142" s="156" t="s">
        <v>193</v>
      </c>
    </row>
    <row r="143" spans="2:65" s="12" customFormat="1" ht="30.6">
      <c r="B143" s="158"/>
      <c r="D143" s="159" t="s">
        <v>167</v>
      </c>
      <c r="E143" s="160" t="s">
        <v>1</v>
      </c>
      <c r="F143" s="161" t="s">
        <v>2022</v>
      </c>
      <c r="H143" s="160" t="s">
        <v>1</v>
      </c>
      <c r="I143" s="162"/>
      <c r="L143" s="158"/>
      <c r="M143" s="163"/>
      <c r="T143" s="164"/>
      <c r="AT143" s="160" t="s">
        <v>167</v>
      </c>
      <c r="AU143" s="160" t="s">
        <v>76</v>
      </c>
      <c r="AV143" s="12" t="s">
        <v>76</v>
      </c>
      <c r="AW143" s="12" t="s">
        <v>29</v>
      </c>
      <c r="AX143" s="12" t="s">
        <v>72</v>
      </c>
      <c r="AY143" s="160" t="s">
        <v>160</v>
      </c>
    </row>
    <row r="144" spans="2:65" s="12" customFormat="1" ht="10.199999999999999">
      <c r="B144" s="158"/>
      <c r="D144" s="159" t="s">
        <v>167</v>
      </c>
      <c r="E144" s="160" t="s">
        <v>1</v>
      </c>
      <c r="F144" s="161" t="s">
        <v>2023</v>
      </c>
      <c r="H144" s="160" t="s">
        <v>1</v>
      </c>
      <c r="I144" s="162"/>
      <c r="L144" s="158"/>
      <c r="M144" s="163"/>
      <c r="T144" s="164"/>
      <c r="AT144" s="160" t="s">
        <v>167</v>
      </c>
      <c r="AU144" s="160" t="s">
        <v>76</v>
      </c>
      <c r="AV144" s="12" t="s">
        <v>76</v>
      </c>
      <c r="AW144" s="12" t="s">
        <v>29</v>
      </c>
      <c r="AX144" s="12" t="s">
        <v>72</v>
      </c>
      <c r="AY144" s="160" t="s">
        <v>160</v>
      </c>
    </row>
    <row r="145" spans="2:65" s="13" customFormat="1" ht="10.199999999999999">
      <c r="B145" s="165"/>
      <c r="D145" s="159" t="s">
        <v>167</v>
      </c>
      <c r="E145" s="166" t="s">
        <v>1</v>
      </c>
      <c r="F145" s="167" t="s">
        <v>187</v>
      </c>
      <c r="H145" s="168">
        <v>8</v>
      </c>
      <c r="I145" s="169"/>
      <c r="L145" s="165"/>
      <c r="M145" s="170"/>
      <c r="T145" s="171"/>
      <c r="AT145" s="166" t="s">
        <v>167</v>
      </c>
      <c r="AU145" s="166" t="s">
        <v>76</v>
      </c>
      <c r="AV145" s="13" t="s">
        <v>83</v>
      </c>
      <c r="AW145" s="13" t="s">
        <v>29</v>
      </c>
      <c r="AX145" s="13" t="s">
        <v>72</v>
      </c>
      <c r="AY145" s="166" t="s">
        <v>160</v>
      </c>
    </row>
    <row r="146" spans="2:65" s="14" customFormat="1" ht="10.199999999999999">
      <c r="B146" s="172"/>
      <c r="D146" s="159" t="s">
        <v>167</v>
      </c>
      <c r="E146" s="173" t="s">
        <v>1</v>
      </c>
      <c r="F146" s="174" t="s">
        <v>174</v>
      </c>
      <c r="H146" s="175">
        <v>8</v>
      </c>
      <c r="I146" s="176"/>
      <c r="L146" s="172"/>
      <c r="M146" s="177"/>
      <c r="T146" s="178"/>
      <c r="AT146" s="173" t="s">
        <v>167</v>
      </c>
      <c r="AU146" s="173" t="s">
        <v>76</v>
      </c>
      <c r="AV146" s="14" t="s">
        <v>166</v>
      </c>
      <c r="AW146" s="14" t="s">
        <v>29</v>
      </c>
      <c r="AX146" s="14" t="s">
        <v>76</v>
      </c>
      <c r="AY146" s="173" t="s">
        <v>160</v>
      </c>
    </row>
    <row r="147" spans="2:65" s="1" customFormat="1" ht="16.5" customHeight="1">
      <c r="B147" s="143"/>
      <c r="C147" s="144" t="s">
        <v>182</v>
      </c>
      <c r="D147" s="144" t="s">
        <v>162</v>
      </c>
      <c r="E147" s="145" t="s">
        <v>2024</v>
      </c>
      <c r="F147" s="146" t="s">
        <v>2025</v>
      </c>
      <c r="G147" s="147" t="s">
        <v>485</v>
      </c>
      <c r="H147" s="148">
        <v>1</v>
      </c>
      <c r="I147" s="149"/>
      <c r="J147" s="150">
        <f>ROUND(I147*H147,2)</f>
        <v>0</v>
      </c>
      <c r="K147" s="151"/>
      <c r="L147" s="32"/>
      <c r="M147" s="152" t="s">
        <v>1</v>
      </c>
      <c r="N147" s="153" t="s">
        <v>38</v>
      </c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AR147" s="156" t="s">
        <v>166</v>
      </c>
      <c r="AT147" s="156" t="s">
        <v>162</v>
      </c>
      <c r="AU147" s="156" t="s">
        <v>76</v>
      </c>
      <c r="AY147" s="17" t="s">
        <v>160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7" t="s">
        <v>83</v>
      </c>
      <c r="BK147" s="157">
        <f>ROUND(I147*H147,2)</f>
        <v>0</v>
      </c>
      <c r="BL147" s="17" t="s">
        <v>166</v>
      </c>
      <c r="BM147" s="156" t="s">
        <v>198</v>
      </c>
    </row>
    <row r="148" spans="2:65" s="12" customFormat="1" ht="20.399999999999999">
      <c r="B148" s="158"/>
      <c r="D148" s="159" t="s">
        <v>167</v>
      </c>
      <c r="E148" s="160" t="s">
        <v>1</v>
      </c>
      <c r="F148" s="161" t="s">
        <v>2026</v>
      </c>
      <c r="H148" s="160" t="s">
        <v>1</v>
      </c>
      <c r="I148" s="162"/>
      <c r="L148" s="158"/>
      <c r="M148" s="163"/>
      <c r="T148" s="164"/>
      <c r="AT148" s="160" t="s">
        <v>167</v>
      </c>
      <c r="AU148" s="160" t="s">
        <v>76</v>
      </c>
      <c r="AV148" s="12" t="s">
        <v>76</v>
      </c>
      <c r="AW148" s="12" t="s">
        <v>29</v>
      </c>
      <c r="AX148" s="12" t="s">
        <v>72</v>
      </c>
      <c r="AY148" s="160" t="s">
        <v>160</v>
      </c>
    </row>
    <row r="149" spans="2:65" s="12" customFormat="1" ht="30.6">
      <c r="B149" s="158"/>
      <c r="D149" s="159" t="s">
        <v>167</v>
      </c>
      <c r="E149" s="160" t="s">
        <v>1</v>
      </c>
      <c r="F149" s="161" t="s">
        <v>2027</v>
      </c>
      <c r="H149" s="160" t="s">
        <v>1</v>
      </c>
      <c r="I149" s="162"/>
      <c r="L149" s="158"/>
      <c r="M149" s="163"/>
      <c r="T149" s="164"/>
      <c r="AT149" s="160" t="s">
        <v>167</v>
      </c>
      <c r="AU149" s="160" t="s">
        <v>76</v>
      </c>
      <c r="AV149" s="12" t="s">
        <v>76</v>
      </c>
      <c r="AW149" s="12" t="s">
        <v>29</v>
      </c>
      <c r="AX149" s="12" t="s">
        <v>72</v>
      </c>
      <c r="AY149" s="160" t="s">
        <v>160</v>
      </c>
    </row>
    <row r="150" spans="2:65" s="13" customFormat="1" ht="10.199999999999999">
      <c r="B150" s="165"/>
      <c r="D150" s="159" t="s">
        <v>167</v>
      </c>
      <c r="E150" s="166" t="s">
        <v>1</v>
      </c>
      <c r="F150" s="167" t="s">
        <v>76</v>
      </c>
      <c r="H150" s="168">
        <v>1</v>
      </c>
      <c r="I150" s="169"/>
      <c r="L150" s="165"/>
      <c r="M150" s="170"/>
      <c r="T150" s="171"/>
      <c r="AT150" s="166" t="s">
        <v>167</v>
      </c>
      <c r="AU150" s="166" t="s">
        <v>76</v>
      </c>
      <c r="AV150" s="13" t="s">
        <v>83</v>
      </c>
      <c r="AW150" s="13" t="s">
        <v>29</v>
      </c>
      <c r="AX150" s="13" t="s">
        <v>72</v>
      </c>
      <c r="AY150" s="166" t="s">
        <v>160</v>
      </c>
    </row>
    <row r="151" spans="2:65" s="14" customFormat="1" ht="10.199999999999999">
      <c r="B151" s="172"/>
      <c r="D151" s="159" t="s">
        <v>167</v>
      </c>
      <c r="E151" s="173" t="s">
        <v>1</v>
      </c>
      <c r="F151" s="174" t="s">
        <v>174</v>
      </c>
      <c r="H151" s="175">
        <v>1</v>
      </c>
      <c r="I151" s="176"/>
      <c r="L151" s="172"/>
      <c r="M151" s="177"/>
      <c r="T151" s="178"/>
      <c r="AT151" s="173" t="s">
        <v>167</v>
      </c>
      <c r="AU151" s="173" t="s">
        <v>76</v>
      </c>
      <c r="AV151" s="14" t="s">
        <v>166</v>
      </c>
      <c r="AW151" s="14" t="s">
        <v>29</v>
      </c>
      <c r="AX151" s="14" t="s">
        <v>76</v>
      </c>
      <c r="AY151" s="173" t="s">
        <v>160</v>
      </c>
    </row>
    <row r="152" spans="2:65" s="1" customFormat="1" ht="16.5" customHeight="1">
      <c r="B152" s="143"/>
      <c r="C152" s="144" t="s">
        <v>201</v>
      </c>
      <c r="D152" s="144" t="s">
        <v>162</v>
      </c>
      <c r="E152" s="145" t="s">
        <v>2028</v>
      </c>
      <c r="F152" s="146" t="s">
        <v>2029</v>
      </c>
      <c r="G152" s="147" t="s">
        <v>485</v>
      </c>
      <c r="H152" s="148">
        <v>1</v>
      </c>
      <c r="I152" s="149"/>
      <c r="J152" s="150">
        <f>ROUND(I152*H152,2)</f>
        <v>0</v>
      </c>
      <c r="K152" s="151"/>
      <c r="L152" s="32"/>
      <c r="M152" s="152" t="s">
        <v>1</v>
      </c>
      <c r="N152" s="153" t="s">
        <v>38</v>
      </c>
      <c r="P152" s="154">
        <f>O152*H152</f>
        <v>0</v>
      </c>
      <c r="Q152" s="154">
        <v>0</v>
      </c>
      <c r="R152" s="154">
        <f>Q152*H152</f>
        <v>0</v>
      </c>
      <c r="S152" s="154">
        <v>0</v>
      </c>
      <c r="T152" s="155">
        <f>S152*H152</f>
        <v>0</v>
      </c>
      <c r="AR152" s="156" t="s">
        <v>166</v>
      </c>
      <c r="AT152" s="156" t="s">
        <v>162</v>
      </c>
      <c r="AU152" s="156" t="s">
        <v>76</v>
      </c>
      <c r="AY152" s="17" t="s">
        <v>160</v>
      </c>
      <c r="BE152" s="157">
        <f>IF(N152="základná",J152,0)</f>
        <v>0</v>
      </c>
      <c r="BF152" s="157">
        <f>IF(N152="znížená",J152,0)</f>
        <v>0</v>
      </c>
      <c r="BG152" s="157">
        <f>IF(N152="zákl. prenesená",J152,0)</f>
        <v>0</v>
      </c>
      <c r="BH152" s="157">
        <f>IF(N152="zníž. prenesená",J152,0)</f>
        <v>0</v>
      </c>
      <c r="BI152" s="157">
        <f>IF(N152="nulová",J152,0)</f>
        <v>0</v>
      </c>
      <c r="BJ152" s="17" t="s">
        <v>83</v>
      </c>
      <c r="BK152" s="157">
        <f>ROUND(I152*H152,2)</f>
        <v>0</v>
      </c>
      <c r="BL152" s="17" t="s">
        <v>166</v>
      </c>
      <c r="BM152" s="156" t="s">
        <v>204</v>
      </c>
    </row>
    <row r="153" spans="2:65" s="1" customFormat="1" ht="16.5" customHeight="1">
      <c r="B153" s="143"/>
      <c r="C153" s="144" t="s">
        <v>187</v>
      </c>
      <c r="D153" s="144" t="s">
        <v>162</v>
      </c>
      <c r="E153" s="145" t="s">
        <v>2030</v>
      </c>
      <c r="F153" s="146" t="s">
        <v>2031</v>
      </c>
      <c r="G153" s="147" t="s">
        <v>485</v>
      </c>
      <c r="H153" s="148">
        <v>1</v>
      </c>
      <c r="I153" s="149"/>
      <c r="J153" s="150">
        <f>ROUND(I153*H153,2)</f>
        <v>0</v>
      </c>
      <c r="K153" s="151"/>
      <c r="L153" s="32"/>
      <c r="M153" s="201" t="s">
        <v>1</v>
      </c>
      <c r="N153" s="202" t="s">
        <v>38</v>
      </c>
      <c r="O153" s="203"/>
      <c r="P153" s="204">
        <f>O153*H153</f>
        <v>0</v>
      </c>
      <c r="Q153" s="204">
        <v>0</v>
      </c>
      <c r="R153" s="204">
        <f>Q153*H153</f>
        <v>0</v>
      </c>
      <c r="S153" s="204">
        <v>0</v>
      </c>
      <c r="T153" s="205">
        <f>S153*H153</f>
        <v>0</v>
      </c>
      <c r="AR153" s="156" t="s">
        <v>166</v>
      </c>
      <c r="AT153" s="156" t="s">
        <v>162</v>
      </c>
      <c r="AU153" s="156" t="s">
        <v>76</v>
      </c>
      <c r="AY153" s="17" t="s">
        <v>160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7" t="s">
        <v>83</v>
      </c>
      <c r="BK153" s="157">
        <f>ROUND(I153*H153,2)</f>
        <v>0</v>
      </c>
      <c r="BL153" s="17" t="s">
        <v>166</v>
      </c>
      <c r="BM153" s="156" t="s">
        <v>210</v>
      </c>
    </row>
    <row r="154" spans="2:65" s="1" customFormat="1" ht="6.9" customHeight="1">
      <c r="B154" s="47"/>
      <c r="C154" s="48"/>
      <c r="D154" s="48"/>
      <c r="E154" s="48"/>
      <c r="F154" s="48"/>
      <c r="G154" s="48"/>
      <c r="H154" s="48"/>
      <c r="I154" s="48"/>
      <c r="J154" s="48"/>
      <c r="K154" s="48"/>
      <c r="L154" s="32"/>
    </row>
  </sheetData>
  <autoFilter ref="C116:K153" xr:uid="{00000000-0009-0000-0000-00000D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684"/>
  <sheetViews>
    <sheetView showGridLines="0" tabSelected="1" topLeftCell="A127" zoomScale="120" zoomScaleNormal="120" workbookViewId="0">
      <selection activeCell="L154" sqref="L154"/>
    </sheetView>
  </sheetViews>
  <sheetFormatPr defaultRowHeight="13.8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84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2" t="str">
        <f>'Rekapitulácia stavby'!K6</f>
        <v>Príloha č.2_Výkaz výmer_Obratiská autobusov zadanie</v>
      </c>
      <c r="F7" s="253"/>
      <c r="G7" s="253"/>
      <c r="H7" s="253"/>
      <c r="L7" s="20"/>
    </row>
    <row r="8" spans="2:46" ht="12" customHeight="1">
      <c r="B8" s="20"/>
      <c r="D8" s="27" t="s">
        <v>124</v>
      </c>
      <c r="L8" s="20"/>
    </row>
    <row r="9" spans="2:46" s="1" customFormat="1" ht="16.5" customHeight="1">
      <c r="B9" s="32"/>
      <c r="E9" s="252" t="s">
        <v>125</v>
      </c>
      <c r="F9" s="254"/>
      <c r="G9" s="254"/>
      <c r="H9" s="254"/>
      <c r="L9" s="32"/>
    </row>
    <row r="10" spans="2:46" s="1" customFormat="1" ht="12" customHeight="1">
      <c r="B10" s="32"/>
      <c r="D10" s="27" t="s">
        <v>126</v>
      </c>
      <c r="L10" s="32"/>
    </row>
    <row r="11" spans="2:46" s="1" customFormat="1" ht="30" customHeight="1">
      <c r="B11" s="32"/>
      <c r="E11" s="211" t="s">
        <v>127</v>
      </c>
      <c r="F11" s="254"/>
      <c r="G11" s="254"/>
      <c r="H11" s="254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26. 1. 2026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tr">
        <f>IF('Rekapitulácia stavby'!AN10="","",'Rekapitulácia stavby'!AN10)</f>
        <v/>
      </c>
      <c r="L16" s="32"/>
    </row>
    <row r="17" spans="2:12" s="1" customFormat="1" ht="18" customHeight="1">
      <c r="B17" s="32"/>
      <c r="E17" s="25" t="str">
        <f>IF('Rekapitulácia stavby'!E11="","",'Rekapitulácia stavby'!E11)</f>
        <v xml:space="preserve"> </v>
      </c>
      <c r="I17" s="27" t="s">
        <v>25</v>
      </c>
      <c r="J17" s="25" t="str">
        <f>IF('Rekapitulácia stavby'!AN11="","",'Rekapitulácia stavby'!AN11)</f>
        <v/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5" t="str">
        <f>'Rekapitulácia stavby'!E14</f>
        <v>Vyplň údaj</v>
      </c>
      <c r="F20" s="216"/>
      <c r="G20" s="216"/>
      <c r="H20" s="216"/>
      <c r="I20" s="27" t="s">
        <v>25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24</v>
      </c>
      <c r="J22" s="25" t="str">
        <f>IF('Rekapitulácia stavby'!AN16="","",'Rekapitulácia stavby'!AN16)</f>
        <v/>
      </c>
      <c r="L22" s="32"/>
    </row>
    <row r="23" spans="2:12" s="1" customFormat="1" ht="18" customHeight="1">
      <c r="B23" s="32"/>
      <c r="E23" s="25" t="str">
        <f>IF('Rekapitulácia stavby'!E17="","",'Rekapitulácia stavby'!E17)</f>
        <v xml:space="preserve"> </v>
      </c>
      <c r="I23" s="27" t="s">
        <v>25</v>
      </c>
      <c r="J23" s="25" t="str">
        <f>IF('Rekapitulácia stavby'!AN17="","",'Rekapitulácia stavby'!AN17)</f>
        <v/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30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7"/>
      <c r="E29" s="221" t="s">
        <v>1</v>
      </c>
      <c r="F29" s="221"/>
      <c r="G29" s="221"/>
      <c r="H29" s="221"/>
      <c r="L29" s="97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32</v>
      </c>
      <c r="J32" s="69">
        <f>ROUND(J133,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" customHeight="1">
      <c r="B35" s="32"/>
      <c r="D35" s="58" t="s">
        <v>36</v>
      </c>
      <c r="E35" s="37" t="s">
        <v>37</v>
      </c>
      <c r="F35" s="99">
        <f>ROUND((SUM(BE133:BE683)),  2)</f>
        <v>0</v>
      </c>
      <c r="G35" s="100"/>
      <c r="H35" s="100"/>
      <c r="I35" s="101">
        <v>0.23</v>
      </c>
      <c r="J35" s="99">
        <f>ROUND(((SUM(BE133:BE683))*I35),  2)</f>
        <v>0</v>
      </c>
      <c r="L35" s="32"/>
    </row>
    <row r="36" spans="2:12" s="1" customFormat="1" ht="14.4" customHeight="1">
      <c r="B36" s="32"/>
      <c r="E36" s="37" t="s">
        <v>38</v>
      </c>
      <c r="F36" s="89">
        <f>ROUND((SUM(BF133:BF683)),  2)</f>
        <v>0</v>
      </c>
      <c r="I36" s="102">
        <v>0.23</v>
      </c>
      <c r="J36" s="89">
        <f>ROUND(((SUM(BF133:BF683))*I36),  2)</f>
        <v>0</v>
      </c>
      <c r="L36" s="32"/>
    </row>
    <row r="37" spans="2:12" s="1" customFormat="1" ht="14.4" hidden="1" customHeight="1">
      <c r="B37" s="32"/>
      <c r="E37" s="27" t="s">
        <v>39</v>
      </c>
      <c r="F37" s="89">
        <f>ROUND((SUM(BG133:BG683)),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40</v>
      </c>
      <c r="F38" s="89">
        <f>ROUND((SUM(BH133:BH683)),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41</v>
      </c>
      <c r="F39" s="99">
        <f>ROUND((SUM(BI133:BI683)),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42</v>
      </c>
      <c r="E41" s="60"/>
      <c r="F41" s="60"/>
      <c r="G41" s="105" t="s">
        <v>43</v>
      </c>
      <c r="H41" s="106" t="s">
        <v>44</v>
      </c>
      <c r="I41" s="60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hidden="1" customHeight="1">
      <c r="B82" s="32"/>
      <c r="C82" s="21" t="s">
        <v>128</v>
      </c>
      <c r="L82" s="32"/>
    </row>
    <row r="83" spans="2:12" s="1" customFormat="1" ht="6.9" hidden="1" customHeight="1">
      <c r="B83" s="32"/>
      <c r="L83" s="32"/>
    </row>
    <row r="84" spans="2:12" s="1" customFormat="1" ht="12" hidden="1" customHeight="1">
      <c r="B84" s="32"/>
      <c r="C84" s="27" t="s">
        <v>15</v>
      </c>
      <c r="L84" s="32"/>
    </row>
    <row r="85" spans="2:12" s="1" customFormat="1" ht="16.5" hidden="1" customHeight="1">
      <c r="B85" s="32"/>
      <c r="E85" s="252" t="str">
        <f>E7</f>
        <v>Príloha č.2_Výkaz výmer_Obratiská autobusov zadanie</v>
      </c>
      <c r="F85" s="253"/>
      <c r="G85" s="253"/>
      <c r="H85" s="253"/>
      <c r="L85" s="32"/>
    </row>
    <row r="86" spans="2:12" ht="12" hidden="1" customHeight="1">
      <c r="B86" s="20"/>
      <c r="C86" s="27" t="s">
        <v>124</v>
      </c>
      <c r="L86" s="20"/>
    </row>
    <row r="87" spans="2:12" s="1" customFormat="1" ht="16.5" hidden="1" customHeight="1">
      <c r="B87" s="32"/>
      <c r="E87" s="252" t="s">
        <v>125</v>
      </c>
      <c r="F87" s="254"/>
      <c r="G87" s="254"/>
      <c r="H87" s="254"/>
      <c r="L87" s="32"/>
    </row>
    <row r="88" spans="2:12" s="1" customFormat="1" ht="12" hidden="1" customHeight="1">
      <c r="B88" s="32"/>
      <c r="C88" s="27" t="s">
        <v>126</v>
      </c>
      <c r="L88" s="32"/>
    </row>
    <row r="89" spans="2:12" s="1" customFormat="1" ht="30" hidden="1" customHeight="1">
      <c r="B89" s="32"/>
      <c r="E89" s="211" t="str">
        <f>E11</f>
        <v>SO_01_01_KD - Obratisko autobusov pri kultúrnom dome v obci Kostolná pri Dunaji</v>
      </c>
      <c r="F89" s="254"/>
      <c r="G89" s="254"/>
      <c r="H89" s="254"/>
      <c r="L89" s="32"/>
    </row>
    <row r="90" spans="2:12" s="1" customFormat="1" ht="6.9" hidden="1" customHeight="1">
      <c r="B90" s="32"/>
      <c r="L90" s="32"/>
    </row>
    <row r="91" spans="2:12" s="1" customFormat="1" ht="12" hidden="1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26. 1. 2026</v>
      </c>
      <c r="L91" s="32"/>
    </row>
    <row r="92" spans="2:12" s="1" customFormat="1" ht="6.9" hidden="1" customHeight="1">
      <c r="B92" s="32"/>
      <c r="L92" s="32"/>
    </row>
    <row r="93" spans="2:12" s="1" customFormat="1" ht="15.15" hidden="1" customHeight="1">
      <c r="B93" s="32"/>
      <c r="C93" s="27" t="s">
        <v>23</v>
      </c>
      <c r="F93" s="25" t="str">
        <f>E17</f>
        <v xml:space="preserve"> </v>
      </c>
      <c r="I93" s="27" t="s">
        <v>28</v>
      </c>
      <c r="J93" s="30" t="str">
        <f>E23</f>
        <v xml:space="preserve"> </v>
      </c>
      <c r="L93" s="32"/>
    </row>
    <row r="94" spans="2:12" s="1" customFormat="1" ht="15.15" hidden="1" customHeight="1">
      <c r="B94" s="32"/>
      <c r="C94" s="27" t="s">
        <v>26</v>
      </c>
      <c r="F94" s="25" t="str">
        <f>IF(E20="","",E20)</f>
        <v>Vyplň údaj</v>
      </c>
      <c r="I94" s="27" t="s">
        <v>30</v>
      </c>
      <c r="J94" s="30" t="str">
        <f>E26</f>
        <v xml:space="preserve"> </v>
      </c>
      <c r="L94" s="32"/>
    </row>
    <row r="95" spans="2:12" s="1" customFormat="1" ht="10.35" hidden="1" customHeight="1">
      <c r="B95" s="32"/>
      <c r="L95" s="32"/>
    </row>
    <row r="96" spans="2:12" s="1" customFormat="1" ht="29.25" hidden="1" customHeight="1">
      <c r="B96" s="32"/>
      <c r="C96" s="111" t="s">
        <v>129</v>
      </c>
      <c r="D96" s="103"/>
      <c r="E96" s="103"/>
      <c r="F96" s="103"/>
      <c r="G96" s="103"/>
      <c r="H96" s="103"/>
      <c r="I96" s="103"/>
      <c r="J96" s="112" t="s">
        <v>130</v>
      </c>
      <c r="K96" s="103"/>
      <c r="L96" s="32"/>
    </row>
    <row r="97" spans="2:47" s="1" customFormat="1" ht="10.35" hidden="1" customHeight="1">
      <c r="B97" s="32"/>
      <c r="L97" s="32"/>
    </row>
    <row r="98" spans="2:47" s="1" customFormat="1" ht="22.8" hidden="1" customHeight="1">
      <c r="B98" s="32"/>
      <c r="C98" s="113" t="s">
        <v>131</v>
      </c>
      <c r="J98" s="69">
        <f>J133</f>
        <v>0</v>
      </c>
      <c r="L98" s="32"/>
      <c r="AU98" s="17" t="s">
        <v>132</v>
      </c>
    </row>
    <row r="99" spans="2:47" s="8" customFormat="1" ht="24.9" hidden="1" customHeight="1">
      <c r="B99" s="114"/>
      <c r="D99" s="115" t="s">
        <v>133</v>
      </c>
      <c r="E99" s="116"/>
      <c r="F99" s="116"/>
      <c r="G99" s="116"/>
      <c r="H99" s="116"/>
      <c r="I99" s="116"/>
      <c r="J99" s="117">
        <f>J134</f>
        <v>0</v>
      </c>
      <c r="L99" s="114"/>
    </row>
    <row r="100" spans="2:47" s="9" customFormat="1" ht="19.95" hidden="1" customHeight="1">
      <c r="B100" s="118"/>
      <c r="D100" s="119" t="s">
        <v>134</v>
      </c>
      <c r="E100" s="120"/>
      <c r="F100" s="120"/>
      <c r="G100" s="120"/>
      <c r="H100" s="120"/>
      <c r="I100" s="120"/>
      <c r="J100" s="121">
        <f>J135</f>
        <v>0</v>
      </c>
      <c r="L100" s="118"/>
    </row>
    <row r="101" spans="2:47" s="9" customFormat="1" ht="19.95" hidden="1" customHeight="1">
      <c r="B101" s="118"/>
      <c r="D101" s="119" t="s">
        <v>135</v>
      </c>
      <c r="E101" s="120"/>
      <c r="F101" s="120"/>
      <c r="G101" s="120"/>
      <c r="H101" s="120"/>
      <c r="I101" s="120"/>
      <c r="J101" s="121">
        <f>J222</f>
        <v>0</v>
      </c>
      <c r="L101" s="118"/>
    </row>
    <row r="102" spans="2:47" s="9" customFormat="1" ht="19.95" hidden="1" customHeight="1">
      <c r="B102" s="118"/>
      <c r="D102" s="119" t="s">
        <v>136</v>
      </c>
      <c r="E102" s="120"/>
      <c r="F102" s="120"/>
      <c r="G102" s="120"/>
      <c r="H102" s="120"/>
      <c r="I102" s="120"/>
      <c r="J102" s="121">
        <f>J237</f>
        <v>0</v>
      </c>
      <c r="L102" s="118"/>
    </row>
    <row r="103" spans="2:47" s="9" customFormat="1" ht="19.95" hidden="1" customHeight="1">
      <c r="B103" s="118"/>
      <c r="D103" s="119" t="s">
        <v>137</v>
      </c>
      <c r="E103" s="120"/>
      <c r="F103" s="120"/>
      <c r="G103" s="120"/>
      <c r="H103" s="120"/>
      <c r="I103" s="120"/>
      <c r="J103" s="121">
        <f>J261</f>
        <v>0</v>
      </c>
      <c r="L103" s="118"/>
    </row>
    <row r="104" spans="2:47" s="9" customFormat="1" ht="19.95" hidden="1" customHeight="1">
      <c r="B104" s="118"/>
      <c r="D104" s="119" t="s">
        <v>138</v>
      </c>
      <c r="E104" s="120"/>
      <c r="F104" s="120"/>
      <c r="G104" s="120"/>
      <c r="H104" s="120"/>
      <c r="I104" s="120"/>
      <c r="J104" s="121">
        <f>J286</f>
        <v>0</v>
      </c>
      <c r="L104" s="118"/>
    </row>
    <row r="105" spans="2:47" s="9" customFormat="1" ht="19.95" hidden="1" customHeight="1">
      <c r="B105" s="118"/>
      <c r="D105" s="119" t="s">
        <v>139</v>
      </c>
      <c r="E105" s="120"/>
      <c r="F105" s="120"/>
      <c r="G105" s="120"/>
      <c r="H105" s="120"/>
      <c r="I105" s="120"/>
      <c r="J105" s="121">
        <f>J428</f>
        <v>0</v>
      </c>
      <c r="L105" s="118"/>
    </row>
    <row r="106" spans="2:47" s="9" customFormat="1" ht="19.95" hidden="1" customHeight="1">
      <c r="B106" s="118"/>
      <c r="D106" s="119" t="s">
        <v>140</v>
      </c>
      <c r="E106" s="120"/>
      <c r="F106" s="120"/>
      <c r="G106" s="120"/>
      <c r="H106" s="120"/>
      <c r="I106" s="120"/>
      <c r="J106" s="121">
        <f>J477</f>
        <v>0</v>
      </c>
      <c r="L106" s="118"/>
    </row>
    <row r="107" spans="2:47" s="9" customFormat="1" ht="19.95" hidden="1" customHeight="1">
      <c r="B107" s="118"/>
      <c r="D107" s="119" t="s">
        <v>141</v>
      </c>
      <c r="E107" s="120"/>
      <c r="F107" s="120"/>
      <c r="G107" s="120"/>
      <c r="H107" s="120"/>
      <c r="I107" s="120"/>
      <c r="J107" s="121">
        <f>J634</f>
        <v>0</v>
      </c>
      <c r="L107" s="118"/>
    </row>
    <row r="108" spans="2:47" s="8" customFormat="1" ht="24.9" hidden="1" customHeight="1">
      <c r="B108" s="114"/>
      <c r="D108" s="115" t="s">
        <v>142</v>
      </c>
      <c r="E108" s="116"/>
      <c r="F108" s="116"/>
      <c r="G108" s="116"/>
      <c r="H108" s="116"/>
      <c r="I108" s="116"/>
      <c r="J108" s="117">
        <f>J637</f>
        <v>0</v>
      </c>
      <c r="L108" s="114"/>
    </row>
    <row r="109" spans="2:47" s="9" customFormat="1" ht="19.95" hidden="1" customHeight="1">
      <c r="B109" s="118"/>
      <c r="D109" s="119" t="s">
        <v>143</v>
      </c>
      <c r="E109" s="120"/>
      <c r="F109" s="120"/>
      <c r="G109" s="120"/>
      <c r="H109" s="120"/>
      <c r="I109" s="120"/>
      <c r="J109" s="121">
        <f>J638</f>
        <v>0</v>
      </c>
      <c r="L109" s="118"/>
    </row>
    <row r="110" spans="2:47" s="9" customFormat="1" ht="19.95" hidden="1" customHeight="1">
      <c r="B110" s="118"/>
      <c r="D110" s="119" t="s">
        <v>144</v>
      </c>
      <c r="E110" s="120"/>
      <c r="F110" s="120"/>
      <c r="G110" s="120"/>
      <c r="H110" s="120"/>
      <c r="I110" s="120"/>
      <c r="J110" s="121">
        <f>J643</f>
        <v>0</v>
      </c>
      <c r="L110" s="118"/>
    </row>
    <row r="111" spans="2:47" s="8" customFormat="1" ht="24.9" hidden="1" customHeight="1">
      <c r="B111" s="114"/>
      <c r="D111" s="115" t="s">
        <v>145</v>
      </c>
      <c r="E111" s="116"/>
      <c r="F111" s="116"/>
      <c r="G111" s="116"/>
      <c r="H111" s="116"/>
      <c r="I111" s="116"/>
      <c r="J111" s="117">
        <f>J675</f>
        <v>0</v>
      </c>
      <c r="L111" s="114"/>
    </row>
    <row r="112" spans="2:47" s="1" customFormat="1" ht="21.75" hidden="1" customHeight="1">
      <c r="B112" s="32"/>
      <c r="L112" s="32"/>
    </row>
    <row r="113" spans="2:12" s="1" customFormat="1" ht="6.9" hidden="1" customHeight="1"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32"/>
    </row>
    <row r="114" spans="2:12" ht="10.199999999999999" hidden="1"/>
    <row r="115" spans="2:12" ht="10.199999999999999" hidden="1"/>
    <row r="116" spans="2:12" ht="10.199999999999999" hidden="1"/>
    <row r="117" spans="2:12" s="1" customFormat="1" ht="6.9" customHeight="1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32"/>
    </row>
    <row r="118" spans="2:12" s="1" customFormat="1" ht="24.9" customHeight="1">
      <c r="B118" s="32"/>
      <c r="C118" s="21" t="s">
        <v>146</v>
      </c>
      <c r="L118" s="32"/>
    </row>
    <row r="119" spans="2:12" s="1" customFormat="1" ht="6.9" customHeight="1">
      <c r="B119" s="32"/>
      <c r="L119" s="32"/>
    </row>
    <row r="120" spans="2:12" s="1" customFormat="1" ht="12" customHeight="1">
      <c r="B120" s="32"/>
      <c r="C120" s="27" t="s">
        <v>15</v>
      </c>
      <c r="L120" s="32"/>
    </row>
    <row r="121" spans="2:12" s="1" customFormat="1" ht="16.5" customHeight="1">
      <c r="B121" s="32"/>
      <c r="E121" s="252" t="str">
        <f>E7</f>
        <v>Príloha č.2_Výkaz výmer_Obratiská autobusov zadanie</v>
      </c>
      <c r="F121" s="253"/>
      <c r="G121" s="253"/>
      <c r="H121" s="253"/>
      <c r="L121" s="32"/>
    </row>
    <row r="122" spans="2:12" ht="12" customHeight="1">
      <c r="B122" s="20"/>
      <c r="C122" s="27" t="s">
        <v>124</v>
      </c>
      <c r="L122" s="20"/>
    </row>
    <row r="123" spans="2:12" s="1" customFormat="1" ht="16.5" customHeight="1">
      <c r="B123" s="32"/>
      <c r="E123" s="252" t="s">
        <v>125</v>
      </c>
      <c r="F123" s="254"/>
      <c r="G123" s="254"/>
      <c r="H123" s="254"/>
      <c r="L123" s="32"/>
    </row>
    <row r="124" spans="2:12" s="1" customFormat="1" ht="12" customHeight="1">
      <c r="B124" s="32"/>
      <c r="C124" s="27" t="s">
        <v>126</v>
      </c>
      <c r="L124" s="32"/>
    </row>
    <row r="125" spans="2:12" s="1" customFormat="1" ht="30" customHeight="1">
      <c r="B125" s="32"/>
      <c r="E125" s="211" t="str">
        <f>E11</f>
        <v>SO_01_01_KD - Obratisko autobusov pri kultúrnom dome v obci Kostolná pri Dunaji</v>
      </c>
      <c r="F125" s="254"/>
      <c r="G125" s="254"/>
      <c r="H125" s="254"/>
      <c r="L125" s="32"/>
    </row>
    <row r="126" spans="2:12" s="1" customFormat="1" ht="6.9" customHeight="1">
      <c r="B126" s="32"/>
      <c r="L126" s="32"/>
    </row>
    <row r="127" spans="2:12" s="1" customFormat="1" ht="12" customHeight="1">
      <c r="B127" s="32"/>
      <c r="C127" s="27" t="s">
        <v>19</v>
      </c>
      <c r="F127" s="25" t="str">
        <f>F14</f>
        <v xml:space="preserve"> </v>
      </c>
      <c r="I127" s="27" t="s">
        <v>21</v>
      </c>
      <c r="J127" s="55" t="str">
        <f>IF(J14="","",J14)</f>
        <v>26. 1. 2026</v>
      </c>
      <c r="L127" s="32"/>
    </row>
    <row r="128" spans="2:12" s="1" customFormat="1" ht="6.9" customHeight="1">
      <c r="B128" s="32"/>
      <c r="L128" s="32"/>
    </row>
    <row r="129" spans="2:65" s="1" customFormat="1" ht="15.15" customHeight="1">
      <c r="B129" s="32"/>
      <c r="C129" s="27" t="s">
        <v>23</v>
      </c>
      <c r="F129" s="25" t="str">
        <f>E17</f>
        <v xml:space="preserve"> </v>
      </c>
      <c r="I129" s="27" t="s">
        <v>28</v>
      </c>
      <c r="J129" s="30" t="str">
        <f>E23</f>
        <v xml:space="preserve"> </v>
      </c>
      <c r="L129" s="32"/>
    </row>
    <row r="130" spans="2:65" s="1" customFormat="1" ht="15.15" customHeight="1">
      <c r="B130" s="32"/>
      <c r="C130" s="27" t="s">
        <v>26</v>
      </c>
      <c r="F130" s="25" t="str">
        <f>IF(E20="","",E20)</f>
        <v>Vyplň údaj</v>
      </c>
      <c r="I130" s="27" t="s">
        <v>30</v>
      </c>
      <c r="J130" s="30" t="str">
        <f>E26</f>
        <v xml:space="preserve"> </v>
      </c>
      <c r="L130" s="32"/>
    </row>
    <row r="131" spans="2:65" s="1" customFormat="1" ht="10.35" customHeight="1">
      <c r="B131" s="32"/>
      <c r="L131" s="32"/>
    </row>
    <row r="132" spans="2:65" s="10" customFormat="1" ht="29.25" customHeight="1">
      <c r="B132" s="122"/>
      <c r="C132" s="123" t="s">
        <v>147</v>
      </c>
      <c r="D132" s="124" t="s">
        <v>57</v>
      </c>
      <c r="E132" s="124" t="s">
        <v>53</v>
      </c>
      <c r="F132" s="124" t="s">
        <v>54</v>
      </c>
      <c r="G132" s="124" t="s">
        <v>148</v>
      </c>
      <c r="H132" s="124" t="s">
        <v>149</v>
      </c>
      <c r="I132" s="124" t="s">
        <v>150</v>
      </c>
      <c r="J132" s="125" t="s">
        <v>130</v>
      </c>
      <c r="K132" s="126" t="s">
        <v>151</v>
      </c>
      <c r="L132" s="122"/>
      <c r="M132" s="62" t="s">
        <v>1</v>
      </c>
      <c r="N132" s="63" t="s">
        <v>36</v>
      </c>
      <c r="O132" s="63" t="s">
        <v>152</v>
      </c>
      <c r="P132" s="63" t="s">
        <v>153</v>
      </c>
      <c r="Q132" s="63" t="s">
        <v>154</v>
      </c>
      <c r="R132" s="63" t="s">
        <v>155</v>
      </c>
      <c r="S132" s="63" t="s">
        <v>156</v>
      </c>
      <c r="T132" s="64" t="s">
        <v>157</v>
      </c>
    </row>
    <row r="133" spans="2:65" s="1" customFormat="1" ht="22.8" customHeight="1">
      <c r="B133" s="32"/>
      <c r="C133" s="67" t="s">
        <v>131</v>
      </c>
      <c r="J133" s="127">
        <f>BK133</f>
        <v>0</v>
      </c>
      <c r="L133" s="32"/>
      <c r="M133" s="65"/>
      <c r="N133" s="56"/>
      <c r="O133" s="56"/>
      <c r="P133" s="128">
        <f>P134+P637+P675</f>
        <v>0</v>
      </c>
      <c r="Q133" s="56"/>
      <c r="R133" s="128">
        <f>R134+R637+R675</f>
        <v>132.65736000000001</v>
      </c>
      <c r="S133" s="56"/>
      <c r="T133" s="129">
        <f>T134+T637+T675</f>
        <v>905.64499999999998</v>
      </c>
      <c r="AT133" s="17" t="s">
        <v>71</v>
      </c>
      <c r="AU133" s="17" t="s">
        <v>132</v>
      </c>
      <c r="BK133" s="130">
        <f>BK134+BK637+BK675</f>
        <v>0</v>
      </c>
    </row>
    <row r="134" spans="2:65" s="11" customFormat="1" ht="25.95" customHeight="1">
      <c r="B134" s="131"/>
      <c r="D134" s="132" t="s">
        <v>71</v>
      </c>
      <c r="E134" s="133" t="s">
        <v>158</v>
      </c>
      <c r="F134" s="133" t="s">
        <v>159</v>
      </c>
      <c r="I134" s="134"/>
      <c r="J134" s="135">
        <f>BK134</f>
        <v>0</v>
      </c>
      <c r="L134" s="131"/>
      <c r="M134" s="136"/>
      <c r="P134" s="137">
        <f>P135+P222+P237+P261+P286+P428+P477+P634</f>
        <v>0</v>
      </c>
      <c r="R134" s="137">
        <f>R135+R222+R237+R261+R286+R428+R477+R634</f>
        <v>132.65736000000001</v>
      </c>
      <c r="T134" s="138">
        <f>T135+T222+T237+T261+T286+T428+T477+T634</f>
        <v>905.64499999999998</v>
      </c>
      <c r="AR134" s="132" t="s">
        <v>76</v>
      </c>
      <c r="AT134" s="139" t="s">
        <v>71</v>
      </c>
      <c r="AU134" s="139" t="s">
        <v>72</v>
      </c>
      <c r="AY134" s="132" t="s">
        <v>160</v>
      </c>
      <c r="BK134" s="140">
        <f>BK135+BK222+BK237+BK261+BK286+BK428+BK477+BK634</f>
        <v>0</v>
      </c>
    </row>
    <row r="135" spans="2:65" s="11" customFormat="1" ht="22.8" customHeight="1">
      <c r="B135" s="131"/>
      <c r="D135" s="132" t="s">
        <v>71</v>
      </c>
      <c r="E135" s="141" t="s">
        <v>76</v>
      </c>
      <c r="F135" s="141" t="s">
        <v>161</v>
      </c>
      <c r="I135" s="134"/>
      <c r="J135" s="142">
        <f>BK135</f>
        <v>0</v>
      </c>
      <c r="L135" s="131"/>
      <c r="M135" s="136"/>
      <c r="P135" s="137">
        <f>SUM(P136:P221)</f>
        <v>0</v>
      </c>
      <c r="R135" s="137">
        <f>SUM(R136:R221)</f>
        <v>0</v>
      </c>
      <c r="T135" s="138">
        <f>SUM(T136:T221)</f>
        <v>901.25</v>
      </c>
      <c r="AR135" s="132" t="s">
        <v>76</v>
      </c>
      <c r="AT135" s="139" t="s">
        <v>71</v>
      </c>
      <c r="AU135" s="139" t="s">
        <v>76</v>
      </c>
      <c r="AY135" s="132" t="s">
        <v>160</v>
      </c>
      <c r="BK135" s="140">
        <f>SUM(BK136:BK221)</f>
        <v>0</v>
      </c>
    </row>
    <row r="136" spans="2:65" s="1" customFormat="1" ht="24.15" customHeight="1">
      <c r="B136" s="143"/>
      <c r="C136" s="144" t="s">
        <v>76</v>
      </c>
      <c r="D136" s="144" t="s">
        <v>162</v>
      </c>
      <c r="E136" s="145" t="s">
        <v>163</v>
      </c>
      <c r="F136" s="146" t="s">
        <v>164</v>
      </c>
      <c r="G136" s="147" t="s">
        <v>165</v>
      </c>
      <c r="H136" s="148">
        <v>500</v>
      </c>
      <c r="I136" s="149"/>
      <c r="J136" s="150">
        <f>ROUND(I136*H136,2)</f>
        <v>0</v>
      </c>
      <c r="K136" s="151"/>
      <c r="L136" s="32"/>
      <c r="M136" s="152" t="s">
        <v>1</v>
      </c>
      <c r="N136" s="153" t="s">
        <v>38</v>
      </c>
      <c r="P136" s="154">
        <f>O136*H136</f>
        <v>0</v>
      </c>
      <c r="Q136" s="154">
        <v>0</v>
      </c>
      <c r="R136" s="154">
        <f>Q136*H136</f>
        <v>0</v>
      </c>
      <c r="S136" s="154">
        <v>0.25</v>
      </c>
      <c r="T136" s="155">
        <f>S136*H136</f>
        <v>125</v>
      </c>
      <c r="AR136" s="156" t="s">
        <v>166</v>
      </c>
      <c r="AT136" s="156" t="s">
        <v>162</v>
      </c>
      <c r="AU136" s="156" t="s">
        <v>83</v>
      </c>
      <c r="AY136" s="17" t="s">
        <v>160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7" t="s">
        <v>83</v>
      </c>
      <c r="BK136" s="157">
        <f>ROUND(I136*H136,2)</f>
        <v>0</v>
      </c>
      <c r="BL136" s="17" t="s">
        <v>166</v>
      </c>
      <c r="BM136" s="156" t="s">
        <v>83</v>
      </c>
    </row>
    <row r="137" spans="2:65" s="12" customFormat="1" ht="10.199999999999999">
      <c r="B137" s="158"/>
      <c r="D137" s="159" t="s">
        <v>167</v>
      </c>
      <c r="E137" s="160" t="s">
        <v>1</v>
      </c>
      <c r="F137" s="161" t="s">
        <v>168</v>
      </c>
      <c r="H137" s="160" t="s">
        <v>1</v>
      </c>
      <c r="I137" s="162"/>
      <c r="L137" s="158"/>
      <c r="M137" s="163"/>
      <c r="T137" s="164"/>
      <c r="AT137" s="160" t="s">
        <v>167</v>
      </c>
      <c r="AU137" s="160" t="s">
        <v>83</v>
      </c>
      <c r="AV137" s="12" t="s">
        <v>76</v>
      </c>
      <c r="AW137" s="12" t="s">
        <v>29</v>
      </c>
      <c r="AX137" s="12" t="s">
        <v>72</v>
      </c>
      <c r="AY137" s="160" t="s">
        <v>160</v>
      </c>
    </row>
    <row r="138" spans="2:65" s="12" customFormat="1" ht="10.199999999999999">
      <c r="B138" s="158"/>
      <c r="D138" s="159" t="s">
        <v>167</v>
      </c>
      <c r="E138" s="160" t="s">
        <v>1</v>
      </c>
      <c r="F138" s="161" t="s">
        <v>169</v>
      </c>
      <c r="H138" s="160" t="s">
        <v>1</v>
      </c>
      <c r="I138" s="162"/>
      <c r="L138" s="158"/>
      <c r="M138" s="163"/>
      <c r="T138" s="164"/>
      <c r="AT138" s="160" t="s">
        <v>167</v>
      </c>
      <c r="AU138" s="160" t="s">
        <v>83</v>
      </c>
      <c r="AV138" s="12" t="s">
        <v>76</v>
      </c>
      <c r="AW138" s="12" t="s">
        <v>29</v>
      </c>
      <c r="AX138" s="12" t="s">
        <v>72</v>
      </c>
      <c r="AY138" s="160" t="s">
        <v>160</v>
      </c>
    </row>
    <row r="139" spans="2:65" s="12" customFormat="1" ht="10.199999999999999">
      <c r="B139" s="158"/>
      <c r="D139" s="159" t="s">
        <v>167</v>
      </c>
      <c r="E139" s="160" t="s">
        <v>1</v>
      </c>
      <c r="F139" s="161" t="s">
        <v>170</v>
      </c>
      <c r="H139" s="160" t="s">
        <v>1</v>
      </c>
      <c r="I139" s="162"/>
      <c r="L139" s="158"/>
      <c r="M139" s="163"/>
      <c r="T139" s="164"/>
      <c r="AT139" s="160" t="s">
        <v>167</v>
      </c>
      <c r="AU139" s="160" t="s">
        <v>83</v>
      </c>
      <c r="AV139" s="12" t="s">
        <v>76</v>
      </c>
      <c r="AW139" s="12" t="s">
        <v>29</v>
      </c>
      <c r="AX139" s="12" t="s">
        <v>72</v>
      </c>
      <c r="AY139" s="160" t="s">
        <v>160</v>
      </c>
    </row>
    <row r="140" spans="2:65" s="13" customFormat="1" ht="10.199999999999999">
      <c r="B140" s="165"/>
      <c r="D140" s="159" t="s">
        <v>167</v>
      </c>
      <c r="E140" s="166" t="s">
        <v>1</v>
      </c>
      <c r="F140" s="167" t="s">
        <v>171</v>
      </c>
      <c r="H140" s="168">
        <v>300</v>
      </c>
      <c r="I140" s="169"/>
      <c r="L140" s="165"/>
      <c r="M140" s="170"/>
      <c r="T140" s="171"/>
      <c r="AT140" s="166" t="s">
        <v>167</v>
      </c>
      <c r="AU140" s="166" t="s">
        <v>83</v>
      </c>
      <c r="AV140" s="13" t="s">
        <v>83</v>
      </c>
      <c r="AW140" s="13" t="s">
        <v>29</v>
      </c>
      <c r="AX140" s="13" t="s">
        <v>72</v>
      </c>
      <c r="AY140" s="166" t="s">
        <v>160</v>
      </c>
    </row>
    <row r="141" spans="2:65" s="12" customFormat="1" ht="20.399999999999999">
      <c r="B141" s="158"/>
      <c r="D141" s="159" t="s">
        <v>167</v>
      </c>
      <c r="E141" s="160" t="s">
        <v>1</v>
      </c>
      <c r="F141" s="161" t="s">
        <v>172</v>
      </c>
      <c r="H141" s="160" t="s">
        <v>1</v>
      </c>
      <c r="I141" s="162"/>
      <c r="L141" s="158"/>
      <c r="M141" s="163"/>
      <c r="T141" s="164"/>
      <c r="AT141" s="160" t="s">
        <v>167</v>
      </c>
      <c r="AU141" s="160" t="s">
        <v>83</v>
      </c>
      <c r="AV141" s="12" t="s">
        <v>76</v>
      </c>
      <c r="AW141" s="12" t="s">
        <v>29</v>
      </c>
      <c r="AX141" s="12" t="s">
        <v>72</v>
      </c>
      <c r="AY141" s="160" t="s">
        <v>160</v>
      </c>
    </row>
    <row r="142" spans="2:65" s="13" customFormat="1" ht="10.199999999999999">
      <c r="B142" s="165"/>
      <c r="D142" s="159" t="s">
        <v>167</v>
      </c>
      <c r="E142" s="166" t="s">
        <v>1</v>
      </c>
      <c r="F142" s="167" t="s">
        <v>173</v>
      </c>
      <c r="H142" s="168">
        <v>200</v>
      </c>
      <c r="I142" s="169"/>
      <c r="L142" s="165"/>
      <c r="M142" s="170"/>
      <c r="T142" s="171"/>
      <c r="AT142" s="166" t="s">
        <v>167</v>
      </c>
      <c r="AU142" s="166" t="s">
        <v>83</v>
      </c>
      <c r="AV142" s="13" t="s">
        <v>83</v>
      </c>
      <c r="AW142" s="13" t="s">
        <v>29</v>
      </c>
      <c r="AX142" s="13" t="s">
        <v>72</v>
      </c>
      <c r="AY142" s="166" t="s">
        <v>160</v>
      </c>
    </row>
    <row r="143" spans="2:65" s="14" customFormat="1" ht="10.199999999999999">
      <c r="B143" s="172"/>
      <c r="D143" s="159" t="s">
        <v>167</v>
      </c>
      <c r="E143" s="173" t="s">
        <v>1</v>
      </c>
      <c r="F143" s="174" t="s">
        <v>174</v>
      </c>
      <c r="H143" s="175">
        <v>500</v>
      </c>
      <c r="I143" s="176"/>
      <c r="L143" s="172"/>
      <c r="M143" s="177"/>
      <c r="T143" s="178"/>
      <c r="AT143" s="173" t="s">
        <v>167</v>
      </c>
      <c r="AU143" s="173" t="s">
        <v>83</v>
      </c>
      <c r="AV143" s="14" t="s">
        <v>166</v>
      </c>
      <c r="AW143" s="14" t="s">
        <v>29</v>
      </c>
      <c r="AX143" s="14" t="s">
        <v>76</v>
      </c>
      <c r="AY143" s="173" t="s">
        <v>160</v>
      </c>
    </row>
    <row r="144" spans="2:65" s="1" customFormat="1" ht="24.15" customHeight="1">
      <c r="B144" s="143"/>
      <c r="C144" s="144" t="s">
        <v>83</v>
      </c>
      <c r="D144" s="144" t="s">
        <v>162</v>
      </c>
      <c r="E144" s="145" t="s">
        <v>175</v>
      </c>
      <c r="F144" s="146" t="s">
        <v>176</v>
      </c>
      <c r="G144" s="147" t="s">
        <v>165</v>
      </c>
      <c r="H144" s="148">
        <v>1750</v>
      </c>
      <c r="I144" s="149"/>
      <c r="J144" s="150">
        <f>ROUND(I144*H144,2)</f>
        <v>0</v>
      </c>
      <c r="K144" s="151"/>
      <c r="L144" s="32"/>
      <c r="M144" s="152" t="s">
        <v>1</v>
      </c>
      <c r="N144" s="153" t="s">
        <v>38</v>
      </c>
      <c r="P144" s="154">
        <f>O144*H144</f>
        <v>0</v>
      </c>
      <c r="Q144" s="154">
        <v>0</v>
      </c>
      <c r="R144" s="154">
        <f>Q144*H144</f>
        <v>0</v>
      </c>
      <c r="S144" s="154">
        <v>0.375</v>
      </c>
      <c r="T144" s="155">
        <f>S144*H144</f>
        <v>656.25</v>
      </c>
      <c r="AR144" s="156" t="s">
        <v>166</v>
      </c>
      <c r="AT144" s="156" t="s">
        <v>162</v>
      </c>
      <c r="AU144" s="156" t="s">
        <v>83</v>
      </c>
      <c r="AY144" s="17" t="s">
        <v>160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7" t="s">
        <v>83</v>
      </c>
      <c r="BK144" s="157">
        <f>ROUND(I144*H144,2)</f>
        <v>0</v>
      </c>
      <c r="BL144" s="17" t="s">
        <v>166</v>
      </c>
      <c r="BM144" s="156" t="s">
        <v>166</v>
      </c>
    </row>
    <row r="145" spans="2:65" s="12" customFormat="1" ht="10.199999999999999">
      <c r="B145" s="158"/>
      <c r="D145" s="159" t="s">
        <v>167</v>
      </c>
      <c r="E145" s="160" t="s">
        <v>1</v>
      </c>
      <c r="F145" s="161" t="s">
        <v>168</v>
      </c>
      <c r="H145" s="160" t="s">
        <v>1</v>
      </c>
      <c r="I145" s="162"/>
      <c r="L145" s="158"/>
      <c r="M145" s="163"/>
      <c r="T145" s="164"/>
      <c r="AT145" s="160" t="s">
        <v>167</v>
      </c>
      <c r="AU145" s="160" t="s">
        <v>83</v>
      </c>
      <c r="AV145" s="12" t="s">
        <v>76</v>
      </c>
      <c r="AW145" s="12" t="s">
        <v>29</v>
      </c>
      <c r="AX145" s="12" t="s">
        <v>72</v>
      </c>
      <c r="AY145" s="160" t="s">
        <v>160</v>
      </c>
    </row>
    <row r="146" spans="2:65" s="12" customFormat="1" ht="10.199999999999999">
      <c r="B146" s="158"/>
      <c r="D146" s="159" t="s">
        <v>167</v>
      </c>
      <c r="E146" s="160" t="s">
        <v>1</v>
      </c>
      <c r="F146" s="161" t="s">
        <v>177</v>
      </c>
      <c r="H146" s="160" t="s">
        <v>1</v>
      </c>
      <c r="I146" s="162"/>
      <c r="L146" s="158"/>
      <c r="M146" s="163"/>
      <c r="T146" s="164"/>
      <c r="AT146" s="160" t="s">
        <v>167</v>
      </c>
      <c r="AU146" s="160" t="s">
        <v>83</v>
      </c>
      <c r="AV146" s="12" t="s">
        <v>76</v>
      </c>
      <c r="AW146" s="12" t="s">
        <v>29</v>
      </c>
      <c r="AX146" s="12" t="s">
        <v>72</v>
      </c>
      <c r="AY146" s="160" t="s">
        <v>160</v>
      </c>
    </row>
    <row r="147" spans="2:65" s="13" customFormat="1" ht="10.199999999999999">
      <c r="B147" s="165"/>
      <c r="D147" s="159" t="s">
        <v>167</v>
      </c>
      <c r="E147" s="166" t="s">
        <v>1</v>
      </c>
      <c r="F147" s="167" t="s">
        <v>178</v>
      </c>
      <c r="H147" s="168">
        <v>1750</v>
      </c>
      <c r="I147" s="169"/>
      <c r="L147" s="165"/>
      <c r="M147" s="170"/>
      <c r="T147" s="171"/>
      <c r="AT147" s="166" t="s">
        <v>167</v>
      </c>
      <c r="AU147" s="166" t="s">
        <v>83</v>
      </c>
      <c r="AV147" s="13" t="s">
        <v>83</v>
      </c>
      <c r="AW147" s="13" t="s">
        <v>29</v>
      </c>
      <c r="AX147" s="13" t="s">
        <v>72</v>
      </c>
      <c r="AY147" s="166" t="s">
        <v>160</v>
      </c>
    </row>
    <row r="148" spans="2:65" s="14" customFormat="1" ht="10.199999999999999">
      <c r="B148" s="172"/>
      <c r="D148" s="159" t="s">
        <v>167</v>
      </c>
      <c r="E148" s="173" t="s">
        <v>1</v>
      </c>
      <c r="F148" s="174" t="s">
        <v>174</v>
      </c>
      <c r="H148" s="175">
        <v>1750</v>
      </c>
      <c r="I148" s="176"/>
      <c r="L148" s="172"/>
      <c r="M148" s="177"/>
      <c r="T148" s="178"/>
      <c r="AT148" s="173" t="s">
        <v>167</v>
      </c>
      <c r="AU148" s="173" t="s">
        <v>83</v>
      </c>
      <c r="AV148" s="14" t="s">
        <v>166</v>
      </c>
      <c r="AW148" s="14" t="s">
        <v>29</v>
      </c>
      <c r="AX148" s="14" t="s">
        <v>76</v>
      </c>
      <c r="AY148" s="173" t="s">
        <v>160</v>
      </c>
    </row>
    <row r="149" spans="2:65" s="1" customFormat="1" ht="37.799999999999997" customHeight="1">
      <c r="B149" s="143"/>
      <c r="C149" s="274" t="s">
        <v>179</v>
      </c>
      <c r="D149" s="274" t="s">
        <v>162</v>
      </c>
      <c r="E149" s="275" t="s">
        <v>180</v>
      </c>
      <c r="F149" s="276" t="s">
        <v>181</v>
      </c>
      <c r="G149" s="277" t="s">
        <v>165</v>
      </c>
      <c r="H149" s="278">
        <v>800</v>
      </c>
      <c r="I149" s="149"/>
      <c r="J149" s="150">
        <f>ROUND(I149*H149,2)</f>
        <v>0</v>
      </c>
      <c r="K149" s="151"/>
      <c r="L149" s="32"/>
      <c r="M149" s="152" t="s">
        <v>1</v>
      </c>
      <c r="N149" s="153" t="s">
        <v>38</v>
      </c>
      <c r="P149" s="154">
        <f>O149*H149</f>
        <v>0</v>
      </c>
      <c r="Q149" s="154">
        <v>0</v>
      </c>
      <c r="R149" s="154">
        <f>Q149*H149</f>
        <v>0</v>
      </c>
      <c r="S149" s="154">
        <v>0.15</v>
      </c>
      <c r="T149" s="155">
        <f>S149*H149</f>
        <v>120</v>
      </c>
      <c r="AR149" s="156" t="s">
        <v>166</v>
      </c>
      <c r="AT149" s="156" t="s">
        <v>162</v>
      </c>
      <c r="AU149" s="156" t="s">
        <v>83</v>
      </c>
      <c r="AY149" s="17" t="s">
        <v>160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7" t="s">
        <v>83</v>
      </c>
      <c r="BK149" s="157">
        <f>ROUND(I149*H149,2)</f>
        <v>0</v>
      </c>
      <c r="BL149" s="17" t="s">
        <v>166</v>
      </c>
      <c r="BM149" s="156" t="s">
        <v>182</v>
      </c>
    </row>
    <row r="150" spans="2:65" s="12" customFormat="1" ht="10.199999999999999">
      <c r="B150" s="158"/>
      <c r="C150" s="279"/>
      <c r="D150" s="280" t="s">
        <v>167</v>
      </c>
      <c r="E150" s="281" t="s">
        <v>1</v>
      </c>
      <c r="F150" s="282" t="s">
        <v>183</v>
      </c>
      <c r="G150" s="279"/>
      <c r="H150" s="281" t="s">
        <v>1</v>
      </c>
      <c r="I150" s="162"/>
      <c r="L150" s="158"/>
      <c r="M150" s="163"/>
      <c r="T150" s="164"/>
      <c r="AT150" s="160" t="s">
        <v>167</v>
      </c>
      <c r="AU150" s="160" t="s">
        <v>83</v>
      </c>
      <c r="AV150" s="12" t="s">
        <v>76</v>
      </c>
      <c r="AW150" s="12" t="s">
        <v>29</v>
      </c>
      <c r="AX150" s="12" t="s">
        <v>72</v>
      </c>
      <c r="AY150" s="160" t="s">
        <v>160</v>
      </c>
    </row>
    <row r="151" spans="2:65" s="13" customFormat="1" ht="10.199999999999999">
      <c r="B151" s="165"/>
      <c r="C151" s="283"/>
      <c r="D151" s="280" t="s">
        <v>167</v>
      </c>
      <c r="E151" s="284" t="s">
        <v>1</v>
      </c>
      <c r="F151" s="285" t="s">
        <v>184</v>
      </c>
      <c r="G151" s="283"/>
      <c r="H151" s="286">
        <v>800</v>
      </c>
      <c r="I151" s="169"/>
      <c r="L151" s="165"/>
      <c r="M151" s="170"/>
      <c r="T151" s="171"/>
      <c r="AT151" s="166" t="s">
        <v>167</v>
      </c>
      <c r="AU151" s="166" t="s">
        <v>83</v>
      </c>
      <c r="AV151" s="13" t="s">
        <v>83</v>
      </c>
      <c r="AW151" s="13" t="s">
        <v>29</v>
      </c>
      <c r="AX151" s="13" t="s">
        <v>72</v>
      </c>
      <c r="AY151" s="166" t="s">
        <v>160</v>
      </c>
    </row>
    <row r="152" spans="2:65" s="14" customFormat="1" ht="10.199999999999999">
      <c r="B152" s="172"/>
      <c r="C152" s="287"/>
      <c r="D152" s="280" t="s">
        <v>167</v>
      </c>
      <c r="E152" s="288" t="s">
        <v>1</v>
      </c>
      <c r="F152" s="289" t="s">
        <v>174</v>
      </c>
      <c r="G152" s="287"/>
      <c r="H152" s="290">
        <v>800</v>
      </c>
      <c r="I152" s="176"/>
      <c r="L152" s="172"/>
      <c r="M152" s="177"/>
      <c r="T152" s="178"/>
      <c r="AT152" s="173" t="s">
        <v>167</v>
      </c>
      <c r="AU152" s="173" t="s">
        <v>83</v>
      </c>
      <c r="AV152" s="14" t="s">
        <v>166</v>
      </c>
      <c r="AW152" s="14" t="s">
        <v>29</v>
      </c>
      <c r="AX152" s="14" t="s">
        <v>76</v>
      </c>
      <c r="AY152" s="173" t="s">
        <v>160</v>
      </c>
    </row>
    <row r="153" spans="2:65" s="1" customFormat="1" ht="33" customHeight="1">
      <c r="B153" s="143"/>
      <c r="C153" s="144" t="s">
        <v>166</v>
      </c>
      <c r="D153" s="144" t="s">
        <v>162</v>
      </c>
      <c r="E153" s="145" t="s">
        <v>185</v>
      </c>
      <c r="F153" s="146" t="s">
        <v>186</v>
      </c>
      <c r="G153" s="147" t="s">
        <v>165</v>
      </c>
      <c r="H153" s="148">
        <v>25</v>
      </c>
      <c r="I153" s="149"/>
      <c r="J153" s="150">
        <f>ROUND(I153*H153,2)</f>
        <v>0</v>
      </c>
      <c r="K153" s="151"/>
      <c r="L153" s="32"/>
      <c r="M153" s="152" t="s">
        <v>1</v>
      </c>
      <c r="N153" s="153" t="s">
        <v>38</v>
      </c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AR153" s="156" t="s">
        <v>166</v>
      </c>
      <c r="AT153" s="156" t="s">
        <v>162</v>
      </c>
      <c r="AU153" s="156" t="s">
        <v>83</v>
      </c>
      <c r="AY153" s="17" t="s">
        <v>160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7" t="s">
        <v>83</v>
      </c>
      <c r="BK153" s="157">
        <f>ROUND(I153*H153,2)</f>
        <v>0</v>
      </c>
      <c r="BL153" s="17" t="s">
        <v>166</v>
      </c>
      <c r="BM153" s="156" t="s">
        <v>187</v>
      </c>
    </row>
    <row r="154" spans="2:65" s="12" customFormat="1" ht="10.199999999999999">
      <c r="B154" s="158"/>
      <c r="D154" s="159" t="s">
        <v>167</v>
      </c>
      <c r="E154" s="160" t="s">
        <v>1</v>
      </c>
      <c r="F154" s="161" t="s">
        <v>168</v>
      </c>
      <c r="H154" s="160" t="s">
        <v>1</v>
      </c>
      <c r="I154" s="162"/>
      <c r="L154" s="158"/>
      <c r="M154" s="163"/>
      <c r="T154" s="164"/>
      <c r="AT154" s="160" t="s">
        <v>167</v>
      </c>
      <c r="AU154" s="160" t="s">
        <v>83</v>
      </c>
      <c r="AV154" s="12" t="s">
        <v>76</v>
      </c>
      <c r="AW154" s="12" t="s">
        <v>29</v>
      </c>
      <c r="AX154" s="12" t="s">
        <v>72</v>
      </c>
      <c r="AY154" s="160" t="s">
        <v>160</v>
      </c>
    </row>
    <row r="155" spans="2:65" s="12" customFormat="1" ht="10.199999999999999">
      <c r="B155" s="158"/>
      <c r="D155" s="159" t="s">
        <v>167</v>
      </c>
      <c r="E155" s="160" t="s">
        <v>1</v>
      </c>
      <c r="F155" s="161" t="s">
        <v>188</v>
      </c>
      <c r="H155" s="160" t="s">
        <v>1</v>
      </c>
      <c r="I155" s="162"/>
      <c r="L155" s="158"/>
      <c r="M155" s="163"/>
      <c r="T155" s="164"/>
      <c r="AT155" s="160" t="s">
        <v>167</v>
      </c>
      <c r="AU155" s="160" t="s">
        <v>83</v>
      </c>
      <c r="AV155" s="12" t="s">
        <v>76</v>
      </c>
      <c r="AW155" s="12" t="s">
        <v>29</v>
      </c>
      <c r="AX155" s="12" t="s">
        <v>72</v>
      </c>
      <c r="AY155" s="160" t="s">
        <v>160</v>
      </c>
    </row>
    <row r="156" spans="2:65" s="13" customFormat="1" ht="10.199999999999999">
      <c r="B156" s="165"/>
      <c r="D156" s="159" t="s">
        <v>167</v>
      </c>
      <c r="E156" s="166" t="s">
        <v>1</v>
      </c>
      <c r="F156" s="167" t="s">
        <v>189</v>
      </c>
      <c r="H156" s="168">
        <v>25</v>
      </c>
      <c r="I156" s="169"/>
      <c r="L156" s="165"/>
      <c r="M156" s="170"/>
      <c r="T156" s="171"/>
      <c r="AT156" s="166" t="s">
        <v>167</v>
      </c>
      <c r="AU156" s="166" t="s">
        <v>83</v>
      </c>
      <c r="AV156" s="13" t="s">
        <v>83</v>
      </c>
      <c r="AW156" s="13" t="s">
        <v>29</v>
      </c>
      <c r="AX156" s="13" t="s">
        <v>72</v>
      </c>
      <c r="AY156" s="166" t="s">
        <v>160</v>
      </c>
    </row>
    <row r="157" spans="2:65" s="14" customFormat="1" ht="10.199999999999999">
      <c r="B157" s="172"/>
      <c r="D157" s="159" t="s">
        <v>167</v>
      </c>
      <c r="E157" s="173" t="s">
        <v>1</v>
      </c>
      <c r="F157" s="174" t="s">
        <v>174</v>
      </c>
      <c r="H157" s="175">
        <v>25</v>
      </c>
      <c r="I157" s="176"/>
      <c r="L157" s="172"/>
      <c r="M157" s="177"/>
      <c r="T157" s="178"/>
      <c r="AT157" s="173" t="s">
        <v>167</v>
      </c>
      <c r="AU157" s="173" t="s">
        <v>83</v>
      </c>
      <c r="AV157" s="14" t="s">
        <v>166</v>
      </c>
      <c r="AW157" s="14" t="s">
        <v>29</v>
      </c>
      <c r="AX157" s="14" t="s">
        <v>76</v>
      </c>
      <c r="AY157" s="173" t="s">
        <v>160</v>
      </c>
    </row>
    <row r="158" spans="2:65" s="1" customFormat="1" ht="37.799999999999997" customHeight="1">
      <c r="B158" s="143"/>
      <c r="C158" s="144" t="s">
        <v>190</v>
      </c>
      <c r="D158" s="144" t="s">
        <v>162</v>
      </c>
      <c r="E158" s="145" t="s">
        <v>191</v>
      </c>
      <c r="F158" s="146" t="s">
        <v>192</v>
      </c>
      <c r="G158" s="147" t="s">
        <v>165</v>
      </c>
      <c r="H158" s="148">
        <v>500</v>
      </c>
      <c r="I158" s="149"/>
      <c r="J158" s="150">
        <f>ROUND(I158*H158,2)</f>
        <v>0</v>
      </c>
      <c r="K158" s="151"/>
      <c r="L158" s="32"/>
      <c r="M158" s="152" t="s">
        <v>1</v>
      </c>
      <c r="N158" s="153" t="s">
        <v>38</v>
      </c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AR158" s="156" t="s">
        <v>166</v>
      </c>
      <c r="AT158" s="156" t="s">
        <v>162</v>
      </c>
      <c r="AU158" s="156" t="s">
        <v>83</v>
      </c>
      <c r="AY158" s="17" t="s">
        <v>160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7" t="s">
        <v>83</v>
      </c>
      <c r="BK158" s="157">
        <f>ROUND(I158*H158,2)</f>
        <v>0</v>
      </c>
      <c r="BL158" s="17" t="s">
        <v>166</v>
      </c>
      <c r="BM158" s="156" t="s">
        <v>193</v>
      </c>
    </row>
    <row r="159" spans="2:65" s="12" customFormat="1" ht="10.199999999999999">
      <c r="B159" s="158"/>
      <c r="D159" s="159" t="s">
        <v>167</v>
      </c>
      <c r="E159" s="160" t="s">
        <v>1</v>
      </c>
      <c r="F159" s="161" t="s">
        <v>168</v>
      </c>
      <c r="H159" s="160" t="s">
        <v>1</v>
      </c>
      <c r="I159" s="162"/>
      <c r="L159" s="158"/>
      <c r="M159" s="163"/>
      <c r="T159" s="164"/>
      <c r="AT159" s="160" t="s">
        <v>167</v>
      </c>
      <c r="AU159" s="160" t="s">
        <v>83</v>
      </c>
      <c r="AV159" s="12" t="s">
        <v>76</v>
      </c>
      <c r="AW159" s="12" t="s">
        <v>29</v>
      </c>
      <c r="AX159" s="12" t="s">
        <v>72</v>
      </c>
      <c r="AY159" s="160" t="s">
        <v>160</v>
      </c>
    </row>
    <row r="160" spans="2:65" s="12" customFormat="1" ht="10.199999999999999">
      <c r="B160" s="158"/>
      <c r="D160" s="159" t="s">
        <v>167</v>
      </c>
      <c r="E160" s="160" t="s">
        <v>1</v>
      </c>
      <c r="F160" s="161" t="s">
        <v>169</v>
      </c>
      <c r="H160" s="160" t="s">
        <v>1</v>
      </c>
      <c r="I160" s="162"/>
      <c r="L160" s="158"/>
      <c r="M160" s="163"/>
      <c r="T160" s="164"/>
      <c r="AT160" s="160" t="s">
        <v>167</v>
      </c>
      <c r="AU160" s="160" t="s">
        <v>83</v>
      </c>
      <c r="AV160" s="12" t="s">
        <v>76</v>
      </c>
      <c r="AW160" s="12" t="s">
        <v>29</v>
      </c>
      <c r="AX160" s="12" t="s">
        <v>72</v>
      </c>
      <c r="AY160" s="160" t="s">
        <v>160</v>
      </c>
    </row>
    <row r="161" spans="2:65" s="12" customFormat="1" ht="10.199999999999999">
      <c r="B161" s="158"/>
      <c r="D161" s="159" t="s">
        <v>167</v>
      </c>
      <c r="E161" s="160" t="s">
        <v>1</v>
      </c>
      <c r="F161" s="161" t="s">
        <v>194</v>
      </c>
      <c r="H161" s="160" t="s">
        <v>1</v>
      </c>
      <c r="I161" s="162"/>
      <c r="L161" s="158"/>
      <c r="M161" s="163"/>
      <c r="T161" s="164"/>
      <c r="AT161" s="160" t="s">
        <v>167</v>
      </c>
      <c r="AU161" s="160" t="s">
        <v>83</v>
      </c>
      <c r="AV161" s="12" t="s">
        <v>76</v>
      </c>
      <c r="AW161" s="12" t="s">
        <v>29</v>
      </c>
      <c r="AX161" s="12" t="s">
        <v>72</v>
      </c>
      <c r="AY161" s="160" t="s">
        <v>160</v>
      </c>
    </row>
    <row r="162" spans="2:65" s="13" customFormat="1" ht="10.199999999999999">
      <c r="B162" s="165"/>
      <c r="D162" s="159" t="s">
        <v>167</v>
      </c>
      <c r="E162" s="166" t="s">
        <v>1</v>
      </c>
      <c r="F162" s="167" t="s">
        <v>171</v>
      </c>
      <c r="H162" s="168">
        <v>300</v>
      </c>
      <c r="I162" s="169"/>
      <c r="L162" s="165"/>
      <c r="M162" s="170"/>
      <c r="T162" s="171"/>
      <c r="AT162" s="166" t="s">
        <v>167</v>
      </c>
      <c r="AU162" s="166" t="s">
        <v>83</v>
      </c>
      <c r="AV162" s="13" t="s">
        <v>83</v>
      </c>
      <c r="AW162" s="13" t="s">
        <v>29</v>
      </c>
      <c r="AX162" s="13" t="s">
        <v>72</v>
      </c>
      <c r="AY162" s="166" t="s">
        <v>160</v>
      </c>
    </row>
    <row r="163" spans="2:65" s="12" customFormat="1" ht="10.199999999999999">
      <c r="B163" s="158"/>
      <c r="D163" s="159" t="s">
        <v>167</v>
      </c>
      <c r="E163" s="160" t="s">
        <v>1</v>
      </c>
      <c r="F163" s="161" t="s">
        <v>195</v>
      </c>
      <c r="H163" s="160" t="s">
        <v>1</v>
      </c>
      <c r="I163" s="162"/>
      <c r="L163" s="158"/>
      <c r="M163" s="163"/>
      <c r="T163" s="164"/>
      <c r="AT163" s="160" t="s">
        <v>167</v>
      </c>
      <c r="AU163" s="160" t="s">
        <v>83</v>
      </c>
      <c r="AV163" s="12" t="s">
        <v>76</v>
      </c>
      <c r="AW163" s="12" t="s">
        <v>29</v>
      </c>
      <c r="AX163" s="12" t="s">
        <v>72</v>
      </c>
      <c r="AY163" s="160" t="s">
        <v>160</v>
      </c>
    </row>
    <row r="164" spans="2:65" s="13" customFormat="1" ht="10.199999999999999">
      <c r="B164" s="165"/>
      <c r="D164" s="159" t="s">
        <v>167</v>
      </c>
      <c r="E164" s="166" t="s">
        <v>1</v>
      </c>
      <c r="F164" s="167" t="s">
        <v>173</v>
      </c>
      <c r="H164" s="168">
        <v>200</v>
      </c>
      <c r="I164" s="169"/>
      <c r="L164" s="165"/>
      <c r="M164" s="170"/>
      <c r="T164" s="171"/>
      <c r="AT164" s="166" t="s">
        <v>167</v>
      </c>
      <c r="AU164" s="166" t="s">
        <v>83</v>
      </c>
      <c r="AV164" s="13" t="s">
        <v>83</v>
      </c>
      <c r="AW164" s="13" t="s">
        <v>29</v>
      </c>
      <c r="AX164" s="13" t="s">
        <v>72</v>
      </c>
      <c r="AY164" s="166" t="s">
        <v>160</v>
      </c>
    </row>
    <row r="165" spans="2:65" s="14" customFormat="1" ht="10.199999999999999">
      <c r="B165" s="172"/>
      <c r="D165" s="159" t="s">
        <v>167</v>
      </c>
      <c r="E165" s="173" t="s">
        <v>1</v>
      </c>
      <c r="F165" s="174" t="s">
        <v>174</v>
      </c>
      <c r="H165" s="175">
        <v>500</v>
      </c>
      <c r="I165" s="176"/>
      <c r="L165" s="172"/>
      <c r="M165" s="177"/>
      <c r="T165" s="178"/>
      <c r="AT165" s="173" t="s">
        <v>167</v>
      </c>
      <c r="AU165" s="173" t="s">
        <v>83</v>
      </c>
      <c r="AV165" s="14" t="s">
        <v>166</v>
      </c>
      <c r="AW165" s="14" t="s">
        <v>29</v>
      </c>
      <c r="AX165" s="14" t="s">
        <v>76</v>
      </c>
      <c r="AY165" s="173" t="s">
        <v>160</v>
      </c>
    </row>
    <row r="166" spans="2:65" s="1" customFormat="1" ht="37.799999999999997" customHeight="1">
      <c r="B166" s="143"/>
      <c r="C166" s="144" t="s">
        <v>182</v>
      </c>
      <c r="D166" s="144" t="s">
        <v>162</v>
      </c>
      <c r="E166" s="145" t="s">
        <v>196</v>
      </c>
      <c r="F166" s="146" t="s">
        <v>197</v>
      </c>
      <c r="G166" s="147" t="s">
        <v>165</v>
      </c>
      <c r="H166" s="148">
        <v>650</v>
      </c>
      <c r="I166" s="149"/>
      <c r="J166" s="150">
        <f>ROUND(I166*H166,2)</f>
        <v>0</v>
      </c>
      <c r="K166" s="151"/>
      <c r="L166" s="32"/>
      <c r="M166" s="152" t="s">
        <v>1</v>
      </c>
      <c r="N166" s="153" t="s">
        <v>38</v>
      </c>
      <c r="P166" s="154">
        <f>O166*H166</f>
        <v>0</v>
      </c>
      <c r="Q166" s="154">
        <v>0</v>
      </c>
      <c r="R166" s="154">
        <f>Q166*H166</f>
        <v>0</v>
      </c>
      <c r="S166" s="154">
        <v>0</v>
      </c>
      <c r="T166" s="155">
        <f>S166*H166</f>
        <v>0</v>
      </c>
      <c r="AR166" s="156" t="s">
        <v>166</v>
      </c>
      <c r="AT166" s="156" t="s">
        <v>162</v>
      </c>
      <c r="AU166" s="156" t="s">
        <v>83</v>
      </c>
      <c r="AY166" s="17" t="s">
        <v>160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7" t="s">
        <v>83</v>
      </c>
      <c r="BK166" s="157">
        <f>ROUND(I166*H166,2)</f>
        <v>0</v>
      </c>
      <c r="BL166" s="17" t="s">
        <v>166</v>
      </c>
      <c r="BM166" s="156" t="s">
        <v>198</v>
      </c>
    </row>
    <row r="167" spans="2:65" s="12" customFormat="1" ht="10.199999999999999">
      <c r="B167" s="158"/>
      <c r="D167" s="159" t="s">
        <v>167</v>
      </c>
      <c r="E167" s="160" t="s">
        <v>1</v>
      </c>
      <c r="F167" s="161" t="s">
        <v>168</v>
      </c>
      <c r="H167" s="160" t="s">
        <v>1</v>
      </c>
      <c r="I167" s="162"/>
      <c r="L167" s="158"/>
      <c r="M167" s="163"/>
      <c r="T167" s="164"/>
      <c r="AT167" s="160" t="s">
        <v>167</v>
      </c>
      <c r="AU167" s="160" t="s">
        <v>83</v>
      </c>
      <c r="AV167" s="12" t="s">
        <v>76</v>
      </c>
      <c r="AW167" s="12" t="s">
        <v>29</v>
      </c>
      <c r="AX167" s="12" t="s">
        <v>72</v>
      </c>
      <c r="AY167" s="160" t="s">
        <v>160</v>
      </c>
    </row>
    <row r="168" spans="2:65" s="12" customFormat="1" ht="10.199999999999999">
      <c r="B168" s="158"/>
      <c r="D168" s="159" t="s">
        <v>167</v>
      </c>
      <c r="E168" s="160" t="s">
        <v>1</v>
      </c>
      <c r="F168" s="161" t="s">
        <v>199</v>
      </c>
      <c r="H168" s="160" t="s">
        <v>1</v>
      </c>
      <c r="I168" s="162"/>
      <c r="L168" s="158"/>
      <c r="M168" s="163"/>
      <c r="T168" s="164"/>
      <c r="AT168" s="160" t="s">
        <v>167</v>
      </c>
      <c r="AU168" s="160" t="s">
        <v>83</v>
      </c>
      <c r="AV168" s="12" t="s">
        <v>76</v>
      </c>
      <c r="AW168" s="12" t="s">
        <v>29</v>
      </c>
      <c r="AX168" s="12" t="s">
        <v>72</v>
      </c>
      <c r="AY168" s="160" t="s">
        <v>160</v>
      </c>
    </row>
    <row r="169" spans="2:65" s="13" customFormat="1" ht="10.199999999999999">
      <c r="B169" s="165"/>
      <c r="D169" s="159" t="s">
        <v>167</v>
      </c>
      <c r="E169" s="166" t="s">
        <v>1</v>
      </c>
      <c r="F169" s="167" t="s">
        <v>200</v>
      </c>
      <c r="H169" s="168">
        <v>650</v>
      </c>
      <c r="I169" s="169"/>
      <c r="L169" s="165"/>
      <c r="M169" s="170"/>
      <c r="T169" s="171"/>
      <c r="AT169" s="166" t="s">
        <v>167</v>
      </c>
      <c r="AU169" s="166" t="s">
        <v>83</v>
      </c>
      <c r="AV169" s="13" t="s">
        <v>83</v>
      </c>
      <c r="AW169" s="13" t="s">
        <v>29</v>
      </c>
      <c r="AX169" s="13" t="s">
        <v>72</v>
      </c>
      <c r="AY169" s="166" t="s">
        <v>160</v>
      </c>
    </row>
    <row r="170" spans="2:65" s="14" customFormat="1" ht="10.199999999999999">
      <c r="B170" s="172"/>
      <c r="D170" s="159" t="s">
        <v>167</v>
      </c>
      <c r="E170" s="173" t="s">
        <v>1</v>
      </c>
      <c r="F170" s="174" t="s">
        <v>174</v>
      </c>
      <c r="H170" s="175">
        <v>650</v>
      </c>
      <c r="I170" s="176"/>
      <c r="L170" s="172"/>
      <c r="M170" s="177"/>
      <c r="T170" s="178"/>
      <c r="AT170" s="173" t="s">
        <v>167</v>
      </c>
      <c r="AU170" s="173" t="s">
        <v>83</v>
      </c>
      <c r="AV170" s="14" t="s">
        <v>166</v>
      </c>
      <c r="AW170" s="14" t="s">
        <v>29</v>
      </c>
      <c r="AX170" s="14" t="s">
        <v>76</v>
      </c>
      <c r="AY170" s="173" t="s">
        <v>160</v>
      </c>
    </row>
    <row r="171" spans="2:65" s="1" customFormat="1" ht="33" customHeight="1">
      <c r="B171" s="143"/>
      <c r="C171" s="144" t="s">
        <v>201</v>
      </c>
      <c r="D171" s="144" t="s">
        <v>162</v>
      </c>
      <c r="E171" s="145" t="s">
        <v>202</v>
      </c>
      <c r="F171" s="146" t="s">
        <v>203</v>
      </c>
      <c r="G171" s="147" t="s">
        <v>165</v>
      </c>
      <c r="H171" s="148">
        <v>500</v>
      </c>
      <c r="I171" s="149"/>
      <c r="J171" s="150">
        <f>ROUND(I171*H171,2)</f>
        <v>0</v>
      </c>
      <c r="K171" s="151"/>
      <c r="L171" s="32"/>
      <c r="M171" s="152" t="s">
        <v>1</v>
      </c>
      <c r="N171" s="153" t="s">
        <v>38</v>
      </c>
      <c r="P171" s="154">
        <f>O171*H171</f>
        <v>0</v>
      </c>
      <c r="Q171" s="154">
        <v>0</v>
      </c>
      <c r="R171" s="154">
        <f>Q171*H171</f>
        <v>0</v>
      </c>
      <c r="S171" s="154">
        <v>0</v>
      </c>
      <c r="T171" s="155">
        <f>S171*H171</f>
        <v>0</v>
      </c>
      <c r="AR171" s="156" t="s">
        <v>166</v>
      </c>
      <c r="AT171" s="156" t="s">
        <v>162</v>
      </c>
      <c r="AU171" s="156" t="s">
        <v>83</v>
      </c>
      <c r="AY171" s="17" t="s">
        <v>160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83</v>
      </c>
      <c r="BK171" s="157">
        <f>ROUND(I171*H171,2)</f>
        <v>0</v>
      </c>
      <c r="BL171" s="17" t="s">
        <v>166</v>
      </c>
      <c r="BM171" s="156" t="s">
        <v>204</v>
      </c>
    </row>
    <row r="172" spans="2:65" s="12" customFormat="1" ht="10.199999999999999">
      <c r="B172" s="158"/>
      <c r="D172" s="159" t="s">
        <v>167</v>
      </c>
      <c r="E172" s="160" t="s">
        <v>1</v>
      </c>
      <c r="F172" s="161" t="s">
        <v>168</v>
      </c>
      <c r="H172" s="160" t="s">
        <v>1</v>
      </c>
      <c r="I172" s="162"/>
      <c r="L172" s="158"/>
      <c r="M172" s="163"/>
      <c r="T172" s="164"/>
      <c r="AT172" s="160" t="s">
        <v>167</v>
      </c>
      <c r="AU172" s="160" t="s">
        <v>83</v>
      </c>
      <c r="AV172" s="12" t="s">
        <v>76</v>
      </c>
      <c r="AW172" s="12" t="s">
        <v>29</v>
      </c>
      <c r="AX172" s="12" t="s">
        <v>72</v>
      </c>
      <c r="AY172" s="160" t="s">
        <v>160</v>
      </c>
    </row>
    <row r="173" spans="2:65" s="12" customFormat="1" ht="10.199999999999999">
      <c r="B173" s="158"/>
      <c r="D173" s="159" t="s">
        <v>167</v>
      </c>
      <c r="E173" s="160" t="s">
        <v>1</v>
      </c>
      <c r="F173" s="161" t="s">
        <v>169</v>
      </c>
      <c r="H173" s="160" t="s">
        <v>1</v>
      </c>
      <c r="I173" s="162"/>
      <c r="L173" s="158"/>
      <c r="M173" s="163"/>
      <c r="T173" s="164"/>
      <c r="AT173" s="160" t="s">
        <v>167</v>
      </c>
      <c r="AU173" s="160" t="s">
        <v>83</v>
      </c>
      <c r="AV173" s="12" t="s">
        <v>76</v>
      </c>
      <c r="AW173" s="12" t="s">
        <v>29</v>
      </c>
      <c r="AX173" s="12" t="s">
        <v>72</v>
      </c>
      <c r="AY173" s="160" t="s">
        <v>160</v>
      </c>
    </row>
    <row r="174" spans="2:65" s="12" customFormat="1" ht="10.199999999999999">
      <c r="B174" s="158"/>
      <c r="D174" s="159" t="s">
        <v>167</v>
      </c>
      <c r="E174" s="160" t="s">
        <v>1</v>
      </c>
      <c r="F174" s="161" t="s">
        <v>205</v>
      </c>
      <c r="H174" s="160" t="s">
        <v>1</v>
      </c>
      <c r="I174" s="162"/>
      <c r="L174" s="158"/>
      <c r="M174" s="163"/>
      <c r="T174" s="164"/>
      <c r="AT174" s="160" t="s">
        <v>167</v>
      </c>
      <c r="AU174" s="160" t="s">
        <v>83</v>
      </c>
      <c r="AV174" s="12" t="s">
        <v>76</v>
      </c>
      <c r="AW174" s="12" t="s">
        <v>29</v>
      </c>
      <c r="AX174" s="12" t="s">
        <v>72</v>
      </c>
      <c r="AY174" s="160" t="s">
        <v>160</v>
      </c>
    </row>
    <row r="175" spans="2:65" s="13" customFormat="1" ht="10.199999999999999">
      <c r="B175" s="165"/>
      <c r="D175" s="159" t="s">
        <v>167</v>
      </c>
      <c r="E175" s="166" t="s">
        <v>1</v>
      </c>
      <c r="F175" s="167" t="s">
        <v>171</v>
      </c>
      <c r="H175" s="168">
        <v>300</v>
      </c>
      <c r="I175" s="169"/>
      <c r="L175" s="165"/>
      <c r="M175" s="170"/>
      <c r="T175" s="171"/>
      <c r="AT175" s="166" t="s">
        <v>167</v>
      </c>
      <c r="AU175" s="166" t="s">
        <v>83</v>
      </c>
      <c r="AV175" s="13" t="s">
        <v>83</v>
      </c>
      <c r="AW175" s="13" t="s">
        <v>29</v>
      </c>
      <c r="AX175" s="13" t="s">
        <v>72</v>
      </c>
      <c r="AY175" s="166" t="s">
        <v>160</v>
      </c>
    </row>
    <row r="176" spans="2:65" s="12" customFormat="1" ht="10.199999999999999">
      <c r="B176" s="158"/>
      <c r="D176" s="159" t="s">
        <v>167</v>
      </c>
      <c r="E176" s="160" t="s">
        <v>1</v>
      </c>
      <c r="F176" s="161" t="s">
        <v>206</v>
      </c>
      <c r="H176" s="160" t="s">
        <v>1</v>
      </c>
      <c r="I176" s="162"/>
      <c r="L176" s="158"/>
      <c r="M176" s="163"/>
      <c r="T176" s="164"/>
      <c r="AT176" s="160" t="s">
        <v>167</v>
      </c>
      <c r="AU176" s="160" t="s">
        <v>83</v>
      </c>
      <c r="AV176" s="12" t="s">
        <v>76</v>
      </c>
      <c r="AW176" s="12" t="s">
        <v>29</v>
      </c>
      <c r="AX176" s="12" t="s">
        <v>72</v>
      </c>
      <c r="AY176" s="160" t="s">
        <v>160</v>
      </c>
    </row>
    <row r="177" spans="2:65" s="13" customFormat="1" ht="10.199999999999999">
      <c r="B177" s="165"/>
      <c r="D177" s="159" t="s">
        <v>167</v>
      </c>
      <c r="E177" s="166" t="s">
        <v>1</v>
      </c>
      <c r="F177" s="167" t="s">
        <v>173</v>
      </c>
      <c r="H177" s="168">
        <v>200</v>
      </c>
      <c r="I177" s="169"/>
      <c r="L177" s="165"/>
      <c r="M177" s="170"/>
      <c r="T177" s="171"/>
      <c r="AT177" s="166" t="s">
        <v>167</v>
      </c>
      <c r="AU177" s="166" t="s">
        <v>83</v>
      </c>
      <c r="AV177" s="13" t="s">
        <v>83</v>
      </c>
      <c r="AW177" s="13" t="s">
        <v>29</v>
      </c>
      <c r="AX177" s="13" t="s">
        <v>72</v>
      </c>
      <c r="AY177" s="166" t="s">
        <v>160</v>
      </c>
    </row>
    <row r="178" spans="2:65" s="14" customFormat="1" ht="10.199999999999999">
      <c r="B178" s="172"/>
      <c r="D178" s="159" t="s">
        <v>167</v>
      </c>
      <c r="E178" s="173" t="s">
        <v>1</v>
      </c>
      <c r="F178" s="174" t="s">
        <v>174</v>
      </c>
      <c r="H178" s="175">
        <v>500</v>
      </c>
      <c r="I178" s="176"/>
      <c r="L178" s="172"/>
      <c r="M178" s="177"/>
      <c r="T178" s="178"/>
      <c r="AT178" s="173" t="s">
        <v>167</v>
      </c>
      <c r="AU178" s="173" t="s">
        <v>83</v>
      </c>
      <c r="AV178" s="14" t="s">
        <v>166</v>
      </c>
      <c r="AW178" s="14" t="s">
        <v>29</v>
      </c>
      <c r="AX178" s="14" t="s">
        <v>76</v>
      </c>
      <c r="AY178" s="173" t="s">
        <v>160</v>
      </c>
    </row>
    <row r="179" spans="2:65" s="1" customFormat="1" ht="33" customHeight="1">
      <c r="B179" s="143"/>
      <c r="C179" s="144" t="s">
        <v>187</v>
      </c>
      <c r="D179" s="144" t="s">
        <v>162</v>
      </c>
      <c r="E179" s="145" t="s">
        <v>207</v>
      </c>
      <c r="F179" s="146" t="s">
        <v>208</v>
      </c>
      <c r="G179" s="147" t="s">
        <v>209</v>
      </c>
      <c r="H179" s="148">
        <v>195</v>
      </c>
      <c r="I179" s="149"/>
      <c r="J179" s="150">
        <f>ROUND(I179*H179,2)</f>
        <v>0</v>
      </c>
      <c r="K179" s="151"/>
      <c r="L179" s="32"/>
      <c r="M179" s="152" t="s">
        <v>1</v>
      </c>
      <c r="N179" s="153" t="s">
        <v>38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AR179" s="156" t="s">
        <v>166</v>
      </c>
      <c r="AT179" s="156" t="s">
        <v>162</v>
      </c>
      <c r="AU179" s="156" t="s">
        <v>83</v>
      </c>
      <c r="AY179" s="17" t="s">
        <v>160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83</v>
      </c>
      <c r="BK179" s="157">
        <f>ROUND(I179*H179,2)</f>
        <v>0</v>
      </c>
      <c r="BL179" s="17" t="s">
        <v>166</v>
      </c>
      <c r="BM179" s="156" t="s">
        <v>210</v>
      </c>
    </row>
    <row r="180" spans="2:65" s="12" customFormat="1" ht="10.199999999999999">
      <c r="B180" s="158"/>
      <c r="D180" s="159" t="s">
        <v>167</v>
      </c>
      <c r="E180" s="160" t="s">
        <v>1</v>
      </c>
      <c r="F180" s="161" t="s">
        <v>211</v>
      </c>
      <c r="H180" s="160" t="s">
        <v>1</v>
      </c>
      <c r="I180" s="162"/>
      <c r="L180" s="158"/>
      <c r="M180" s="163"/>
      <c r="T180" s="164"/>
      <c r="AT180" s="160" t="s">
        <v>167</v>
      </c>
      <c r="AU180" s="160" t="s">
        <v>83</v>
      </c>
      <c r="AV180" s="12" t="s">
        <v>76</v>
      </c>
      <c r="AW180" s="12" t="s">
        <v>29</v>
      </c>
      <c r="AX180" s="12" t="s">
        <v>72</v>
      </c>
      <c r="AY180" s="160" t="s">
        <v>160</v>
      </c>
    </row>
    <row r="181" spans="2:65" s="13" customFormat="1" ht="10.199999999999999">
      <c r="B181" s="165"/>
      <c r="D181" s="159" t="s">
        <v>167</v>
      </c>
      <c r="E181" s="166" t="s">
        <v>1</v>
      </c>
      <c r="F181" s="167" t="s">
        <v>212</v>
      </c>
      <c r="H181" s="168">
        <v>195</v>
      </c>
      <c r="I181" s="169"/>
      <c r="L181" s="165"/>
      <c r="M181" s="170"/>
      <c r="T181" s="171"/>
      <c r="AT181" s="166" t="s">
        <v>167</v>
      </c>
      <c r="AU181" s="166" t="s">
        <v>83</v>
      </c>
      <c r="AV181" s="13" t="s">
        <v>83</v>
      </c>
      <c r="AW181" s="13" t="s">
        <v>29</v>
      </c>
      <c r="AX181" s="13" t="s">
        <v>72</v>
      </c>
      <c r="AY181" s="166" t="s">
        <v>160</v>
      </c>
    </row>
    <row r="182" spans="2:65" s="14" customFormat="1" ht="10.199999999999999">
      <c r="B182" s="172"/>
      <c r="D182" s="159" t="s">
        <v>167</v>
      </c>
      <c r="E182" s="173" t="s">
        <v>1</v>
      </c>
      <c r="F182" s="174" t="s">
        <v>174</v>
      </c>
      <c r="H182" s="175">
        <v>195</v>
      </c>
      <c r="I182" s="176"/>
      <c r="L182" s="172"/>
      <c r="M182" s="177"/>
      <c r="T182" s="178"/>
      <c r="AT182" s="173" t="s">
        <v>167</v>
      </c>
      <c r="AU182" s="173" t="s">
        <v>83</v>
      </c>
      <c r="AV182" s="14" t="s">
        <v>166</v>
      </c>
      <c r="AW182" s="14" t="s">
        <v>29</v>
      </c>
      <c r="AX182" s="14" t="s">
        <v>76</v>
      </c>
      <c r="AY182" s="173" t="s">
        <v>160</v>
      </c>
    </row>
    <row r="183" spans="2:65" s="1" customFormat="1" ht="24.15" customHeight="1">
      <c r="B183" s="143"/>
      <c r="C183" s="144" t="s">
        <v>213</v>
      </c>
      <c r="D183" s="144" t="s">
        <v>162</v>
      </c>
      <c r="E183" s="145" t="s">
        <v>214</v>
      </c>
      <c r="F183" s="146" t="s">
        <v>215</v>
      </c>
      <c r="G183" s="147" t="s">
        <v>209</v>
      </c>
      <c r="H183" s="148">
        <v>180</v>
      </c>
      <c r="I183" s="149"/>
      <c r="J183" s="150">
        <f>ROUND(I183*H183,2)</f>
        <v>0</v>
      </c>
      <c r="K183" s="151"/>
      <c r="L183" s="32"/>
      <c r="M183" s="152" t="s">
        <v>1</v>
      </c>
      <c r="N183" s="153" t="s">
        <v>38</v>
      </c>
      <c r="P183" s="154">
        <f>O183*H183</f>
        <v>0</v>
      </c>
      <c r="Q183" s="154">
        <v>0</v>
      </c>
      <c r="R183" s="154">
        <f>Q183*H183</f>
        <v>0</v>
      </c>
      <c r="S183" s="154">
        <v>0</v>
      </c>
      <c r="T183" s="155">
        <f>S183*H183</f>
        <v>0</v>
      </c>
      <c r="AR183" s="156" t="s">
        <v>166</v>
      </c>
      <c r="AT183" s="156" t="s">
        <v>162</v>
      </c>
      <c r="AU183" s="156" t="s">
        <v>83</v>
      </c>
      <c r="AY183" s="17" t="s">
        <v>160</v>
      </c>
      <c r="BE183" s="157">
        <f>IF(N183="základná",J183,0)</f>
        <v>0</v>
      </c>
      <c r="BF183" s="157">
        <f>IF(N183="znížená",J183,0)</f>
        <v>0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7" t="s">
        <v>83</v>
      </c>
      <c r="BK183" s="157">
        <f>ROUND(I183*H183,2)</f>
        <v>0</v>
      </c>
      <c r="BL183" s="17" t="s">
        <v>166</v>
      </c>
      <c r="BM183" s="156" t="s">
        <v>216</v>
      </c>
    </row>
    <row r="184" spans="2:65" s="12" customFormat="1" ht="10.199999999999999">
      <c r="B184" s="158"/>
      <c r="D184" s="159" t="s">
        <v>167</v>
      </c>
      <c r="E184" s="160" t="s">
        <v>1</v>
      </c>
      <c r="F184" s="161" t="s">
        <v>217</v>
      </c>
      <c r="H184" s="160" t="s">
        <v>1</v>
      </c>
      <c r="I184" s="162"/>
      <c r="L184" s="158"/>
      <c r="M184" s="163"/>
      <c r="T184" s="164"/>
      <c r="AT184" s="160" t="s">
        <v>167</v>
      </c>
      <c r="AU184" s="160" t="s">
        <v>83</v>
      </c>
      <c r="AV184" s="12" t="s">
        <v>76</v>
      </c>
      <c r="AW184" s="12" t="s">
        <v>29</v>
      </c>
      <c r="AX184" s="12" t="s">
        <v>72</v>
      </c>
      <c r="AY184" s="160" t="s">
        <v>160</v>
      </c>
    </row>
    <row r="185" spans="2:65" s="13" customFormat="1" ht="10.199999999999999">
      <c r="B185" s="165"/>
      <c r="D185" s="159" t="s">
        <v>167</v>
      </c>
      <c r="E185" s="166" t="s">
        <v>1</v>
      </c>
      <c r="F185" s="167" t="s">
        <v>218</v>
      </c>
      <c r="H185" s="168">
        <v>180</v>
      </c>
      <c r="I185" s="169"/>
      <c r="L185" s="165"/>
      <c r="M185" s="170"/>
      <c r="T185" s="171"/>
      <c r="AT185" s="166" t="s">
        <v>167</v>
      </c>
      <c r="AU185" s="166" t="s">
        <v>83</v>
      </c>
      <c r="AV185" s="13" t="s">
        <v>83</v>
      </c>
      <c r="AW185" s="13" t="s">
        <v>29</v>
      </c>
      <c r="AX185" s="13" t="s">
        <v>72</v>
      </c>
      <c r="AY185" s="166" t="s">
        <v>160</v>
      </c>
    </row>
    <row r="186" spans="2:65" s="14" customFormat="1" ht="10.199999999999999">
      <c r="B186" s="172"/>
      <c r="D186" s="159" t="s">
        <v>167</v>
      </c>
      <c r="E186" s="173" t="s">
        <v>1</v>
      </c>
      <c r="F186" s="174" t="s">
        <v>174</v>
      </c>
      <c r="H186" s="175">
        <v>180</v>
      </c>
      <c r="I186" s="176"/>
      <c r="L186" s="172"/>
      <c r="M186" s="177"/>
      <c r="T186" s="178"/>
      <c r="AT186" s="173" t="s">
        <v>167</v>
      </c>
      <c r="AU186" s="173" t="s">
        <v>83</v>
      </c>
      <c r="AV186" s="14" t="s">
        <v>166</v>
      </c>
      <c r="AW186" s="14" t="s">
        <v>29</v>
      </c>
      <c r="AX186" s="14" t="s">
        <v>76</v>
      </c>
      <c r="AY186" s="173" t="s">
        <v>160</v>
      </c>
    </row>
    <row r="187" spans="2:65" s="1" customFormat="1" ht="37.799999999999997" customHeight="1">
      <c r="B187" s="143"/>
      <c r="C187" s="144" t="s">
        <v>193</v>
      </c>
      <c r="D187" s="144" t="s">
        <v>162</v>
      </c>
      <c r="E187" s="145" t="s">
        <v>219</v>
      </c>
      <c r="F187" s="146" t="s">
        <v>220</v>
      </c>
      <c r="G187" s="147" t="s">
        <v>209</v>
      </c>
      <c r="H187" s="148">
        <v>475</v>
      </c>
      <c r="I187" s="149"/>
      <c r="J187" s="150">
        <f>ROUND(I187*H187,2)</f>
        <v>0</v>
      </c>
      <c r="K187" s="151"/>
      <c r="L187" s="32"/>
      <c r="M187" s="152" t="s">
        <v>1</v>
      </c>
      <c r="N187" s="153" t="s">
        <v>38</v>
      </c>
      <c r="P187" s="154">
        <f>O187*H187</f>
        <v>0</v>
      </c>
      <c r="Q187" s="154">
        <v>0</v>
      </c>
      <c r="R187" s="154">
        <f>Q187*H187</f>
        <v>0</v>
      </c>
      <c r="S187" s="154">
        <v>0</v>
      </c>
      <c r="T187" s="155">
        <f>S187*H187</f>
        <v>0</v>
      </c>
      <c r="AR187" s="156" t="s">
        <v>166</v>
      </c>
      <c r="AT187" s="156" t="s">
        <v>162</v>
      </c>
      <c r="AU187" s="156" t="s">
        <v>83</v>
      </c>
      <c r="AY187" s="17" t="s">
        <v>160</v>
      </c>
      <c r="BE187" s="157">
        <f>IF(N187="základná",J187,0)</f>
        <v>0</v>
      </c>
      <c r="BF187" s="157">
        <f>IF(N187="znížená",J187,0)</f>
        <v>0</v>
      </c>
      <c r="BG187" s="157">
        <f>IF(N187="zákl. prenesená",J187,0)</f>
        <v>0</v>
      </c>
      <c r="BH187" s="157">
        <f>IF(N187="zníž. prenesená",J187,0)</f>
        <v>0</v>
      </c>
      <c r="BI187" s="157">
        <f>IF(N187="nulová",J187,0)</f>
        <v>0</v>
      </c>
      <c r="BJ187" s="17" t="s">
        <v>83</v>
      </c>
      <c r="BK187" s="157">
        <f>ROUND(I187*H187,2)</f>
        <v>0</v>
      </c>
      <c r="BL187" s="17" t="s">
        <v>166</v>
      </c>
      <c r="BM187" s="156" t="s">
        <v>221</v>
      </c>
    </row>
    <row r="188" spans="2:65" s="12" customFormat="1" ht="10.199999999999999">
      <c r="B188" s="158"/>
      <c r="D188" s="159" t="s">
        <v>167</v>
      </c>
      <c r="E188" s="160" t="s">
        <v>1</v>
      </c>
      <c r="F188" s="161" t="s">
        <v>222</v>
      </c>
      <c r="H188" s="160" t="s">
        <v>1</v>
      </c>
      <c r="I188" s="162"/>
      <c r="L188" s="158"/>
      <c r="M188" s="163"/>
      <c r="T188" s="164"/>
      <c r="AT188" s="160" t="s">
        <v>167</v>
      </c>
      <c r="AU188" s="160" t="s">
        <v>83</v>
      </c>
      <c r="AV188" s="12" t="s">
        <v>76</v>
      </c>
      <c r="AW188" s="12" t="s">
        <v>29</v>
      </c>
      <c r="AX188" s="12" t="s">
        <v>72</v>
      </c>
      <c r="AY188" s="160" t="s">
        <v>160</v>
      </c>
    </row>
    <row r="189" spans="2:65" s="13" customFormat="1" ht="10.199999999999999">
      <c r="B189" s="165"/>
      <c r="D189" s="159" t="s">
        <v>167</v>
      </c>
      <c r="E189" s="166" t="s">
        <v>1</v>
      </c>
      <c r="F189" s="167" t="s">
        <v>223</v>
      </c>
      <c r="H189" s="168">
        <v>200</v>
      </c>
      <c r="I189" s="169"/>
      <c r="L189" s="165"/>
      <c r="M189" s="170"/>
      <c r="T189" s="171"/>
      <c r="AT189" s="166" t="s">
        <v>167</v>
      </c>
      <c r="AU189" s="166" t="s">
        <v>83</v>
      </c>
      <c r="AV189" s="13" t="s">
        <v>83</v>
      </c>
      <c r="AW189" s="13" t="s">
        <v>29</v>
      </c>
      <c r="AX189" s="13" t="s">
        <v>72</v>
      </c>
      <c r="AY189" s="166" t="s">
        <v>160</v>
      </c>
    </row>
    <row r="190" spans="2:65" s="15" customFormat="1" ht="10.199999999999999">
      <c r="B190" s="179"/>
      <c r="D190" s="159" t="s">
        <v>167</v>
      </c>
      <c r="E190" s="180" t="s">
        <v>1</v>
      </c>
      <c r="F190" s="181" t="s">
        <v>224</v>
      </c>
      <c r="H190" s="182">
        <v>200</v>
      </c>
      <c r="I190" s="183"/>
      <c r="L190" s="179"/>
      <c r="M190" s="184"/>
      <c r="T190" s="185"/>
      <c r="AT190" s="180" t="s">
        <v>167</v>
      </c>
      <c r="AU190" s="180" t="s">
        <v>83</v>
      </c>
      <c r="AV190" s="15" t="s">
        <v>179</v>
      </c>
      <c r="AW190" s="15" t="s">
        <v>29</v>
      </c>
      <c r="AX190" s="15" t="s">
        <v>72</v>
      </c>
      <c r="AY190" s="180" t="s">
        <v>160</v>
      </c>
    </row>
    <row r="191" spans="2:65" s="13" customFormat="1" ht="10.199999999999999">
      <c r="B191" s="165"/>
      <c r="D191" s="159" t="s">
        <v>167</v>
      </c>
      <c r="E191" s="166" t="s">
        <v>1</v>
      </c>
      <c r="F191" s="167" t="s">
        <v>225</v>
      </c>
      <c r="H191" s="168">
        <v>95</v>
      </c>
      <c r="I191" s="169"/>
      <c r="L191" s="165"/>
      <c r="M191" s="170"/>
      <c r="T191" s="171"/>
      <c r="AT191" s="166" t="s">
        <v>167</v>
      </c>
      <c r="AU191" s="166" t="s">
        <v>83</v>
      </c>
      <c r="AV191" s="13" t="s">
        <v>83</v>
      </c>
      <c r="AW191" s="13" t="s">
        <v>29</v>
      </c>
      <c r="AX191" s="13" t="s">
        <v>72</v>
      </c>
      <c r="AY191" s="166" t="s">
        <v>160</v>
      </c>
    </row>
    <row r="192" spans="2:65" s="13" customFormat="1" ht="10.199999999999999">
      <c r="B192" s="165"/>
      <c r="D192" s="159" t="s">
        <v>167</v>
      </c>
      <c r="E192" s="166" t="s">
        <v>1</v>
      </c>
      <c r="F192" s="167" t="s">
        <v>226</v>
      </c>
      <c r="H192" s="168">
        <v>180</v>
      </c>
      <c r="I192" s="169"/>
      <c r="L192" s="165"/>
      <c r="M192" s="170"/>
      <c r="T192" s="171"/>
      <c r="AT192" s="166" t="s">
        <v>167</v>
      </c>
      <c r="AU192" s="166" t="s">
        <v>83</v>
      </c>
      <c r="AV192" s="13" t="s">
        <v>83</v>
      </c>
      <c r="AW192" s="13" t="s">
        <v>29</v>
      </c>
      <c r="AX192" s="13" t="s">
        <v>72</v>
      </c>
      <c r="AY192" s="166" t="s">
        <v>160</v>
      </c>
    </row>
    <row r="193" spans="2:65" s="15" customFormat="1" ht="10.199999999999999">
      <c r="B193" s="179"/>
      <c r="D193" s="159" t="s">
        <v>167</v>
      </c>
      <c r="E193" s="180" t="s">
        <v>1</v>
      </c>
      <c r="F193" s="181" t="s">
        <v>224</v>
      </c>
      <c r="H193" s="182">
        <v>275</v>
      </c>
      <c r="I193" s="183"/>
      <c r="L193" s="179"/>
      <c r="M193" s="184"/>
      <c r="T193" s="185"/>
      <c r="AT193" s="180" t="s">
        <v>167</v>
      </c>
      <c r="AU193" s="180" t="s">
        <v>83</v>
      </c>
      <c r="AV193" s="15" t="s">
        <v>179</v>
      </c>
      <c r="AW193" s="15" t="s">
        <v>29</v>
      </c>
      <c r="AX193" s="15" t="s">
        <v>72</v>
      </c>
      <c r="AY193" s="180" t="s">
        <v>160</v>
      </c>
    </row>
    <row r="194" spans="2:65" s="14" customFormat="1" ht="10.199999999999999">
      <c r="B194" s="172"/>
      <c r="D194" s="159" t="s">
        <v>167</v>
      </c>
      <c r="E194" s="173" t="s">
        <v>1</v>
      </c>
      <c r="F194" s="174" t="s">
        <v>174</v>
      </c>
      <c r="H194" s="175">
        <v>475</v>
      </c>
      <c r="I194" s="176"/>
      <c r="L194" s="172"/>
      <c r="M194" s="177"/>
      <c r="T194" s="178"/>
      <c r="AT194" s="173" t="s">
        <v>167</v>
      </c>
      <c r="AU194" s="173" t="s">
        <v>83</v>
      </c>
      <c r="AV194" s="14" t="s">
        <v>166</v>
      </c>
      <c r="AW194" s="14" t="s">
        <v>29</v>
      </c>
      <c r="AX194" s="14" t="s">
        <v>76</v>
      </c>
      <c r="AY194" s="173" t="s">
        <v>160</v>
      </c>
    </row>
    <row r="195" spans="2:65" s="1" customFormat="1" ht="44.25" customHeight="1">
      <c r="B195" s="143"/>
      <c r="C195" s="144" t="s">
        <v>227</v>
      </c>
      <c r="D195" s="144" t="s">
        <v>162</v>
      </c>
      <c r="E195" s="145" t="s">
        <v>228</v>
      </c>
      <c r="F195" s="146" t="s">
        <v>229</v>
      </c>
      <c r="G195" s="147" t="s">
        <v>209</v>
      </c>
      <c r="H195" s="148">
        <v>7425</v>
      </c>
      <c r="I195" s="149"/>
      <c r="J195" s="150">
        <f>ROUND(I195*H195,2)</f>
        <v>0</v>
      </c>
      <c r="K195" s="151"/>
      <c r="L195" s="32"/>
      <c r="M195" s="152" t="s">
        <v>1</v>
      </c>
      <c r="N195" s="153" t="s">
        <v>38</v>
      </c>
      <c r="P195" s="154">
        <f>O195*H195</f>
        <v>0</v>
      </c>
      <c r="Q195" s="154">
        <v>0</v>
      </c>
      <c r="R195" s="154">
        <f>Q195*H195</f>
        <v>0</v>
      </c>
      <c r="S195" s="154">
        <v>0</v>
      </c>
      <c r="T195" s="155">
        <f>S195*H195</f>
        <v>0</v>
      </c>
      <c r="AR195" s="156" t="s">
        <v>166</v>
      </c>
      <c r="AT195" s="156" t="s">
        <v>162</v>
      </c>
      <c r="AU195" s="156" t="s">
        <v>83</v>
      </c>
      <c r="AY195" s="17" t="s">
        <v>160</v>
      </c>
      <c r="BE195" s="157">
        <f>IF(N195="základná",J195,0)</f>
        <v>0</v>
      </c>
      <c r="BF195" s="157">
        <f>IF(N195="znížená",J195,0)</f>
        <v>0</v>
      </c>
      <c r="BG195" s="157">
        <f>IF(N195="zákl. prenesená",J195,0)</f>
        <v>0</v>
      </c>
      <c r="BH195" s="157">
        <f>IF(N195="zníž. prenesená",J195,0)</f>
        <v>0</v>
      </c>
      <c r="BI195" s="157">
        <f>IF(N195="nulová",J195,0)</f>
        <v>0</v>
      </c>
      <c r="BJ195" s="17" t="s">
        <v>83</v>
      </c>
      <c r="BK195" s="157">
        <f>ROUND(I195*H195,2)</f>
        <v>0</v>
      </c>
      <c r="BL195" s="17" t="s">
        <v>166</v>
      </c>
      <c r="BM195" s="156" t="s">
        <v>230</v>
      </c>
    </row>
    <row r="196" spans="2:65" s="12" customFormat="1" ht="10.199999999999999">
      <c r="B196" s="158"/>
      <c r="D196" s="159" t="s">
        <v>167</v>
      </c>
      <c r="E196" s="160" t="s">
        <v>1</v>
      </c>
      <c r="F196" s="161" t="s">
        <v>231</v>
      </c>
      <c r="H196" s="160" t="s">
        <v>1</v>
      </c>
      <c r="I196" s="162"/>
      <c r="L196" s="158"/>
      <c r="M196" s="163"/>
      <c r="T196" s="164"/>
      <c r="AT196" s="160" t="s">
        <v>167</v>
      </c>
      <c r="AU196" s="160" t="s">
        <v>83</v>
      </c>
      <c r="AV196" s="12" t="s">
        <v>76</v>
      </c>
      <c r="AW196" s="12" t="s">
        <v>29</v>
      </c>
      <c r="AX196" s="12" t="s">
        <v>72</v>
      </c>
      <c r="AY196" s="160" t="s">
        <v>160</v>
      </c>
    </row>
    <row r="197" spans="2:65" s="13" customFormat="1" ht="10.199999999999999">
      <c r="B197" s="165"/>
      <c r="D197" s="159" t="s">
        <v>167</v>
      </c>
      <c r="E197" s="166" t="s">
        <v>1</v>
      </c>
      <c r="F197" s="167" t="s">
        <v>232</v>
      </c>
      <c r="H197" s="168">
        <v>2565</v>
      </c>
      <c r="I197" s="169"/>
      <c r="L197" s="165"/>
      <c r="M197" s="170"/>
      <c r="T197" s="171"/>
      <c r="AT197" s="166" t="s">
        <v>167</v>
      </c>
      <c r="AU197" s="166" t="s">
        <v>83</v>
      </c>
      <c r="AV197" s="13" t="s">
        <v>83</v>
      </c>
      <c r="AW197" s="13" t="s">
        <v>29</v>
      </c>
      <c r="AX197" s="13" t="s">
        <v>72</v>
      </c>
      <c r="AY197" s="166" t="s">
        <v>160</v>
      </c>
    </row>
    <row r="198" spans="2:65" s="13" customFormat="1" ht="10.199999999999999">
      <c r="B198" s="165"/>
      <c r="D198" s="159" t="s">
        <v>167</v>
      </c>
      <c r="E198" s="166" t="s">
        <v>1</v>
      </c>
      <c r="F198" s="167" t="s">
        <v>233</v>
      </c>
      <c r="H198" s="168">
        <v>4860</v>
      </c>
      <c r="I198" s="169"/>
      <c r="L198" s="165"/>
      <c r="M198" s="170"/>
      <c r="T198" s="171"/>
      <c r="AT198" s="166" t="s">
        <v>167</v>
      </c>
      <c r="AU198" s="166" t="s">
        <v>83</v>
      </c>
      <c r="AV198" s="13" t="s">
        <v>83</v>
      </c>
      <c r="AW198" s="13" t="s">
        <v>29</v>
      </c>
      <c r="AX198" s="13" t="s">
        <v>72</v>
      </c>
      <c r="AY198" s="166" t="s">
        <v>160</v>
      </c>
    </row>
    <row r="199" spans="2:65" s="14" customFormat="1" ht="10.199999999999999">
      <c r="B199" s="172"/>
      <c r="D199" s="159" t="s">
        <v>167</v>
      </c>
      <c r="E199" s="173" t="s">
        <v>1</v>
      </c>
      <c r="F199" s="174" t="s">
        <v>174</v>
      </c>
      <c r="H199" s="175">
        <v>7425</v>
      </c>
      <c r="I199" s="176"/>
      <c r="L199" s="172"/>
      <c r="M199" s="177"/>
      <c r="T199" s="178"/>
      <c r="AT199" s="173" t="s">
        <v>167</v>
      </c>
      <c r="AU199" s="173" t="s">
        <v>83</v>
      </c>
      <c r="AV199" s="14" t="s">
        <v>166</v>
      </c>
      <c r="AW199" s="14" t="s">
        <v>29</v>
      </c>
      <c r="AX199" s="14" t="s">
        <v>76</v>
      </c>
      <c r="AY199" s="173" t="s">
        <v>160</v>
      </c>
    </row>
    <row r="200" spans="2:65" s="1" customFormat="1" ht="24.15" customHeight="1">
      <c r="B200" s="143"/>
      <c r="C200" s="144" t="s">
        <v>198</v>
      </c>
      <c r="D200" s="144" t="s">
        <v>162</v>
      </c>
      <c r="E200" s="145" t="s">
        <v>234</v>
      </c>
      <c r="F200" s="146" t="s">
        <v>235</v>
      </c>
      <c r="G200" s="147" t="s">
        <v>209</v>
      </c>
      <c r="H200" s="148">
        <v>100</v>
      </c>
      <c r="I200" s="149"/>
      <c r="J200" s="150">
        <f>ROUND(I200*H200,2)</f>
        <v>0</v>
      </c>
      <c r="K200" s="151"/>
      <c r="L200" s="32"/>
      <c r="M200" s="152" t="s">
        <v>1</v>
      </c>
      <c r="N200" s="153" t="s">
        <v>38</v>
      </c>
      <c r="P200" s="154">
        <f>O200*H200</f>
        <v>0</v>
      </c>
      <c r="Q200" s="154">
        <v>0</v>
      </c>
      <c r="R200" s="154">
        <f>Q200*H200</f>
        <v>0</v>
      </c>
      <c r="S200" s="154">
        <v>0</v>
      </c>
      <c r="T200" s="155">
        <f>S200*H200</f>
        <v>0</v>
      </c>
      <c r="AR200" s="156" t="s">
        <v>166</v>
      </c>
      <c r="AT200" s="156" t="s">
        <v>162</v>
      </c>
      <c r="AU200" s="156" t="s">
        <v>83</v>
      </c>
      <c r="AY200" s="17" t="s">
        <v>160</v>
      </c>
      <c r="BE200" s="157">
        <f>IF(N200="základná",J200,0)</f>
        <v>0</v>
      </c>
      <c r="BF200" s="157">
        <f>IF(N200="znížená",J200,0)</f>
        <v>0</v>
      </c>
      <c r="BG200" s="157">
        <f>IF(N200="zákl. prenesená",J200,0)</f>
        <v>0</v>
      </c>
      <c r="BH200" s="157">
        <f>IF(N200="zníž. prenesená",J200,0)</f>
        <v>0</v>
      </c>
      <c r="BI200" s="157">
        <f>IF(N200="nulová",J200,0)</f>
        <v>0</v>
      </c>
      <c r="BJ200" s="17" t="s">
        <v>83</v>
      </c>
      <c r="BK200" s="157">
        <f>ROUND(I200*H200,2)</f>
        <v>0</v>
      </c>
      <c r="BL200" s="17" t="s">
        <v>166</v>
      </c>
      <c r="BM200" s="156" t="s">
        <v>236</v>
      </c>
    </row>
    <row r="201" spans="2:65" s="13" customFormat="1" ht="10.199999999999999">
      <c r="B201" s="165"/>
      <c r="D201" s="159" t="s">
        <v>167</v>
      </c>
      <c r="E201" s="166" t="s">
        <v>1</v>
      </c>
      <c r="F201" s="167" t="s">
        <v>237</v>
      </c>
      <c r="H201" s="168">
        <v>100</v>
      </c>
      <c r="I201" s="169"/>
      <c r="L201" s="165"/>
      <c r="M201" s="170"/>
      <c r="T201" s="171"/>
      <c r="AT201" s="166" t="s">
        <v>167</v>
      </c>
      <c r="AU201" s="166" t="s">
        <v>83</v>
      </c>
      <c r="AV201" s="13" t="s">
        <v>83</v>
      </c>
      <c r="AW201" s="13" t="s">
        <v>29</v>
      </c>
      <c r="AX201" s="13" t="s">
        <v>72</v>
      </c>
      <c r="AY201" s="166" t="s">
        <v>160</v>
      </c>
    </row>
    <row r="202" spans="2:65" s="14" customFormat="1" ht="10.199999999999999">
      <c r="B202" s="172"/>
      <c r="D202" s="159" t="s">
        <v>167</v>
      </c>
      <c r="E202" s="173" t="s">
        <v>1</v>
      </c>
      <c r="F202" s="174" t="s">
        <v>174</v>
      </c>
      <c r="H202" s="175">
        <v>100</v>
      </c>
      <c r="I202" s="176"/>
      <c r="L202" s="172"/>
      <c r="M202" s="177"/>
      <c r="T202" s="178"/>
      <c r="AT202" s="173" t="s">
        <v>167</v>
      </c>
      <c r="AU202" s="173" t="s">
        <v>83</v>
      </c>
      <c r="AV202" s="14" t="s">
        <v>166</v>
      </c>
      <c r="AW202" s="14" t="s">
        <v>29</v>
      </c>
      <c r="AX202" s="14" t="s">
        <v>76</v>
      </c>
      <c r="AY202" s="173" t="s">
        <v>160</v>
      </c>
    </row>
    <row r="203" spans="2:65" s="1" customFormat="1" ht="21.75" customHeight="1">
      <c r="B203" s="143"/>
      <c r="C203" s="144" t="s">
        <v>238</v>
      </c>
      <c r="D203" s="144" t="s">
        <v>162</v>
      </c>
      <c r="E203" s="145" t="s">
        <v>239</v>
      </c>
      <c r="F203" s="146" t="s">
        <v>240</v>
      </c>
      <c r="G203" s="147" t="s">
        <v>209</v>
      </c>
      <c r="H203" s="148">
        <v>375</v>
      </c>
      <c r="I203" s="149"/>
      <c r="J203" s="150">
        <f>ROUND(I203*H203,2)</f>
        <v>0</v>
      </c>
      <c r="K203" s="151"/>
      <c r="L203" s="32"/>
      <c r="M203" s="152" t="s">
        <v>1</v>
      </c>
      <c r="N203" s="153" t="s">
        <v>38</v>
      </c>
      <c r="P203" s="154">
        <f>O203*H203</f>
        <v>0</v>
      </c>
      <c r="Q203" s="154">
        <v>0</v>
      </c>
      <c r="R203" s="154">
        <f>Q203*H203</f>
        <v>0</v>
      </c>
      <c r="S203" s="154">
        <v>0</v>
      </c>
      <c r="T203" s="155">
        <f>S203*H203</f>
        <v>0</v>
      </c>
      <c r="AR203" s="156" t="s">
        <v>166</v>
      </c>
      <c r="AT203" s="156" t="s">
        <v>162</v>
      </c>
      <c r="AU203" s="156" t="s">
        <v>83</v>
      </c>
      <c r="AY203" s="17" t="s">
        <v>160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17" t="s">
        <v>83</v>
      </c>
      <c r="BK203" s="157">
        <f>ROUND(I203*H203,2)</f>
        <v>0</v>
      </c>
      <c r="BL203" s="17" t="s">
        <v>166</v>
      </c>
      <c r="BM203" s="156" t="s">
        <v>241</v>
      </c>
    </row>
    <row r="204" spans="2:65" s="12" customFormat="1" ht="10.199999999999999">
      <c r="B204" s="158"/>
      <c r="D204" s="159" t="s">
        <v>167</v>
      </c>
      <c r="E204" s="160" t="s">
        <v>1</v>
      </c>
      <c r="F204" s="161" t="s">
        <v>242</v>
      </c>
      <c r="H204" s="160" t="s">
        <v>1</v>
      </c>
      <c r="I204" s="162"/>
      <c r="L204" s="158"/>
      <c r="M204" s="163"/>
      <c r="T204" s="164"/>
      <c r="AT204" s="160" t="s">
        <v>167</v>
      </c>
      <c r="AU204" s="160" t="s">
        <v>83</v>
      </c>
      <c r="AV204" s="12" t="s">
        <v>76</v>
      </c>
      <c r="AW204" s="12" t="s">
        <v>29</v>
      </c>
      <c r="AX204" s="12" t="s">
        <v>72</v>
      </c>
      <c r="AY204" s="160" t="s">
        <v>160</v>
      </c>
    </row>
    <row r="205" spans="2:65" s="13" customFormat="1" ht="10.199999999999999">
      <c r="B205" s="165"/>
      <c r="D205" s="159" t="s">
        <v>167</v>
      </c>
      <c r="E205" s="166" t="s">
        <v>1</v>
      </c>
      <c r="F205" s="167" t="s">
        <v>212</v>
      </c>
      <c r="H205" s="168">
        <v>195</v>
      </c>
      <c r="I205" s="169"/>
      <c r="L205" s="165"/>
      <c r="M205" s="170"/>
      <c r="T205" s="171"/>
      <c r="AT205" s="166" t="s">
        <v>167</v>
      </c>
      <c r="AU205" s="166" t="s">
        <v>83</v>
      </c>
      <c r="AV205" s="13" t="s">
        <v>83</v>
      </c>
      <c r="AW205" s="13" t="s">
        <v>29</v>
      </c>
      <c r="AX205" s="13" t="s">
        <v>72</v>
      </c>
      <c r="AY205" s="166" t="s">
        <v>160</v>
      </c>
    </row>
    <row r="206" spans="2:65" s="12" customFormat="1" ht="10.199999999999999">
      <c r="B206" s="158"/>
      <c r="D206" s="159" t="s">
        <v>167</v>
      </c>
      <c r="E206" s="160" t="s">
        <v>1</v>
      </c>
      <c r="F206" s="161" t="s">
        <v>243</v>
      </c>
      <c r="H206" s="160" t="s">
        <v>1</v>
      </c>
      <c r="I206" s="162"/>
      <c r="L206" s="158"/>
      <c r="M206" s="163"/>
      <c r="T206" s="164"/>
      <c r="AT206" s="160" t="s">
        <v>167</v>
      </c>
      <c r="AU206" s="160" t="s">
        <v>83</v>
      </c>
      <c r="AV206" s="12" t="s">
        <v>76</v>
      </c>
      <c r="AW206" s="12" t="s">
        <v>29</v>
      </c>
      <c r="AX206" s="12" t="s">
        <v>72</v>
      </c>
      <c r="AY206" s="160" t="s">
        <v>160</v>
      </c>
    </row>
    <row r="207" spans="2:65" s="13" customFormat="1" ht="10.199999999999999">
      <c r="B207" s="165"/>
      <c r="D207" s="159" t="s">
        <v>167</v>
      </c>
      <c r="E207" s="166" t="s">
        <v>1</v>
      </c>
      <c r="F207" s="167" t="s">
        <v>218</v>
      </c>
      <c r="H207" s="168">
        <v>180</v>
      </c>
      <c r="I207" s="169"/>
      <c r="L207" s="165"/>
      <c r="M207" s="170"/>
      <c r="T207" s="171"/>
      <c r="AT207" s="166" t="s">
        <v>167</v>
      </c>
      <c r="AU207" s="166" t="s">
        <v>83</v>
      </c>
      <c r="AV207" s="13" t="s">
        <v>83</v>
      </c>
      <c r="AW207" s="13" t="s">
        <v>29</v>
      </c>
      <c r="AX207" s="13" t="s">
        <v>72</v>
      </c>
      <c r="AY207" s="166" t="s">
        <v>160</v>
      </c>
    </row>
    <row r="208" spans="2:65" s="14" customFormat="1" ht="10.199999999999999">
      <c r="B208" s="172"/>
      <c r="D208" s="159" t="s">
        <v>167</v>
      </c>
      <c r="E208" s="173" t="s">
        <v>1</v>
      </c>
      <c r="F208" s="174" t="s">
        <v>174</v>
      </c>
      <c r="H208" s="175">
        <v>375</v>
      </c>
      <c r="I208" s="176"/>
      <c r="L208" s="172"/>
      <c r="M208" s="177"/>
      <c r="T208" s="178"/>
      <c r="AT208" s="173" t="s">
        <v>167</v>
      </c>
      <c r="AU208" s="173" t="s">
        <v>83</v>
      </c>
      <c r="AV208" s="14" t="s">
        <v>166</v>
      </c>
      <c r="AW208" s="14" t="s">
        <v>29</v>
      </c>
      <c r="AX208" s="14" t="s">
        <v>76</v>
      </c>
      <c r="AY208" s="173" t="s">
        <v>160</v>
      </c>
    </row>
    <row r="209" spans="2:65" s="1" customFormat="1" ht="24.15" customHeight="1">
      <c r="B209" s="143"/>
      <c r="C209" s="144" t="s">
        <v>204</v>
      </c>
      <c r="D209" s="144" t="s">
        <v>162</v>
      </c>
      <c r="E209" s="145" t="s">
        <v>244</v>
      </c>
      <c r="F209" s="146" t="s">
        <v>245</v>
      </c>
      <c r="G209" s="147" t="s">
        <v>246</v>
      </c>
      <c r="H209" s="148">
        <v>375</v>
      </c>
      <c r="I209" s="149"/>
      <c r="J209" s="150">
        <f>ROUND(I209*H209,2)</f>
        <v>0</v>
      </c>
      <c r="K209" s="151"/>
      <c r="L209" s="32"/>
      <c r="M209" s="152" t="s">
        <v>1</v>
      </c>
      <c r="N209" s="153" t="s">
        <v>38</v>
      </c>
      <c r="P209" s="154">
        <f>O209*H209</f>
        <v>0</v>
      </c>
      <c r="Q209" s="154">
        <v>0</v>
      </c>
      <c r="R209" s="154">
        <f>Q209*H209</f>
        <v>0</v>
      </c>
      <c r="S209" s="154">
        <v>0</v>
      </c>
      <c r="T209" s="155">
        <f>S209*H209</f>
        <v>0</v>
      </c>
      <c r="AR209" s="156" t="s">
        <v>166</v>
      </c>
      <c r="AT209" s="156" t="s">
        <v>162</v>
      </c>
      <c r="AU209" s="156" t="s">
        <v>83</v>
      </c>
      <c r="AY209" s="17" t="s">
        <v>160</v>
      </c>
      <c r="BE209" s="157">
        <f>IF(N209="základná",J209,0)</f>
        <v>0</v>
      </c>
      <c r="BF209" s="157">
        <f>IF(N209="znížená",J209,0)</f>
        <v>0</v>
      </c>
      <c r="BG209" s="157">
        <f>IF(N209="zákl. prenesená",J209,0)</f>
        <v>0</v>
      </c>
      <c r="BH209" s="157">
        <f>IF(N209="zníž. prenesená",J209,0)</f>
        <v>0</v>
      </c>
      <c r="BI209" s="157">
        <f>IF(N209="nulová",J209,0)</f>
        <v>0</v>
      </c>
      <c r="BJ209" s="17" t="s">
        <v>83</v>
      </c>
      <c r="BK209" s="157">
        <f>ROUND(I209*H209,2)</f>
        <v>0</v>
      </c>
      <c r="BL209" s="17" t="s">
        <v>166</v>
      </c>
      <c r="BM209" s="156" t="s">
        <v>247</v>
      </c>
    </row>
    <row r="210" spans="2:65" s="12" customFormat="1" ht="10.199999999999999">
      <c r="B210" s="158"/>
      <c r="D210" s="159" t="s">
        <v>167</v>
      </c>
      <c r="E210" s="160" t="s">
        <v>1</v>
      </c>
      <c r="F210" s="161" t="s">
        <v>248</v>
      </c>
      <c r="H210" s="160" t="s">
        <v>1</v>
      </c>
      <c r="I210" s="162"/>
      <c r="L210" s="158"/>
      <c r="M210" s="163"/>
      <c r="T210" s="164"/>
      <c r="AT210" s="160" t="s">
        <v>167</v>
      </c>
      <c r="AU210" s="160" t="s">
        <v>83</v>
      </c>
      <c r="AV210" s="12" t="s">
        <v>76</v>
      </c>
      <c r="AW210" s="12" t="s">
        <v>29</v>
      </c>
      <c r="AX210" s="12" t="s">
        <v>72</v>
      </c>
      <c r="AY210" s="160" t="s">
        <v>160</v>
      </c>
    </row>
    <row r="211" spans="2:65" s="13" customFormat="1" ht="10.199999999999999">
      <c r="B211" s="165"/>
      <c r="D211" s="159" t="s">
        <v>167</v>
      </c>
      <c r="E211" s="166" t="s">
        <v>1</v>
      </c>
      <c r="F211" s="167" t="s">
        <v>249</v>
      </c>
      <c r="H211" s="168">
        <v>195</v>
      </c>
      <c r="I211" s="169"/>
      <c r="L211" s="165"/>
      <c r="M211" s="170"/>
      <c r="T211" s="171"/>
      <c r="AT211" s="166" t="s">
        <v>167</v>
      </c>
      <c r="AU211" s="166" t="s">
        <v>83</v>
      </c>
      <c r="AV211" s="13" t="s">
        <v>83</v>
      </c>
      <c r="AW211" s="13" t="s">
        <v>29</v>
      </c>
      <c r="AX211" s="13" t="s">
        <v>72</v>
      </c>
      <c r="AY211" s="166" t="s">
        <v>160</v>
      </c>
    </row>
    <row r="212" spans="2:65" s="13" customFormat="1" ht="10.199999999999999">
      <c r="B212" s="165"/>
      <c r="D212" s="159" t="s">
        <v>167</v>
      </c>
      <c r="E212" s="166" t="s">
        <v>1</v>
      </c>
      <c r="F212" s="167" t="s">
        <v>250</v>
      </c>
      <c r="H212" s="168">
        <v>180</v>
      </c>
      <c r="I212" s="169"/>
      <c r="L212" s="165"/>
      <c r="M212" s="170"/>
      <c r="T212" s="171"/>
      <c r="AT212" s="166" t="s">
        <v>167</v>
      </c>
      <c r="AU212" s="166" t="s">
        <v>83</v>
      </c>
      <c r="AV212" s="13" t="s">
        <v>83</v>
      </c>
      <c r="AW212" s="13" t="s">
        <v>29</v>
      </c>
      <c r="AX212" s="13" t="s">
        <v>72</v>
      </c>
      <c r="AY212" s="166" t="s">
        <v>160</v>
      </c>
    </row>
    <row r="213" spans="2:65" s="14" customFormat="1" ht="10.199999999999999">
      <c r="B213" s="172"/>
      <c r="D213" s="159" t="s">
        <v>167</v>
      </c>
      <c r="E213" s="173" t="s">
        <v>1</v>
      </c>
      <c r="F213" s="174" t="s">
        <v>174</v>
      </c>
      <c r="H213" s="175">
        <v>375</v>
      </c>
      <c r="I213" s="176"/>
      <c r="L213" s="172"/>
      <c r="M213" s="177"/>
      <c r="T213" s="178"/>
      <c r="AT213" s="173" t="s">
        <v>167</v>
      </c>
      <c r="AU213" s="173" t="s">
        <v>83</v>
      </c>
      <c r="AV213" s="14" t="s">
        <v>166</v>
      </c>
      <c r="AW213" s="14" t="s">
        <v>29</v>
      </c>
      <c r="AX213" s="14" t="s">
        <v>76</v>
      </c>
      <c r="AY213" s="173" t="s">
        <v>160</v>
      </c>
    </row>
    <row r="214" spans="2:65" s="1" customFormat="1" ht="24.15" customHeight="1">
      <c r="B214" s="143"/>
      <c r="C214" s="144" t="s">
        <v>251</v>
      </c>
      <c r="D214" s="144" t="s">
        <v>162</v>
      </c>
      <c r="E214" s="145" t="s">
        <v>252</v>
      </c>
      <c r="F214" s="146" t="s">
        <v>253</v>
      </c>
      <c r="G214" s="147" t="s">
        <v>165</v>
      </c>
      <c r="H214" s="148">
        <v>500</v>
      </c>
      <c r="I214" s="149"/>
      <c r="J214" s="150">
        <f>ROUND(I214*H214,2)</f>
        <v>0</v>
      </c>
      <c r="K214" s="151"/>
      <c r="L214" s="32"/>
      <c r="M214" s="152" t="s">
        <v>1</v>
      </c>
      <c r="N214" s="153" t="s">
        <v>38</v>
      </c>
      <c r="P214" s="154">
        <f>O214*H214</f>
        <v>0</v>
      </c>
      <c r="Q214" s="154">
        <v>0</v>
      </c>
      <c r="R214" s="154">
        <f>Q214*H214</f>
        <v>0</v>
      </c>
      <c r="S214" s="154">
        <v>0</v>
      </c>
      <c r="T214" s="155">
        <f>S214*H214</f>
        <v>0</v>
      </c>
      <c r="AR214" s="156" t="s">
        <v>166</v>
      </c>
      <c r="AT214" s="156" t="s">
        <v>162</v>
      </c>
      <c r="AU214" s="156" t="s">
        <v>83</v>
      </c>
      <c r="AY214" s="17" t="s">
        <v>160</v>
      </c>
      <c r="BE214" s="157">
        <f>IF(N214="základná",J214,0)</f>
        <v>0</v>
      </c>
      <c r="BF214" s="157">
        <f>IF(N214="znížená",J214,0)</f>
        <v>0</v>
      </c>
      <c r="BG214" s="157">
        <f>IF(N214="zákl. prenesená",J214,0)</f>
        <v>0</v>
      </c>
      <c r="BH214" s="157">
        <f>IF(N214="zníž. prenesená",J214,0)</f>
        <v>0</v>
      </c>
      <c r="BI214" s="157">
        <f>IF(N214="nulová",J214,0)</f>
        <v>0</v>
      </c>
      <c r="BJ214" s="17" t="s">
        <v>83</v>
      </c>
      <c r="BK214" s="157">
        <f>ROUND(I214*H214,2)</f>
        <v>0</v>
      </c>
      <c r="BL214" s="17" t="s">
        <v>166</v>
      </c>
      <c r="BM214" s="156" t="s">
        <v>254</v>
      </c>
    </row>
    <row r="215" spans="2:65" s="12" customFormat="1" ht="10.199999999999999">
      <c r="B215" s="158"/>
      <c r="D215" s="159" t="s">
        <v>167</v>
      </c>
      <c r="E215" s="160" t="s">
        <v>1</v>
      </c>
      <c r="F215" s="161" t="s">
        <v>168</v>
      </c>
      <c r="H215" s="160" t="s">
        <v>1</v>
      </c>
      <c r="I215" s="162"/>
      <c r="L215" s="158"/>
      <c r="M215" s="163"/>
      <c r="T215" s="164"/>
      <c r="AT215" s="160" t="s">
        <v>167</v>
      </c>
      <c r="AU215" s="160" t="s">
        <v>83</v>
      </c>
      <c r="AV215" s="12" t="s">
        <v>76</v>
      </c>
      <c r="AW215" s="12" t="s">
        <v>29</v>
      </c>
      <c r="AX215" s="12" t="s">
        <v>72</v>
      </c>
      <c r="AY215" s="160" t="s">
        <v>160</v>
      </c>
    </row>
    <row r="216" spans="2:65" s="13" customFormat="1" ht="10.199999999999999">
      <c r="B216" s="165"/>
      <c r="D216" s="159" t="s">
        <v>167</v>
      </c>
      <c r="E216" s="166" t="s">
        <v>1</v>
      </c>
      <c r="F216" s="167" t="s">
        <v>255</v>
      </c>
      <c r="H216" s="168">
        <v>500</v>
      </c>
      <c r="I216" s="169"/>
      <c r="L216" s="165"/>
      <c r="M216" s="170"/>
      <c r="T216" s="171"/>
      <c r="AT216" s="166" t="s">
        <v>167</v>
      </c>
      <c r="AU216" s="166" t="s">
        <v>83</v>
      </c>
      <c r="AV216" s="13" t="s">
        <v>83</v>
      </c>
      <c r="AW216" s="13" t="s">
        <v>29</v>
      </c>
      <c r="AX216" s="13" t="s">
        <v>72</v>
      </c>
      <c r="AY216" s="166" t="s">
        <v>160</v>
      </c>
    </row>
    <row r="217" spans="2:65" s="14" customFormat="1" ht="10.199999999999999">
      <c r="B217" s="172"/>
      <c r="D217" s="159" t="s">
        <v>167</v>
      </c>
      <c r="E217" s="173" t="s">
        <v>1</v>
      </c>
      <c r="F217" s="174" t="s">
        <v>174</v>
      </c>
      <c r="H217" s="175">
        <v>500</v>
      </c>
      <c r="I217" s="176"/>
      <c r="L217" s="172"/>
      <c r="M217" s="177"/>
      <c r="T217" s="178"/>
      <c r="AT217" s="173" t="s">
        <v>167</v>
      </c>
      <c r="AU217" s="173" t="s">
        <v>83</v>
      </c>
      <c r="AV217" s="14" t="s">
        <v>166</v>
      </c>
      <c r="AW217" s="14" t="s">
        <v>29</v>
      </c>
      <c r="AX217" s="14" t="s">
        <v>76</v>
      </c>
      <c r="AY217" s="173" t="s">
        <v>160</v>
      </c>
    </row>
    <row r="218" spans="2:65" s="1" customFormat="1" ht="16.5" customHeight="1">
      <c r="B218" s="143"/>
      <c r="C218" s="144" t="s">
        <v>210</v>
      </c>
      <c r="D218" s="144" t="s">
        <v>162</v>
      </c>
      <c r="E218" s="145" t="s">
        <v>256</v>
      </c>
      <c r="F218" s="146" t="s">
        <v>257</v>
      </c>
      <c r="G218" s="147" t="s">
        <v>165</v>
      </c>
      <c r="H218" s="148">
        <v>500</v>
      </c>
      <c r="I218" s="149"/>
      <c r="J218" s="150">
        <f>ROUND(I218*H218,2)</f>
        <v>0</v>
      </c>
      <c r="K218" s="151"/>
      <c r="L218" s="32"/>
      <c r="M218" s="152" t="s">
        <v>1</v>
      </c>
      <c r="N218" s="153" t="s">
        <v>38</v>
      </c>
      <c r="P218" s="154">
        <f>O218*H218</f>
        <v>0</v>
      </c>
      <c r="Q218" s="154">
        <v>0</v>
      </c>
      <c r="R218" s="154">
        <f>Q218*H218</f>
        <v>0</v>
      </c>
      <c r="S218" s="154">
        <v>0</v>
      </c>
      <c r="T218" s="155">
        <f>S218*H218</f>
        <v>0</v>
      </c>
      <c r="AR218" s="156" t="s">
        <v>166</v>
      </c>
      <c r="AT218" s="156" t="s">
        <v>162</v>
      </c>
      <c r="AU218" s="156" t="s">
        <v>83</v>
      </c>
      <c r="AY218" s="17" t="s">
        <v>160</v>
      </c>
      <c r="BE218" s="157">
        <f>IF(N218="základná",J218,0)</f>
        <v>0</v>
      </c>
      <c r="BF218" s="157">
        <f>IF(N218="znížená",J218,0)</f>
        <v>0</v>
      </c>
      <c r="BG218" s="157">
        <f>IF(N218="zákl. prenesená",J218,0)</f>
        <v>0</v>
      </c>
      <c r="BH218" s="157">
        <f>IF(N218="zníž. prenesená",J218,0)</f>
        <v>0</v>
      </c>
      <c r="BI218" s="157">
        <f>IF(N218="nulová",J218,0)</f>
        <v>0</v>
      </c>
      <c r="BJ218" s="17" t="s">
        <v>83</v>
      </c>
      <c r="BK218" s="157">
        <f>ROUND(I218*H218,2)</f>
        <v>0</v>
      </c>
      <c r="BL218" s="17" t="s">
        <v>166</v>
      </c>
      <c r="BM218" s="156" t="s">
        <v>258</v>
      </c>
    </row>
    <row r="219" spans="2:65" s="1" customFormat="1" ht="16.5" customHeight="1">
      <c r="B219" s="143"/>
      <c r="C219" s="186" t="s">
        <v>259</v>
      </c>
      <c r="D219" s="186" t="s">
        <v>260</v>
      </c>
      <c r="E219" s="187" t="s">
        <v>261</v>
      </c>
      <c r="F219" s="188" t="s">
        <v>262</v>
      </c>
      <c r="G219" s="189" t="s">
        <v>263</v>
      </c>
      <c r="H219" s="190">
        <v>15.45</v>
      </c>
      <c r="I219" s="191"/>
      <c r="J219" s="192">
        <f>ROUND(I219*H219,2)</f>
        <v>0</v>
      </c>
      <c r="K219" s="193"/>
      <c r="L219" s="194"/>
      <c r="M219" s="195" t="s">
        <v>1</v>
      </c>
      <c r="N219" s="196" t="s">
        <v>38</v>
      </c>
      <c r="P219" s="154">
        <f>O219*H219</f>
        <v>0</v>
      </c>
      <c r="Q219" s="154">
        <v>0</v>
      </c>
      <c r="R219" s="154">
        <f>Q219*H219</f>
        <v>0</v>
      </c>
      <c r="S219" s="154">
        <v>0</v>
      </c>
      <c r="T219" s="155">
        <f>S219*H219</f>
        <v>0</v>
      </c>
      <c r="AR219" s="156" t="s">
        <v>187</v>
      </c>
      <c r="AT219" s="156" t="s">
        <v>260</v>
      </c>
      <c r="AU219" s="156" t="s">
        <v>83</v>
      </c>
      <c r="AY219" s="17" t="s">
        <v>160</v>
      </c>
      <c r="BE219" s="157">
        <f>IF(N219="základná",J219,0)</f>
        <v>0</v>
      </c>
      <c r="BF219" s="157">
        <f>IF(N219="znížená",J219,0)</f>
        <v>0</v>
      </c>
      <c r="BG219" s="157">
        <f>IF(N219="zákl. prenesená",J219,0)</f>
        <v>0</v>
      </c>
      <c r="BH219" s="157">
        <f>IF(N219="zníž. prenesená",J219,0)</f>
        <v>0</v>
      </c>
      <c r="BI219" s="157">
        <f>IF(N219="nulová",J219,0)</f>
        <v>0</v>
      </c>
      <c r="BJ219" s="17" t="s">
        <v>83</v>
      </c>
      <c r="BK219" s="157">
        <f>ROUND(I219*H219,2)</f>
        <v>0</v>
      </c>
      <c r="BL219" s="17" t="s">
        <v>166</v>
      </c>
      <c r="BM219" s="156" t="s">
        <v>264</v>
      </c>
    </row>
    <row r="220" spans="2:65" s="13" customFormat="1" ht="10.199999999999999">
      <c r="B220" s="165"/>
      <c r="D220" s="159" t="s">
        <v>167</v>
      </c>
      <c r="E220" s="166" t="s">
        <v>1</v>
      </c>
      <c r="F220" s="167" t="s">
        <v>265</v>
      </c>
      <c r="H220" s="168">
        <v>15.45</v>
      </c>
      <c r="I220" s="169"/>
      <c r="L220" s="165"/>
      <c r="M220" s="170"/>
      <c r="T220" s="171"/>
      <c r="AT220" s="166" t="s">
        <v>167</v>
      </c>
      <c r="AU220" s="166" t="s">
        <v>83</v>
      </c>
      <c r="AV220" s="13" t="s">
        <v>83</v>
      </c>
      <c r="AW220" s="13" t="s">
        <v>29</v>
      </c>
      <c r="AX220" s="13" t="s">
        <v>72</v>
      </c>
      <c r="AY220" s="166" t="s">
        <v>160</v>
      </c>
    </row>
    <row r="221" spans="2:65" s="14" customFormat="1" ht="10.199999999999999">
      <c r="B221" s="172"/>
      <c r="D221" s="159" t="s">
        <v>167</v>
      </c>
      <c r="E221" s="173" t="s">
        <v>1</v>
      </c>
      <c r="F221" s="174" t="s">
        <v>174</v>
      </c>
      <c r="H221" s="175">
        <v>15.45</v>
      </c>
      <c r="I221" s="176"/>
      <c r="L221" s="172"/>
      <c r="M221" s="177"/>
      <c r="T221" s="178"/>
      <c r="AT221" s="173" t="s">
        <v>167</v>
      </c>
      <c r="AU221" s="173" t="s">
        <v>83</v>
      </c>
      <c r="AV221" s="14" t="s">
        <v>166</v>
      </c>
      <c r="AW221" s="14" t="s">
        <v>29</v>
      </c>
      <c r="AX221" s="14" t="s">
        <v>76</v>
      </c>
      <c r="AY221" s="173" t="s">
        <v>160</v>
      </c>
    </row>
    <row r="222" spans="2:65" s="11" customFormat="1" ht="22.8" customHeight="1">
      <c r="B222" s="131"/>
      <c r="D222" s="132" t="s">
        <v>71</v>
      </c>
      <c r="E222" s="141" t="s">
        <v>83</v>
      </c>
      <c r="F222" s="141" t="s">
        <v>266</v>
      </c>
      <c r="I222" s="134"/>
      <c r="J222" s="142">
        <f>BK222</f>
        <v>0</v>
      </c>
      <c r="L222" s="131"/>
      <c r="M222" s="136"/>
      <c r="P222" s="137">
        <f>SUM(P223:P236)</f>
        <v>0</v>
      </c>
      <c r="R222" s="137">
        <f>SUM(R223:R236)</f>
        <v>0</v>
      </c>
      <c r="T222" s="138">
        <f>SUM(T223:T236)</f>
        <v>0</v>
      </c>
      <c r="AR222" s="132" t="s">
        <v>76</v>
      </c>
      <c r="AT222" s="139" t="s">
        <v>71</v>
      </c>
      <c r="AU222" s="139" t="s">
        <v>76</v>
      </c>
      <c r="AY222" s="132" t="s">
        <v>160</v>
      </c>
      <c r="BK222" s="140">
        <f>SUM(BK223:BK236)</f>
        <v>0</v>
      </c>
    </row>
    <row r="223" spans="2:65" s="1" customFormat="1" ht="16.5" customHeight="1">
      <c r="B223" s="143"/>
      <c r="C223" s="144" t="s">
        <v>216</v>
      </c>
      <c r="D223" s="144" t="s">
        <v>162</v>
      </c>
      <c r="E223" s="145" t="s">
        <v>267</v>
      </c>
      <c r="F223" s="146" t="s">
        <v>268</v>
      </c>
      <c r="G223" s="147" t="s">
        <v>209</v>
      </c>
      <c r="H223" s="148">
        <v>15.7</v>
      </c>
      <c r="I223" s="149"/>
      <c r="J223" s="150">
        <f>ROUND(I223*H223,2)</f>
        <v>0</v>
      </c>
      <c r="K223" s="151"/>
      <c r="L223" s="32"/>
      <c r="M223" s="152" t="s">
        <v>1</v>
      </c>
      <c r="N223" s="153" t="s">
        <v>38</v>
      </c>
      <c r="P223" s="154">
        <f>O223*H223</f>
        <v>0</v>
      </c>
      <c r="Q223" s="154">
        <v>0</v>
      </c>
      <c r="R223" s="154">
        <f>Q223*H223</f>
        <v>0</v>
      </c>
      <c r="S223" s="154">
        <v>0</v>
      </c>
      <c r="T223" s="155">
        <f>S223*H223</f>
        <v>0</v>
      </c>
      <c r="AR223" s="156" t="s">
        <v>166</v>
      </c>
      <c r="AT223" s="156" t="s">
        <v>162</v>
      </c>
      <c r="AU223" s="156" t="s">
        <v>83</v>
      </c>
      <c r="AY223" s="17" t="s">
        <v>160</v>
      </c>
      <c r="BE223" s="157">
        <f>IF(N223="základná",J223,0)</f>
        <v>0</v>
      </c>
      <c r="BF223" s="157">
        <f>IF(N223="znížená",J223,0)</f>
        <v>0</v>
      </c>
      <c r="BG223" s="157">
        <f>IF(N223="zákl. prenesená",J223,0)</f>
        <v>0</v>
      </c>
      <c r="BH223" s="157">
        <f>IF(N223="zníž. prenesená",J223,0)</f>
        <v>0</v>
      </c>
      <c r="BI223" s="157">
        <f>IF(N223="nulová",J223,0)</f>
        <v>0</v>
      </c>
      <c r="BJ223" s="17" t="s">
        <v>83</v>
      </c>
      <c r="BK223" s="157">
        <f>ROUND(I223*H223,2)</f>
        <v>0</v>
      </c>
      <c r="BL223" s="17" t="s">
        <v>166</v>
      </c>
      <c r="BM223" s="156" t="s">
        <v>269</v>
      </c>
    </row>
    <row r="224" spans="2:65" s="12" customFormat="1" ht="10.199999999999999">
      <c r="B224" s="158"/>
      <c r="D224" s="159" t="s">
        <v>167</v>
      </c>
      <c r="E224" s="160" t="s">
        <v>1</v>
      </c>
      <c r="F224" s="161" t="s">
        <v>270</v>
      </c>
      <c r="H224" s="160" t="s">
        <v>1</v>
      </c>
      <c r="I224" s="162"/>
      <c r="L224" s="158"/>
      <c r="M224" s="163"/>
      <c r="T224" s="164"/>
      <c r="AT224" s="160" t="s">
        <v>167</v>
      </c>
      <c r="AU224" s="160" t="s">
        <v>83</v>
      </c>
      <c r="AV224" s="12" t="s">
        <v>76</v>
      </c>
      <c r="AW224" s="12" t="s">
        <v>29</v>
      </c>
      <c r="AX224" s="12" t="s">
        <v>72</v>
      </c>
      <c r="AY224" s="160" t="s">
        <v>160</v>
      </c>
    </row>
    <row r="225" spans="2:65" s="13" customFormat="1" ht="10.199999999999999">
      <c r="B225" s="165"/>
      <c r="D225" s="159" t="s">
        <v>167</v>
      </c>
      <c r="E225" s="166" t="s">
        <v>1</v>
      </c>
      <c r="F225" s="167" t="s">
        <v>271</v>
      </c>
      <c r="H225" s="168">
        <v>15.7</v>
      </c>
      <c r="I225" s="169"/>
      <c r="L225" s="165"/>
      <c r="M225" s="170"/>
      <c r="T225" s="171"/>
      <c r="AT225" s="166" t="s">
        <v>167</v>
      </c>
      <c r="AU225" s="166" t="s">
        <v>83</v>
      </c>
      <c r="AV225" s="13" t="s">
        <v>83</v>
      </c>
      <c r="AW225" s="13" t="s">
        <v>29</v>
      </c>
      <c r="AX225" s="13" t="s">
        <v>72</v>
      </c>
      <c r="AY225" s="166" t="s">
        <v>160</v>
      </c>
    </row>
    <row r="226" spans="2:65" s="14" customFormat="1" ht="10.199999999999999">
      <c r="B226" s="172"/>
      <c r="D226" s="159" t="s">
        <v>167</v>
      </c>
      <c r="E226" s="173" t="s">
        <v>1</v>
      </c>
      <c r="F226" s="174" t="s">
        <v>174</v>
      </c>
      <c r="H226" s="175">
        <v>15.7</v>
      </c>
      <c r="I226" s="176"/>
      <c r="L226" s="172"/>
      <c r="M226" s="177"/>
      <c r="T226" s="178"/>
      <c r="AT226" s="173" t="s">
        <v>167</v>
      </c>
      <c r="AU226" s="173" t="s">
        <v>83</v>
      </c>
      <c r="AV226" s="14" t="s">
        <v>166</v>
      </c>
      <c r="AW226" s="14" t="s">
        <v>29</v>
      </c>
      <c r="AX226" s="14" t="s">
        <v>76</v>
      </c>
      <c r="AY226" s="173" t="s">
        <v>160</v>
      </c>
    </row>
    <row r="227" spans="2:65" s="1" customFormat="1" ht="16.5" customHeight="1">
      <c r="B227" s="143"/>
      <c r="C227" s="144" t="s">
        <v>272</v>
      </c>
      <c r="D227" s="144" t="s">
        <v>162</v>
      </c>
      <c r="E227" s="145" t="s">
        <v>273</v>
      </c>
      <c r="F227" s="146" t="s">
        <v>274</v>
      </c>
      <c r="G227" s="147" t="s">
        <v>165</v>
      </c>
      <c r="H227" s="148">
        <v>75</v>
      </c>
      <c r="I227" s="149"/>
      <c r="J227" s="150">
        <f>ROUND(I227*H227,2)</f>
        <v>0</v>
      </c>
      <c r="K227" s="151"/>
      <c r="L227" s="32"/>
      <c r="M227" s="152" t="s">
        <v>1</v>
      </c>
      <c r="N227" s="153" t="s">
        <v>38</v>
      </c>
      <c r="P227" s="154">
        <f>O227*H227</f>
        <v>0</v>
      </c>
      <c r="Q227" s="154">
        <v>0</v>
      </c>
      <c r="R227" s="154">
        <f>Q227*H227</f>
        <v>0</v>
      </c>
      <c r="S227" s="154">
        <v>0</v>
      </c>
      <c r="T227" s="155">
        <f>S227*H227</f>
        <v>0</v>
      </c>
      <c r="AR227" s="156" t="s">
        <v>166</v>
      </c>
      <c r="AT227" s="156" t="s">
        <v>162</v>
      </c>
      <c r="AU227" s="156" t="s">
        <v>83</v>
      </c>
      <c r="AY227" s="17" t="s">
        <v>160</v>
      </c>
      <c r="BE227" s="157">
        <f>IF(N227="základná",J227,0)</f>
        <v>0</v>
      </c>
      <c r="BF227" s="157">
        <f>IF(N227="znížená",J227,0)</f>
        <v>0</v>
      </c>
      <c r="BG227" s="157">
        <f>IF(N227="zákl. prenesená",J227,0)</f>
        <v>0</v>
      </c>
      <c r="BH227" s="157">
        <f>IF(N227="zníž. prenesená",J227,0)</f>
        <v>0</v>
      </c>
      <c r="BI227" s="157">
        <f>IF(N227="nulová",J227,0)</f>
        <v>0</v>
      </c>
      <c r="BJ227" s="17" t="s">
        <v>83</v>
      </c>
      <c r="BK227" s="157">
        <f>ROUND(I227*H227,2)</f>
        <v>0</v>
      </c>
      <c r="BL227" s="17" t="s">
        <v>166</v>
      </c>
      <c r="BM227" s="156" t="s">
        <v>275</v>
      </c>
    </row>
    <row r="228" spans="2:65" s="12" customFormat="1" ht="10.199999999999999">
      <c r="B228" s="158"/>
      <c r="D228" s="159" t="s">
        <v>167</v>
      </c>
      <c r="E228" s="160" t="s">
        <v>1</v>
      </c>
      <c r="F228" s="161" t="s">
        <v>276</v>
      </c>
      <c r="H228" s="160" t="s">
        <v>1</v>
      </c>
      <c r="I228" s="162"/>
      <c r="L228" s="158"/>
      <c r="M228" s="163"/>
      <c r="T228" s="164"/>
      <c r="AT228" s="160" t="s">
        <v>167</v>
      </c>
      <c r="AU228" s="160" t="s">
        <v>83</v>
      </c>
      <c r="AV228" s="12" t="s">
        <v>76</v>
      </c>
      <c r="AW228" s="12" t="s">
        <v>29</v>
      </c>
      <c r="AX228" s="12" t="s">
        <v>72</v>
      </c>
      <c r="AY228" s="160" t="s">
        <v>160</v>
      </c>
    </row>
    <row r="229" spans="2:65" s="13" customFormat="1" ht="10.199999999999999">
      <c r="B229" s="165"/>
      <c r="D229" s="159" t="s">
        <v>167</v>
      </c>
      <c r="E229" s="166" t="s">
        <v>1</v>
      </c>
      <c r="F229" s="167" t="s">
        <v>277</v>
      </c>
      <c r="H229" s="168">
        <v>75</v>
      </c>
      <c r="I229" s="169"/>
      <c r="L229" s="165"/>
      <c r="M229" s="170"/>
      <c r="T229" s="171"/>
      <c r="AT229" s="166" t="s">
        <v>167</v>
      </c>
      <c r="AU229" s="166" t="s">
        <v>83</v>
      </c>
      <c r="AV229" s="13" t="s">
        <v>83</v>
      </c>
      <c r="AW229" s="13" t="s">
        <v>29</v>
      </c>
      <c r="AX229" s="13" t="s">
        <v>72</v>
      </c>
      <c r="AY229" s="166" t="s">
        <v>160</v>
      </c>
    </row>
    <row r="230" spans="2:65" s="14" customFormat="1" ht="10.199999999999999">
      <c r="B230" s="172"/>
      <c r="D230" s="159" t="s">
        <v>167</v>
      </c>
      <c r="E230" s="173" t="s">
        <v>1</v>
      </c>
      <c r="F230" s="174" t="s">
        <v>174</v>
      </c>
      <c r="H230" s="175">
        <v>75</v>
      </c>
      <c r="I230" s="176"/>
      <c r="L230" s="172"/>
      <c r="M230" s="177"/>
      <c r="T230" s="178"/>
      <c r="AT230" s="173" t="s">
        <v>167</v>
      </c>
      <c r="AU230" s="173" t="s">
        <v>83</v>
      </c>
      <c r="AV230" s="14" t="s">
        <v>166</v>
      </c>
      <c r="AW230" s="14" t="s">
        <v>29</v>
      </c>
      <c r="AX230" s="14" t="s">
        <v>76</v>
      </c>
      <c r="AY230" s="173" t="s">
        <v>160</v>
      </c>
    </row>
    <row r="231" spans="2:65" s="1" customFormat="1" ht="16.5" customHeight="1">
      <c r="B231" s="143"/>
      <c r="C231" s="186" t="s">
        <v>221</v>
      </c>
      <c r="D231" s="186" t="s">
        <v>260</v>
      </c>
      <c r="E231" s="187" t="s">
        <v>278</v>
      </c>
      <c r="F231" s="188" t="s">
        <v>279</v>
      </c>
      <c r="G231" s="189" t="s">
        <v>165</v>
      </c>
      <c r="H231" s="190">
        <v>76.5</v>
      </c>
      <c r="I231" s="191"/>
      <c r="J231" s="192">
        <f>ROUND(I231*H231,2)</f>
        <v>0</v>
      </c>
      <c r="K231" s="193"/>
      <c r="L231" s="194"/>
      <c r="M231" s="195" t="s">
        <v>1</v>
      </c>
      <c r="N231" s="196" t="s">
        <v>38</v>
      </c>
      <c r="P231" s="154">
        <f>O231*H231</f>
        <v>0</v>
      </c>
      <c r="Q231" s="154">
        <v>0</v>
      </c>
      <c r="R231" s="154">
        <f>Q231*H231</f>
        <v>0</v>
      </c>
      <c r="S231" s="154">
        <v>0</v>
      </c>
      <c r="T231" s="155">
        <f>S231*H231</f>
        <v>0</v>
      </c>
      <c r="AR231" s="156" t="s">
        <v>187</v>
      </c>
      <c r="AT231" s="156" t="s">
        <v>260</v>
      </c>
      <c r="AU231" s="156" t="s">
        <v>83</v>
      </c>
      <c r="AY231" s="17" t="s">
        <v>160</v>
      </c>
      <c r="BE231" s="157">
        <f>IF(N231="základná",J231,0)</f>
        <v>0</v>
      </c>
      <c r="BF231" s="157">
        <f>IF(N231="znížená",J231,0)</f>
        <v>0</v>
      </c>
      <c r="BG231" s="157">
        <f>IF(N231="zákl. prenesená",J231,0)</f>
        <v>0</v>
      </c>
      <c r="BH231" s="157">
        <f>IF(N231="zníž. prenesená",J231,0)</f>
        <v>0</v>
      </c>
      <c r="BI231" s="157">
        <f>IF(N231="nulová",J231,0)</f>
        <v>0</v>
      </c>
      <c r="BJ231" s="17" t="s">
        <v>83</v>
      </c>
      <c r="BK231" s="157">
        <f>ROUND(I231*H231,2)</f>
        <v>0</v>
      </c>
      <c r="BL231" s="17" t="s">
        <v>166</v>
      </c>
      <c r="BM231" s="156" t="s">
        <v>280</v>
      </c>
    </row>
    <row r="232" spans="2:65" s="13" customFormat="1" ht="10.199999999999999">
      <c r="B232" s="165"/>
      <c r="D232" s="159" t="s">
        <v>167</v>
      </c>
      <c r="E232" s="166" t="s">
        <v>1</v>
      </c>
      <c r="F232" s="167" t="s">
        <v>281</v>
      </c>
      <c r="H232" s="168">
        <v>76.5</v>
      </c>
      <c r="I232" s="169"/>
      <c r="L232" s="165"/>
      <c r="M232" s="170"/>
      <c r="T232" s="171"/>
      <c r="AT232" s="166" t="s">
        <v>167</v>
      </c>
      <c r="AU232" s="166" t="s">
        <v>83</v>
      </c>
      <c r="AV232" s="13" t="s">
        <v>83</v>
      </c>
      <c r="AW232" s="13" t="s">
        <v>29</v>
      </c>
      <c r="AX232" s="13" t="s">
        <v>72</v>
      </c>
      <c r="AY232" s="166" t="s">
        <v>160</v>
      </c>
    </row>
    <row r="233" spans="2:65" s="14" customFormat="1" ht="10.199999999999999">
      <c r="B233" s="172"/>
      <c r="D233" s="159" t="s">
        <v>167</v>
      </c>
      <c r="E233" s="173" t="s">
        <v>1</v>
      </c>
      <c r="F233" s="174" t="s">
        <v>174</v>
      </c>
      <c r="H233" s="175">
        <v>76.5</v>
      </c>
      <c r="I233" s="176"/>
      <c r="L233" s="172"/>
      <c r="M233" s="177"/>
      <c r="T233" s="178"/>
      <c r="AT233" s="173" t="s">
        <v>167</v>
      </c>
      <c r="AU233" s="173" t="s">
        <v>83</v>
      </c>
      <c r="AV233" s="14" t="s">
        <v>166</v>
      </c>
      <c r="AW233" s="14" t="s">
        <v>29</v>
      </c>
      <c r="AX233" s="14" t="s">
        <v>76</v>
      </c>
      <c r="AY233" s="173" t="s">
        <v>160</v>
      </c>
    </row>
    <row r="234" spans="2:65" s="1" customFormat="1" ht="16.5" customHeight="1">
      <c r="B234" s="143"/>
      <c r="C234" s="186" t="s">
        <v>282</v>
      </c>
      <c r="D234" s="186" t="s">
        <v>260</v>
      </c>
      <c r="E234" s="187" t="s">
        <v>283</v>
      </c>
      <c r="F234" s="188" t="s">
        <v>284</v>
      </c>
      <c r="G234" s="189" t="s">
        <v>165</v>
      </c>
      <c r="H234" s="190">
        <v>76.5</v>
      </c>
      <c r="I234" s="191"/>
      <c r="J234" s="192">
        <f>ROUND(I234*H234,2)</f>
        <v>0</v>
      </c>
      <c r="K234" s="193"/>
      <c r="L234" s="194"/>
      <c r="M234" s="195" t="s">
        <v>1</v>
      </c>
      <c r="N234" s="196" t="s">
        <v>38</v>
      </c>
      <c r="P234" s="154">
        <f>O234*H234</f>
        <v>0</v>
      </c>
      <c r="Q234" s="154">
        <v>0</v>
      </c>
      <c r="R234" s="154">
        <f>Q234*H234</f>
        <v>0</v>
      </c>
      <c r="S234" s="154">
        <v>0</v>
      </c>
      <c r="T234" s="155">
        <f>S234*H234</f>
        <v>0</v>
      </c>
      <c r="AR234" s="156" t="s">
        <v>187</v>
      </c>
      <c r="AT234" s="156" t="s">
        <v>260</v>
      </c>
      <c r="AU234" s="156" t="s">
        <v>83</v>
      </c>
      <c r="AY234" s="17" t="s">
        <v>160</v>
      </c>
      <c r="BE234" s="157">
        <f>IF(N234="základná",J234,0)</f>
        <v>0</v>
      </c>
      <c r="BF234" s="157">
        <f>IF(N234="znížená",J234,0)</f>
        <v>0</v>
      </c>
      <c r="BG234" s="157">
        <f>IF(N234="zákl. prenesená",J234,0)</f>
        <v>0</v>
      </c>
      <c r="BH234" s="157">
        <f>IF(N234="zníž. prenesená",J234,0)</f>
        <v>0</v>
      </c>
      <c r="BI234" s="157">
        <f>IF(N234="nulová",J234,0)</f>
        <v>0</v>
      </c>
      <c r="BJ234" s="17" t="s">
        <v>83</v>
      </c>
      <c r="BK234" s="157">
        <f>ROUND(I234*H234,2)</f>
        <v>0</v>
      </c>
      <c r="BL234" s="17" t="s">
        <v>166</v>
      </c>
      <c r="BM234" s="156" t="s">
        <v>285</v>
      </c>
    </row>
    <row r="235" spans="2:65" s="13" customFormat="1" ht="10.199999999999999">
      <c r="B235" s="165"/>
      <c r="D235" s="159" t="s">
        <v>167</v>
      </c>
      <c r="E235" s="166" t="s">
        <v>1</v>
      </c>
      <c r="F235" s="167" t="s">
        <v>281</v>
      </c>
      <c r="H235" s="168">
        <v>76.5</v>
      </c>
      <c r="I235" s="169"/>
      <c r="L235" s="165"/>
      <c r="M235" s="170"/>
      <c r="T235" s="171"/>
      <c r="AT235" s="166" t="s">
        <v>167</v>
      </c>
      <c r="AU235" s="166" t="s">
        <v>83</v>
      </c>
      <c r="AV235" s="13" t="s">
        <v>83</v>
      </c>
      <c r="AW235" s="13" t="s">
        <v>29</v>
      </c>
      <c r="AX235" s="13" t="s">
        <v>72</v>
      </c>
      <c r="AY235" s="166" t="s">
        <v>160</v>
      </c>
    </row>
    <row r="236" spans="2:65" s="14" customFormat="1" ht="10.199999999999999">
      <c r="B236" s="172"/>
      <c r="D236" s="159" t="s">
        <v>167</v>
      </c>
      <c r="E236" s="173" t="s">
        <v>1</v>
      </c>
      <c r="F236" s="174" t="s">
        <v>174</v>
      </c>
      <c r="H236" s="175">
        <v>76.5</v>
      </c>
      <c r="I236" s="176"/>
      <c r="L236" s="172"/>
      <c r="M236" s="177"/>
      <c r="T236" s="178"/>
      <c r="AT236" s="173" t="s">
        <v>167</v>
      </c>
      <c r="AU236" s="173" t="s">
        <v>83</v>
      </c>
      <c r="AV236" s="14" t="s">
        <v>166</v>
      </c>
      <c r="AW236" s="14" t="s">
        <v>29</v>
      </c>
      <c r="AX236" s="14" t="s">
        <v>76</v>
      </c>
      <c r="AY236" s="173" t="s">
        <v>160</v>
      </c>
    </row>
    <row r="237" spans="2:65" s="11" customFormat="1" ht="22.8" customHeight="1">
      <c r="B237" s="131"/>
      <c r="D237" s="132" t="s">
        <v>71</v>
      </c>
      <c r="E237" s="141" t="s">
        <v>179</v>
      </c>
      <c r="F237" s="141" t="s">
        <v>286</v>
      </c>
      <c r="I237" s="134"/>
      <c r="J237" s="142">
        <f>BK237</f>
        <v>0</v>
      </c>
      <c r="L237" s="131"/>
      <c r="M237" s="136"/>
      <c r="P237" s="137">
        <f>SUM(P238:P260)</f>
        <v>0</v>
      </c>
      <c r="R237" s="137">
        <f>SUM(R238:R260)</f>
        <v>7.4658600000000002</v>
      </c>
      <c r="T237" s="138">
        <f>SUM(T238:T260)</f>
        <v>0</v>
      </c>
      <c r="AR237" s="132" t="s">
        <v>76</v>
      </c>
      <c r="AT237" s="139" t="s">
        <v>71</v>
      </c>
      <c r="AU237" s="139" t="s">
        <v>76</v>
      </c>
      <c r="AY237" s="132" t="s">
        <v>160</v>
      </c>
      <c r="BK237" s="140">
        <f>SUM(BK238:BK260)</f>
        <v>0</v>
      </c>
    </row>
    <row r="238" spans="2:65" s="1" customFormat="1" ht="24.15" customHeight="1">
      <c r="B238" s="143"/>
      <c r="C238" s="274" t="s">
        <v>230</v>
      </c>
      <c r="D238" s="274" t="s">
        <v>162</v>
      </c>
      <c r="E238" s="275" t="s">
        <v>287</v>
      </c>
      <c r="F238" s="276" t="s">
        <v>288</v>
      </c>
      <c r="G238" s="277" t="s">
        <v>289</v>
      </c>
      <c r="H238" s="278">
        <v>4</v>
      </c>
      <c r="I238" s="149"/>
      <c r="J238" s="150">
        <f>ROUND(I238*H238,2)</f>
        <v>0</v>
      </c>
      <c r="K238" s="151"/>
      <c r="L238" s="32"/>
      <c r="M238" s="152" t="s">
        <v>1</v>
      </c>
      <c r="N238" s="153" t="s">
        <v>38</v>
      </c>
      <c r="P238" s="154">
        <f>O238*H238</f>
        <v>0</v>
      </c>
      <c r="Q238" s="154">
        <v>0</v>
      </c>
      <c r="R238" s="154">
        <f>Q238*H238</f>
        <v>0</v>
      </c>
      <c r="S238" s="154">
        <v>0</v>
      </c>
      <c r="T238" s="155">
        <f>S238*H238</f>
        <v>0</v>
      </c>
      <c r="AR238" s="156" t="s">
        <v>166</v>
      </c>
      <c r="AT238" s="156" t="s">
        <v>162</v>
      </c>
      <c r="AU238" s="156" t="s">
        <v>83</v>
      </c>
      <c r="AY238" s="17" t="s">
        <v>160</v>
      </c>
      <c r="BE238" s="157">
        <f>IF(N238="základná",J238,0)</f>
        <v>0</v>
      </c>
      <c r="BF238" s="157">
        <f>IF(N238="znížená",J238,0)</f>
        <v>0</v>
      </c>
      <c r="BG238" s="157">
        <f>IF(N238="zákl. prenesená",J238,0)</f>
        <v>0</v>
      </c>
      <c r="BH238" s="157">
        <f>IF(N238="zníž. prenesená",J238,0)</f>
        <v>0</v>
      </c>
      <c r="BI238" s="157">
        <f>IF(N238="nulová",J238,0)</f>
        <v>0</v>
      </c>
      <c r="BJ238" s="17" t="s">
        <v>83</v>
      </c>
      <c r="BK238" s="157">
        <f>ROUND(I238*H238,2)</f>
        <v>0</v>
      </c>
      <c r="BL238" s="17" t="s">
        <v>166</v>
      </c>
      <c r="BM238" s="156" t="s">
        <v>290</v>
      </c>
    </row>
    <row r="239" spans="2:65" s="12" customFormat="1" ht="10.199999999999999">
      <c r="B239" s="158"/>
      <c r="C239" s="279"/>
      <c r="D239" s="280" t="s">
        <v>167</v>
      </c>
      <c r="E239" s="281" t="s">
        <v>1</v>
      </c>
      <c r="F239" s="282" t="s">
        <v>291</v>
      </c>
      <c r="G239" s="279"/>
      <c r="H239" s="281" t="s">
        <v>1</v>
      </c>
      <c r="I239" s="162"/>
      <c r="L239" s="158"/>
      <c r="M239" s="163"/>
      <c r="T239" s="164"/>
      <c r="AT239" s="160" t="s">
        <v>167</v>
      </c>
      <c r="AU239" s="160" t="s">
        <v>83</v>
      </c>
      <c r="AV239" s="12" t="s">
        <v>76</v>
      </c>
      <c r="AW239" s="12" t="s">
        <v>29</v>
      </c>
      <c r="AX239" s="12" t="s">
        <v>72</v>
      </c>
      <c r="AY239" s="160" t="s">
        <v>160</v>
      </c>
    </row>
    <row r="240" spans="2:65" s="12" customFormat="1" ht="20.399999999999999">
      <c r="B240" s="158"/>
      <c r="C240" s="279"/>
      <c r="D240" s="280" t="s">
        <v>167</v>
      </c>
      <c r="E240" s="281" t="s">
        <v>1</v>
      </c>
      <c r="F240" s="282" t="s">
        <v>292</v>
      </c>
      <c r="G240" s="279"/>
      <c r="H240" s="281" t="s">
        <v>1</v>
      </c>
      <c r="I240" s="162"/>
      <c r="L240" s="158"/>
      <c r="M240" s="163"/>
      <c r="T240" s="164"/>
      <c r="AT240" s="160" t="s">
        <v>167</v>
      </c>
      <c r="AU240" s="160" t="s">
        <v>83</v>
      </c>
      <c r="AV240" s="12" t="s">
        <v>76</v>
      </c>
      <c r="AW240" s="12" t="s">
        <v>29</v>
      </c>
      <c r="AX240" s="12" t="s">
        <v>72</v>
      </c>
      <c r="AY240" s="160" t="s">
        <v>160</v>
      </c>
    </row>
    <row r="241" spans="2:65" s="13" customFormat="1" ht="10.199999999999999">
      <c r="B241" s="165"/>
      <c r="C241" s="283"/>
      <c r="D241" s="280" t="s">
        <v>167</v>
      </c>
      <c r="E241" s="284" t="s">
        <v>1</v>
      </c>
      <c r="F241" s="285" t="s">
        <v>293</v>
      </c>
      <c r="G241" s="283"/>
      <c r="H241" s="286">
        <v>2</v>
      </c>
      <c r="I241" s="169"/>
      <c r="L241" s="165"/>
      <c r="M241" s="170"/>
      <c r="T241" s="171"/>
      <c r="AT241" s="166" t="s">
        <v>167</v>
      </c>
      <c r="AU241" s="166" t="s">
        <v>83</v>
      </c>
      <c r="AV241" s="13" t="s">
        <v>83</v>
      </c>
      <c r="AW241" s="13" t="s">
        <v>29</v>
      </c>
      <c r="AX241" s="13" t="s">
        <v>72</v>
      </c>
      <c r="AY241" s="166" t="s">
        <v>160</v>
      </c>
    </row>
    <row r="242" spans="2:65" s="13" customFormat="1" ht="10.199999999999999">
      <c r="B242" s="165"/>
      <c r="C242" s="283"/>
      <c r="D242" s="280" t="s">
        <v>167</v>
      </c>
      <c r="E242" s="284" t="s">
        <v>1</v>
      </c>
      <c r="F242" s="285" t="s">
        <v>294</v>
      </c>
      <c r="G242" s="283"/>
      <c r="H242" s="286">
        <v>2</v>
      </c>
      <c r="I242" s="169"/>
      <c r="L242" s="165"/>
      <c r="M242" s="170"/>
      <c r="T242" s="171"/>
      <c r="AT242" s="166" t="s">
        <v>167</v>
      </c>
      <c r="AU242" s="166" t="s">
        <v>83</v>
      </c>
      <c r="AV242" s="13" t="s">
        <v>83</v>
      </c>
      <c r="AW242" s="13" t="s">
        <v>29</v>
      </c>
      <c r="AX242" s="13" t="s">
        <v>72</v>
      </c>
      <c r="AY242" s="166" t="s">
        <v>160</v>
      </c>
    </row>
    <row r="243" spans="2:65" s="14" customFormat="1" ht="10.199999999999999">
      <c r="B243" s="172"/>
      <c r="C243" s="287"/>
      <c r="D243" s="280" t="s">
        <v>167</v>
      </c>
      <c r="E243" s="288" t="s">
        <v>1</v>
      </c>
      <c r="F243" s="289" t="s">
        <v>174</v>
      </c>
      <c r="G243" s="287"/>
      <c r="H243" s="290">
        <v>4</v>
      </c>
      <c r="I243" s="176"/>
      <c r="L243" s="172"/>
      <c r="M243" s="177"/>
      <c r="T243" s="178"/>
      <c r="AT243" s="173" t="s">
        <v>167</v>
      </c>
      <c r="AU243" s="173" t="s">
        <v>83</v>
      </c>
      <c r="AV243" s="14" t="s">
        <v>166</v>
      </c>
      <c r="AW243" s="14" t="s">
        <v>29</v>
      </c>
      <c r="AX243" s="14" t="s">
        <v>76</v>
      </c>
      <c r="AY243" s="173" t="s">
        <v>160</v>
      </c>
    </row>
    <row r="244" spans="2:65" s="1" customFormat="1" ht="24.15" customHeight="1">
      <c r="B244" s="143"/>
      <c r="C244" s="274" t="s">
        <v>7</v>
      </c>
      <c r="D244" s="274" t="s">
        <v>162</v>
      </c>
      <c r="E244" s="275" t="s">
        <v>295</v>
      </c>
      <c r="F244" s="276" t="s">
        <v>296</v>
      </c>
      <c r="G244" s="277" t="s">
        <v>289</v>
      </c>
      <c r="H244" s="278">
        <v>6</v>
      </c>
      <c r="I244" s="149"/>
      <c r="J244" s="150">
        <f>ROUND(I244*H244,2)</f>
        <v>0</v>
      </c>
      <c r="K244" s="151"/>
      <c r="L244" s="32"/>
      <c r="M244" s="152" t="s">
        <v>1</v>
      </c>
      <c r="N244" s="153" t="s">
        <v>38</v>
      </c>
      <c r="P244" s="154">
        <f>O244*H244</f>
        <v>0</v>
      </c>
      <c r="Q244" s="154">
        <v>0</v>
      </c>
      <c r="R244" s="154">
        <f>Q244*H244</f>
        <v>0</v>
      </c>
      <c r="S244" s="154">
        <v>0</v>
      </c>
      <c r="T244" s="155">
        <f>S244*H244</f>
        <v>0</v>
      </c>
      <c r="AR244" s="156" t="s">
        <v>166</v>
      </c>
      <c r="AT244" s="156" t="s">
        <v>162</v>
      </c>
      <c r="AU244" s="156" t="s">
        <v>83</v>
      </c>
      <c r="AY244" s="17" t="s">
        <v>160</v>
      </c>
      <c r="BE244" s="157">
        <f>IF(N244="základná",J244,0)</f>
        <v>0</v>
      </c>
      <c r="BF244" s="157">
        <f>IF(N244="znížená",J244,0)</f>
        <v>0</v>
      </c>
      <c r="BG244" s="157">
        <f>IF(N244="zákl. prenesená",J244,0)</f>
        <v>0</v>
      </c>
      <c r="BH244" s="157">
        <f>IF(N244="zníž. prenesená",J244,0)</f>
        <v>0</v>
      </c>
      <c r="BI244" s="157">
        <f>IF(N244="nulová",J244,0)</f>
        <v>0</v>
      </c>
      <c r="BJ244" s="17" t="s">
        <v>83</v>
      </c>
      <c r="BK244" s="157">
        <f>ROUND(I244*H244,2)</f>
        <v>0</v>
      </c>
      <c r="BL244" s="17" t="s">
        <v>166</v>
      </c>
      <c r="BM244" s="156" t="s">
        <v>297</v>
      </c>
    </row>
    <row r="245" spans="2:65" s="12" customFormat="1" ht="10.199999999999999">
      <c r="B245" s="158"/>
      <c r="C245" s="279"/>
      <c r="D245" s="280" t="s">
        <v>167</v>
      </c>
      <c r="E245" s="281" t="s">
        <v>1</v>
      </c>
      <c r="F245" s="282" t="s">
        <v>298</v>
      </c>
      <c r="G245" s="279"/>
      <c r="H245" s="281" t="s">
        <v>1</v>
      </c>
      <c r="I245" s="162"/>
      <c r="L245" s="158"/>
      <c r="M245" s="163"/>
      <c r="T245" s="164"/>
      <c r="AT245" s="160" t="s">
        <v>167</v>
      </c>
      <c r="AU245" s="160" t="s">
        <v>83</v>
      </c>
      <c r="AV245" s="12" t="s">
        <v>76</v>
      </c>
      <c r="AW245" s="12" t="s">
        <v>29</v>
      </c>
      <c r="AX245" s="12" t="s">
        <v>72</v>
      </c>
      <c r="AY245" s="160" t="s">
        <v>160</v>
      </c>
    </row>
    <row r="246" spans="2:65" s="12" customFormat="1" ht="20.399999999999999">
      <c r="B246" s="158"/>
      <c r="C246" s="279"/>
      <c r="D246" s="280" t="s">
        <v>167</v>
      </c>
      <c r="E246" s="281" t="s">
        <v>1</v>
      </c>
      <c r="F246" s="282" t="s">
        <v>299</v>
      </c>
      <c r="G246" s="279"/>
      <c r="H246" s="281" t="s">
        <v>1</v>
      </c>
      <c r="I246" s="162"/>
      <c r="L246" s="158"/>
      <c r="M246" s="163"/>
      <c r="T246" s="164"/>
      <c r="AT246" s="160" t="s">
        <v>167</v>
      </c>
      <c r="AU246" s="160" t="s">
        <v>83</v>
      </c>
      <c r="AV246" s="12" t="s">
        <v>76</v>
      </c>
      <c r="AW246" s="12" t="s">
        <v>29</v>
      </c>
      <c r="AX246" s="12" t="s">
        <v>72</v>
      </c>
      <c r="AY246" s="160" t="s">
        <v>160</v>
      </c>
    </row>
    <row r="247" spans="2:65" s="13" customFormat="1" ht="10.199999999999999">
      <c r="B247" s="165"/>
      <c r="C247" s="283"/>
      <c r="D247" s="280" t="s">
        <v>167</v>
      </c>
      <c r="E247" s="284" t="s">
        <v>1</v>
      </c>
      <c r="F247" s="285" t="s">
        <v>300</v>
      </c>
      <c r="G247" s="283"/>
      <c r="H247" s="286">
        <v>6</v>
      </c>
      <c r="I247" s="169"/>
      <c r="L247" s="165"/>
      <c r="M247" s="170"/>
      <c r="T247" s="171"/>
      <c r="AT247" s="166" t="s">
        <v>167</v>
      </c>
      <c r="AU247" s="166" t="s">
        <v>83</v>
      </c>
      <c r="AV247" s="13" t="s">
        <v>83</v>
      </c>
      <c r="AW247" s="13" t="s">
        <v>29</v>
      </c>
      <c r="AX247" s="13" t="s">
        <v>72</v>
      </c>
      <c r="AY247" s="166" t="s">
        <v>160</v>
      </c>
    </row>
    <row r="248" spans="2:65" s="14" customFormat="1" ht="10.199999999999999">
      <c r="B248" s="172"/>
      <c r="C248" s="287"/>
      <c r="D248" s="280" t="s">
        <v>167</v>
      </c>
      <c r="E248" s="288" t="s">
        <v>1</v>
      </c>
      <c r="F248" s="289" t="s">
        <v>174</v>
      </c>
      <c r="G248" s="287"/>
      <c r="H248" s="290">
        <v>6</v>
      </c>
      <c r="I248" s="176"/>
      <c r="L248" s="172"/>
      <c r="M248" s="177"/>
      <c r="T248" s="178"/>
      <c r="AT248" s="173" t="s">
        <v>167</v>
      </c>
      <c r="AU248" s="173" t="s">
        <v>83</v>
      </c>
      <c r="AV248" s="14" t="s">
        <v>166</v>
      </c>
      <c r="AW248" s="14" t="s">
        <v>29</v>
      </c>
      <c r="AX248" s="14" t="s">
        <v>76</v>
      </c>
      <c r="AY248" s="173" t="s">
        <v>160</v>
      </c>
    </row>
    <row r="249" spans="2:65" s="1" customFormat="1" ht="24.15" customHeight="1">
      <c r="B249" s="143"/>
      <c r="C249" s="274" t="s">
        <v>236</v>
      </c>
      <c r="D249" s="274" t="s">
        <v>162</v>
      </c>
      <c r="E249" s="275" t="s">
        <v>301</v>
      </c>
      <c r="F249" s="276" t="s">
        <v>302</v>
      </c>
      <c r="G249" s="277" t="s">
        <v>289</v>
      </c>
      <c r="H249" s="278">
        <v>4</v>
      </c>
      <c r="I249" s="149"/>
      <c r="J249" s="150">
        <f>ROUND(I249*H249,2)</f>
        <v>0</v>
      </c>
      <c r="K249" s="151"/>
      <c r="L249" s="32"/>
      <c r="M249" s="152" t="s">
        <v>1</v>
      </c>
      <c r="N249" s="153" t="s">
        <v>38</v>
      </c>
      <c r="P249" s="154">
        <f>O249*H249</f>
        <v>0</v>
      </c>
      <c r="Q249" s="154">
        <v>0</v>
      </c>
      <c r="R249" s="154">
        <f>Q249*H249</f>
        <v>0</v>
      </c>
      <c r="S249" s="154">
        <v>0</v>
      </c>
      <c r="T249" s="155">
        <f>S249*H249</f>
        <v>0</v>
      </c>
      <c r="AR249" s="156" t="s">
        <v>166</v>
      </c>
      <c r="AT249" s="156" t="s">
        <v>162</v>
      </c>
      <c r="AU249" s="156" t="s">
        <v>83</v>
      </c>
      <c r="AY249" s="17" t="s">
        <v>160</v>
      </c>
      <c r="BE249" s="157">
        <f>IF(N249="základná",J249,0)</f>
        <v>0</v>
      </c>
      <c r="BF249" s="157">
        <f>IF(N249="znížená",J249,0)</f>
        <v>0</v>
      </c>
      <c r="BG249" s="157">
        <f>IF(N249="zákl. prenesená",J249,0)</f>
        <v>0</v>
      </c>
      <c r="BH249" s="157">
        <f>IF(N249="zníž. prenesená",J249,0)</f>
        <v>0</v>
      </c>
      <c r="BI249" s="157">
        <f>IF(N249="nulová",J249,0)</f>
        <v>0</v>
      </c>
      <c r="BJ249" s="17" t="s">
        <v>83</v>
      </c>
      <c r="BK249" s="157">
        <f>ROUND(I249*H249,2)</f>
        <v>0</v>
      </c>
      <c r="BL249" s="17" t="s">
        <v>166</v>
      </c>
      <c r="BM249" s="156" t="s">
        <v>303</v>
      </c>
    </row>
    <row r="250" spans="2:65" s="12" customFormat="1" ht="10.199999999999999">
      <c r="B250" s="158"/>
      <c r="C250" s="279"/>
      <c r="D250" s="280" t="s">
        <v>167</v>
      </c>
      <c r="E250" s="281" t="s">
        <v>1</v>
      </c>
      <c r="F250" s="282" t="s">
        <v>298</v>
      </c>
      <c r="G250" s="279"/>
      <c r="H250" s="281" t="s">
        <v>1</v>
      </c>
      <c r="I250" s="162"/>
      <c r="L250" s="158"/>
      <c r="M250" s="163"/>
      <c r="T250" s="164"/>
      <c r="AT250" s="160" t="s">
        <v>167</v>
      </c>
      <c r="AU250" s="160" t="s">
        <v>83</v>
      </c>
      <c r="AV250" s="12" t="s">
        <v>76</v>
      </c>
      <c r="AW250" s="12" t="s">
        <v>29</v>
      </c>
      <c r="AX250" s="12" t="s">
        <v>72</v>
      </c>
      <c r="AY250" s="160" t="s">
        <v>160</v>
      </c>
    </row>
    <row r="251" spans="2:65" s="12" customFormat="1" ht="20.399999999999999">
      <c r="B251" s="158"/>
      <c r="C251" s="279"/>
      <c r="D251" s="280" t="s">
        <v>167</v>
      </c>
      <c r="E251" s="281" t="s">
        <v>1</v>
      </c>
      <c r="F251" s="282" t="s">
        <v>304</v>
      </c>
      <c r="G251" s="279"/>
      <c r="H251" s="281" t="s">
        <v>1</v>
      </c>
      <c r="I251" s="162"/>
      <c r="L251" s="158"/>
      <c r="M251" s="163"/>
      <c r="T251" s="164"/>
      <c r="AT251" s="160" t="s">
        <v>167</v>
      </c>
      <c r="AU251" s="160" t="s">
        <v>83</v>
      </c>
      <c r="AV251" s="12" t="s">
        <v>76</v>
      </c>
      <c r="AW251" s="12" t="s">
        <v>29</v>
      </c>
      <c r="AX251" s="12" t="s">
        <v>72</v>
      </c>
      <c r="AY251" s="160" t="s">
        <v>160</v>
      </c>
    </row>
    <row r="252" spans="2:65" s="13" customFormat="1" ht="20.399999999999999">
      <c r="B252" s="165"/>
      <c r="C252" s="283"/>
      <c r="D252" s="280" t="s">
        <v>167</v>
      </c>
      <c r="E252" s="284" t="s">
        <v>1</v>
      </c>
      <c r="F252" s="285" t="s">
        <v>305</v>
      </c>
      <c r="G252" s="283"/>
      <c r="H252" s="286">
        <v>2</v>
      </c>
      <c r="I252" s="169"/>
      <c r="L252" s="165"/>
      <c r="M252" s="170"/>
      <c r="T252" s="171"/>
      <c r="AT252" s="166" t="s">
        <v>167</v>
      </c>
      <c r="AU252" s="166" t="s">
        <v>83</v>
      </c>
      <c r="AV252" s="13" t="s">
        <v>83</v>
      </c>
      <c r="AW252" s="13" t="s">
        <v>29</v>
      </c>
      <c r="AX252" s="13" t="s">
        <v>72</v>
      </c>
      <c r="AY252" s="166" t="s">
        <v>160</v>
      </c>
    </row>
    <row r="253" spans="2:65" s="13" customFormat="1" ht="20.399999999999999">
      <c r="B253" s="165"/>
      <c r="C253" s="283"/>
      <c r="D253" s="280" t="s">
        <v>167</v>
      </c>
      <c r="E253" s="284" t="s">
        <v>1</v>
      </c>
      <c r="F253" s="285" t="s">
        <v>306</v>
      </c>
      <c r="G253" s="283"/>
      <c r="H253" s="286">
        <v>2</v>
      </c>
      <c r="I253" s="169"/>
      <c r="L253" s="165"/>
      <c r="M253" s="170"/>
      <c r="T253" s="171"/>
      <c r="AT253" s="166" t="s">
        <v>167</v>
      </c>
      <c r="AU253" s="166" t="s">
        <v>83</v>
      </c>
      <c r="AV253" s="13" t="s">
        <v>83</v>
      </c>
      <c r="AW253" s="13" t="s">
        <v>29</v>
      </c>
      <c r="AX253" s="13" t="s">
        <v>72</v>
      </c>
      <c r="AY253" s="166" t="s">
        <v>160</v>
      </c>
    </row>
    <row r="254" spans="2:65" s="14" customFormat="1" ht="10.199999999999999">
      <c r="B254" s="172"/>
      <c r="C254" s="287"/>
      <c r="D254" s="280" t="s">
        <v>167</v>
      </c>
      <c r="E254" s="288" t="s">
        <v>1</v>
      </c>
      <c r="F254" s="289" t="s">
        <v>174</v>
      </c>
      <c r="G254" s="287"/>
      <c r="H254" s="290">
        <v>4</v>
      </c>
      <c r="I254" s="176"/>
      <c r="L254" s="172"/>
      <c r="M254" s="177"/>
      <c r="T254" s="178"/>
      <c r="AT254" s="173" t="s">
        <v>167</v>
      </c>
      <c r="AU254" s="173" t="s">
        <v>83</v>
      </c>
      <c r="AV254" s="14" t="s">
        <v>166</v>
      </c>
      <c r="AW254" s="14" t="s">
        <v>29</v>
      </c>
      <c r="AX254" s="14" t="s">
        <v>76</v>
      </c>
      <c r="AY254" s="173" t="s">
        <v>160</v>
      </c>
    </row>
    <row r="255" spans="2:65" s="1" customFormat="1" ht="24.15" customHeight="1">
      <c r="B255" s="143"/>
      <c r="C255" s="256" t="s">
        <v>307</v>
      </c>
      <c r="D255" s="256" t="s">
        <v>162</v>
      </c>
      <c r="E255" s="257" t="s">
        <v>308</v>
      </c>
      <c r="F255" s="258" t="s">
        <v>309</v>
      </c>
      <c r="G255" s="259" t="s">
        <v>289</v>
      </c>
      <c r="H255" s="260">
        <v>3</v>
      </c>
      <c r="I255" s="149"/>
      <c r="J255" s="150">
        <f>ROUND(I255*H255,2)</f>
        <v>0</v>
      </c>
      <c r="K255" s="151"/>
      <c r="L255" s="32"/>
      <c r="M255" s="152" t="s">
        <v>1</v>
      </c>
      <c r="N255" s="153" t="s">
        <v>38</v>
      </c>
      <c r="P255" s="154">
        <f>O255*H255</f>
        <v>0</v>
      </c>
      <c r="Q255" s="154">
        <v>6.2E-4</v>
      </c>
      <c r="R255" s="154">
        <f>Q255*H255</f>
        <v>1.8600000000000001E-3</v>
      </c>
      <c r="S255" s="154">
        <v>0</v>
      </c>
      <c r="T255" s="155">
        <f>S255*H255</f>
        <v>0</v>
      </c>
      <c r="AR255" s="156" t="s">
        <v>166</v>
      </c>
      <c r="AT255" s="156" t="s">
        <v>162</v>
      </c>
      <c r="AU255" s="156" t="s">
        <v>83</v>
      </c>
      <c r="AY255" s="17" t="s">
        <v>160</v>
      </c>
      <c r="BE255" s="157">
        <f>IF(N255="základná",J255,0)</f>
        <v>0</v>
      </c>
      <c r="BF255" s="157">
        <f>IF(N255="znížená",J255,0)</f>
        <v>0</v>
      </c>
      <c r="BG255" s="157">
        <f>IF(N255="zákl. prenesená",J255,0)</f>
        <v>0</v>
      </c>
      <c r="BH255" s="157">
        <f>IF(N255="zníž. prenesená",J255,0)</f>
        <v>0</v>
      </c>
      <c r="BI255" s="157">
        <f>IF(N255="nulová",J255,0)</f>
        <v>0</v>
      </c>
      <c r="BJ255" s="17" t="s">
        <v>83</v>
      </c>
      <c r="BK255" s="157">
        <f>ROUND(I255*H255,2)</f>
        <v>0</v>
      </c>
      <c r="BL255" s="17" t="s">
        <v>166</v>
      </c>
      <c r="BM255" s="156" t="s">
        <v>310</v>
      </c>
    </row>
    <row r="256" spans="2:65" s="12" customFormat="1" ht="20.399999999999999">
      <c r="B256" s="158"/>
      <c r="C256" s="261"/>
      <c r="D256" s="262" t="s">
        <v>167</v>
      </c>
      <c r="E256" s="263" t="s">
        <v>1</v>
      </c>
      <c r="F256" s="264" t="s">
        <v>311</v>
      </c>
      <c r="G256" s="261"/>
      <c r="H256" s="263" t="s">
        <v>1</v>
      </c>
      <c r="I256" s="162"/>
      <c r="L256" s="158"/>
      <c r="M256" s="163"/>
      <c r="T256" s="164"/>
      <c r="AT256" s="160" t="s">
        <v>167</v>
      </c>
      <c r="AU256" s="160" t="s">
        <v>83</v>
      </c>
      <c r="AV256" s="12" t="s">
        <v>76</v>
      </c>
      <c r="AW256" s="12" t="s">
        <v>29</v>
      </c>
      <c r="AX256" s="12" t="s">
        <v>72</v>
      </c>
      <c r="AY256" s="160" t="s">
        <v>160</v>
      </c>
    </row>
    <row r="257" spans="2:65" s="13" customFormat="1" ht="10.199999999999999">
      <c r="B257" s="165"/>
      <c r="C257" s="265"/>
      <c r="D257" s="262" t="s">
        <v>167</v>
      </c>
      <c r="E257" s="266" t="s">
        <v>1</v>
      </c>
      <c r="F257" s="267" t="s">
        <v>179</v>
      </c>
      <c r="G257" s="265"/>
      <c r="H257" s="268">
        <v>3</v>
      </c>
      <c r="I257" s="169"/>
      <c r="L257" s="165"/>
      <c r="M257" s="170"/>
      <c r="T257" s="171"/>
      <c r="AT257" s="166" t="s">
        <v>167</v>
      </c>
      <c r="AU257" s="166" t="s">
        <v>83</v>
      </c>
      <c r="AV257" s="13" t="s">
        <v>83</v>
      </c>
      <c r="AW257" s="13" t="s">
        <v>29</v>
      </c>
      <c r="AX257" s="13" t="s">
        <v>76</v>
      </c>
      <c r="AY257" s="166" t="s">
        <v>160</v>
      </c>
    </row>
    <row r="258" spans="2:65" s="1" customFormat="1" ht="24.15" customHeight="1">
      <c r="B258" s="143"/>
      <c r="C258" s="269" t="s">
        <v>312</v>
      </c>
      <c r="D258" s="269" t="s">
        <v>260</v>
      </c>
      <c r="E258" s="270" t="s">
        <v>313</v>
      </c>
      <c r="F258" s="271" t="s">
        <v>311</v>
      </c>
      <c r="G258" s="272" t="s">
        <v>289</v>
      </c>
      <c r="H258" s="273">
        <v>3</v>
      </c>
      <c r="I258" s="191"/>
      <c r="J258" s="192">
        <f>ROUND(I258*H258,2)</f>
        <v>0</v>
      </c>
      <c r="K258" s="193"/>
      <c r="L258" s="194"/>
      <c r="M258" s="195" t="s">
        <v>1</v>
      </c>
      <c r="N258" s="196" t="s">
        <v>38</v>
      </c>
      <c r="P258" s="154">
        <f>O258*H258</f>
        <v>0</v>
      </c>
      <c r="Q258" s="154">
        <v>2.488</v>
      </c>
      <c r="R258" s="154">
        <f>Q258*H258</f>
        <v>7.4640000000000004</v>
      </c>
      <c r="S258" s="154">
        <v>0</v>
      </c>
      <c r="T258" s="155">
        <f>S258*H258</f>
        <v>0</v>
      </c>
      <c r="AR258" s="156" t="s">
        <v>187</v>
      </c>
      <c r="AT258" s="156" t="s">
        <v>260</v>
      </c>
      <c r="AU258" s="156" t="s">
        <v>83</v>
      </c>
      <c r="AY258" s="17" t="s">
        <v>160</v>
      </c>
      <c r="BE258" s="157">
        <f>IF(N258="základná",J258,0)</f>
        <v>0</v>
      </c>
      <c r="BF258" s="157">
        <f>IF(N258="znížená",J258,0)</f>
        <v>0</v>
      </c>
      <c r="BG258" s="157">
        <f>IF(N258="zákl. prenesená",J258,0)</f>
        <v>0</v>
      </c>
      <c r="BH258" s="157">
        <f>IF(N258="zníž. prenesená",J258,0)</f>
        <v>0</v>
      </c>
      <c r="BI258" s="157">
        <f>IF(N258="nulová",J258,0)</f>
        <v>0</v>
      </c>
      <c r="BJ258" s="17" t="s">
        <v>83</v>
      </c>
      <c r="BK258" s="157">
        <f>ROUND(I258*H258,2)</f>
        <v>0</v>
      </c>
      <c r="BL258" s="17" t="s">
        <v>166</v>
      </c>
      <c r="BM258" s="156" t="s">
        <v>314</v>
      </c>
    </row>
    <row r="259" spans="2:65" s="12" customFormat="1" ht="20.399999999999999">
      <c r="B259" s="158"/>
      <c r="C259" s="261"/>
      <c r="D259" s="262" t="s">
        <v>167</v>
      </c>
      <c r="E259" s="263" t="s">
        <v>1</v>
      </c>
      <c r="F259" s="264" t="s">
        <v>311</v>
      </c>
      <c r="G259" s="261"/>
      <c r="H259" s="263" t="s">
        <v>1</v>
      </c>
      <c r="I259" s="162"/>
      <c r="L259" s="158"/>
      <c r="M259" s="163"/>
      <c r="T259" s="164"/>
      <c r="AT259" s="160" t="s">
        <v>167</v>
      </c>
      <c r="AU259" s="160" t="s">
        <v>83</v>
      </c>
      <c r="AV259" s="12" t="s">
        <v>76</v>
      </c>
      <c r="AW259" s="12" t="s">
        <v>29</v>
      </c>
      <c r="AX259" s="12" t="s">
        <v>72</v>
      </c>
      <c r="AY259" s="160" t="s">
        <v>160</v>
      </c>
    </row>
    <row r="260" spans="2:65" s="13" customFormat="1" ht="10.199999999999999">
      <c r="B260" s="165"/>
      <c r="C260" s="265"/>
      <c r="D260" s="262" t="s">
        <v>167</v>
      </c>
      <c r="E260" s="266" t="s">
        <v>1</v>
      </c>
      <c r="F260" s="267" t="s">
        <v>179</v>
      </c>
      <c r="G260" s="265"/>
      <c r="H260" s="268">
        <v>3</v>
      </c>
      <c r="I260" s="169"/>
      <c r="L260" s="165"/>
      <c r="M260" s="170"/>
      <c r="T260" s="171"/>
      <c r="AT260" s="166" t="s">
        <v>167</v>
      </c>
      <c r="AU260" s="166" t="s">
        <v>83</v>
      </c>
      <c r="AV260" s="13" t="s">
        <v>83</v>
      </c>
      <c r="AW260" s="13" t="s">
        <v>29</v>
      </c>
      <c r="AX260" s="13" t="s">
        <v>76</v>
      </c>
      <c r="AY260" s="166" t="s">
        <v>160</v>
      </c>
    </row>
    <row r="261" spans="2:65" s="11" customFormat="1" ht="22.8" customHeight="1">
      <c r="B261" s="131"/>
      <c r="D261" s="132" t="s">
        <v>71</v>
      </c>
      <c r="E261" s="141" t="s">
        <v>166</v>
      </c>
      <c r="F261" s="141" t="s">
        <v>315</v>
      </c>
      <c r="I261" s="134"/>
      <c r="J261" s="142">
        <f>BK261</f>
        <v>0</v>
      </c>
      <c r="L261" s="131"/>
      <c r="M261" s="136"/>
      <c r="P261" s="137">
        <f>SUM(P262:P285)</f>
        <v>0</v>
      </c>
      <c r="R261" s="137">
        <f>SUM(R262:R285)</f>
        <v>0</v>
      </c>
      <c r="T261" s="138">
        <f>SUM(T262:T285)</f>
        <v>0</v>
      </c>
      <c r="AR261" s="132" t="s">
        <v>76</v>
      </c>
      <c r="AT261" s="139" t="s">
        <v>71</v>
      </c>
      <c r="AU261" s="139" t="s">
        <v>76</v>
      </c>
      <c r="AY261" s="132" t="s">
        <v>160</v>
      </c>
      <c r="BK261" s="140">
        <f>SUM(BK262:BK285)</f>
        <v>0</v>
      </c>
    </row>
    <row r="262" spans="2:65" s="1" customFormat="1" ht="24.15" customHeight="1">
      <c r="B262" s="143"/>
      <c r="C262" s="274" t="s">
        <v>189</v>
      </c>
      <c r="D262" s="274" t="s">
        <v>162</v>
      </c>
      <c r="E262" s="275" t="s">
        <v>316</v>
      </c>
      <c r="F262" s="276" t="s">
        <v>317</v>
      </c>
      <c r="G262" s="277" t="s">
        <v>209</v>
      </c>
      <c r="H262" s="278">
        <v>84.25</v>
      </c>
      <c r="I262" s="149"/>
      <c r="J262" s="150">
        <f>ROUND(I262*H262,2)</f>
        <v>0</v>
      </c>
      <c r="K262" s="151"/>
      <c r="L262" s="32"/>
      <c r="M262" s="152" t="s">
        <v>1</v>
      </c>
      <c r="N262" s="153" t="s">
        <v>38</v>
      </c>
      <c r="P262" s="154">
        <f>O262*H262</f>
        <v>0</v>
      </c>
      <c r="Q262" s="154">
        <v>0</v>
      </c>
      <c r="R262" s="154">
        <f>Q262*H262</f>
        <v>0</v>
      </c>
      <c r="S262" s="154">
        <v>0</v>
      </c>
      <c r="T262" s="155">
        <f>S262*H262</f>
        <v>0</v>
      </c>
      <c r="AR262" s="156" t="s">
        <v>166</v>
      </c>
      <c r="AT262" s="156" t="s">
        <v>162</v>
      </c>
      <c r="AU262" s="156" t="s">
        <v>83</v>
      </c>
      <c r="AY262" s="17" t="s">
        <v>160</v>
      </c>
      <c r="BE262" s="157">
        <f>IF(N262="základná",J262,0)</f>
        <v>0</v>
      </c>
      <c r="BF262" s="157">
        <f>IF(N262="znížená",J262,0)</f>
        <v>0</v>
      </c>
      <c r="BG262" s="157">
        <f>IF(N262="zákl. prenesená",J262,0)</f>
        <v>0</v>
      </c>
      <c r="BH262" s="157">
        <f>IF(N262="zníž. prenesená",J262,0)</f>
        <v>0</v>
      </c>
      <c r="BI262" s="157">
        <f>IF(N262="nulová",J262,0)</f>
        <v>0</v>
      </c>
      <c r="BJ262" s="17" t="s">
        <v>83</v>
      </c>
      <c r="BK262" s="157">
        <f>ROUND(I262*H262,2)</f>
        <v>0</v>
      </c>
      <c r="BL262" s="17" t="s">
        <v>166</v>
      </c>
      <c r="BM262" s="156" t="s">
        <v>318</v>
      </c>
    </row>
    <row r="263" spans="2:65" s="12" customFormat="1" ht="10.199999999999999">
      <c r="B263" s="158"/>
      <c r="C263" s="279"/>
      <c r="D263" s="280" t="s">
        <v>167</v>
      </c>
      <c r="E263" s="281" t="s">
        <v>1</v>
      </c>
      <c r="F263" s="282" t="s">
        <v>319</v>
      </c>
      <c r="G263" s="279"/>
      <c r="H263" s="281" t="s">
        <v>1</v>
      </c>
      <c r="I263" s="162"/>
      <c r="L263" s="158"/>
      <c r="M263" s="163"/>
      <c r="T263" s="164"/>
      <c r="AT263" s="160" t="s">
        <v>167</v>
      </c>
      <c r="AU263" s="160" t="s">
        <v>83</v>
      </c>
      <c r="AV263" s="12" t="s">
        <v>76</v>
      </c>
      <c r="AW263" s="12" t="s">
        <v>29</v>
      </c>
      <c r="AX263" s="12" t="s">
        <v>72</v>
      </c>
      <c r="AY263" s="160" t="s">
        <v>160</v>
      </c>
    </row>
    <row r="264" spans="2:65" s="12" customFormat="1" ht="10.199999999999999">
      <c r="B264" s="158"/>
      <c r="C264" s="279"/>
      <c r="D264" s="280" t="s">
        <v>167</v>
      </c>
      <c r="E264" s="281" t="s">
        <v>1</v>
      </c>
      <c r="F264" s="282" t="s">
        <v>320</v>
      </c>
      <c r="G264" s="279"/>
      <c r="H264" s="281" t="s">
        <v>1</v>
      </c>
      <c r="I264" s="162"/>
      <c r="L264" s="158"/>
      <c r="M264" s="163"/>
      <c r="T264" s="164"/>
      <c r="AT264" s="160" t="s">
        <v>167</v>
      </c>
      <c r="AU264" s="160" t="s">
        <v>83</v>
      </c>
      <c r="AV264" s="12" t="s">
        <v>76</v>
      </c>
      <c r="AW264" s="12" t="s">
        <v>29</v>
      </c>
      <c r="AX264" s="12" t="s">
        <v>72</v>
      </c>
      <c r="AY264" s="160" t="s">
        <v>160</v>
      </c>
    </row>
    <row r="265" spans="2:65" s="13" customFormat="1" ht="10.199999999999999">
      <c r="B265" s="165"/>
      <c r="C265" s="283"/>
      <c r="D265" s="280" t="s">
        <v>167</v>
      </c>
      <c r="E265" s="284" t="s">
        <v>1</v>
      </c>
      <c r="F265" s="285" t="s">
        <v>321</v>
      </c>
      <c r="G265" s="283"/>
      <c r="H265" s="286">
        <v>65</v>
      </c>
      <c r="I265" s="169"/>
      <c r="L265" s="165"/>
      <c r="M265" s="170"/>
      <c r="T265" s="171"/>
      <c r="AT265" s="166" t="s">
        <v>167</v>
      </c>
      <c r="AU265" s="166" t="s">
        <v>83</v>
      </c>
      <c r="AV265" s="13" t="s">
        <v>83</v>
      </c>
      <c r="AW265" s="13" t="s">
        <v>29</v>
      </c>
      <c r="AX265" s="13" t="s">
        <v>72</v>
      </c>
      <c r="AY265" s="166" t="s">
        <v>160</v>
      </c>
    </row>
    <row r="266" spans="2:65" s="12" customFormat="1" ht="10.199999999999999">
      <c r="B266" s="158"/>
      <c r="C266" s="279"/>
      <c r="D266" s="280" t="s">
        <v>167</v>
      </c>
      <c r="E266" s="281" t="s">
        <v>1</v>
      </c>
      <c r="F266" s="282" t="s">
        <v>298</v>
      </c>
      <c r="G266" s="279"/>
      <c r="H266" s="281" t="s">
        <v>1</v>
      </c>
      <c r="I266" s="162"/>
      <c r="L266" s="158"/>
      <c r="M266" s="163"/>
      <c r="T266" s="164"/>
      <c r="AT266" s="160" t="s">
        <v>167</v>
      </c>
      <c r="AU266" s="160" t="s">
        <v>83</v>
      </c>
      <c r="AV266" s="12" t="s">
        <v>76</v>
      </c>
      <c r="AW266" s="12" t="s">
        <v>29</v>
      </c>
      <c r="AX266" s="12" t="s">
        <v>72</v>
      </c>
      <c r="AY266" s="160" t="s">
        <v>160</v>
      </c>
    </row>
    <row r="267" spans="2:65" s="13" customFormat="1" ht="10.199999999999999">
      <c r="B267" s="165"/>
      <c r="C267" s="283"/>
      <c r="D267" s="280" t="s">
        <v>167</v>
      </c>
      <c r="E267" s="284" t="s">
        <v>1</v>
      </c>
      <c r="F267" s="285" t="s">
        <v>322</v>
      </c>
      <c r="G267" s="283"/>
      <c r="H267" s="286">
        <v>2.5</v>
      </c>
      <c r="I267" s="169"/>
      <c r="L267" s="165"/>
      <c r="M267" s="170"/>
      <c r="T267" s="171"/>
      <c r="AT267" s="166" t="s">
        <v>167</v>
      </c>
      <c r="AU267" s="166" t="s">
        <v>83</v>
      </c>
      <c r="AV267" s="13" t="s">
        <v>83</v>
      </c>
      <c r="AW267" s="13" t="s">
        <v>29</v>
      </c>
      <c r="AX267" s="13" t="s">
        <v>72</v>
      </c>
      <c r="AY267" s="166" t="s">
        <v>160</v>
      </c>
    </row>
    <row r="268" spans="2:65" s="12" customFormat="1" ht="10.199999999999999">
      <c r="B268" s="158"/>
      <c r="C268" s="279"/>
      <c r="D268" s="280" t="s">
        <v>167</v>
      </c>
      <c r="E268" s="281" t="s">
        <v>1</v>
      </c>
      <c r="F268" s="282" t="s">
        <v>323</v>
      </c>
      <c r="G268" s="279"/>
      <c r="H268" s="281" t="s">
        <v>1</v>
      </c>
      <c r="I268" s="162"/>
      <c r="L268" s="158"/>
      <c r="M268" s="163"/>
      <c r="T268" s="164"/>
      <c r="AT268" s="160" t="s">
        <v>167</v>
      </c>
      <c r="AU268" s="160" t="s">
        <v>83</v>
      </c>
      <c r="AV268" s="12" t="s">
        <v>76</v>
      </c>
      <c r="AW268" s="12" t="s">
        <v>29</v>
      </c>
      <c r="AX268" s="12" t="s">
        <v>72</v>
      </c>
      <c r="AY268" s="160" t="s">
        <v>160</v>
      </c>
    </row>
    <row r="269" spans="2:65" s="13" customFormat="1" ht="10.199999999999999">
      <c r="B269" s="165"/>
      <c r="C269" s="283"/>
      <c r="D269" s="280" t="s">
        <v>167</v>
      </c>
      <c r="E269" s="284" t="s">
        <v>1</v>
      </c>
      <c r="F269" s="285" t="s">
        <v>324</v>
      </c>
      <c r="G269" s="283"/>
      <c r="H269" s="286">
        <v>15.75</v>
      </c>
      <c r="I269" s="169"/>
      <c r="L269" s="165"/>
      <c r="M269" s="170"/>
      <c r="T269" s="171"/>
      <c r="AT269" s="166" t="s">
        <v>167</v>
      </c>
      <c r="AU269" s="166" t="s">
        <v>83</v>
      </c>
      <c r="AV269" s="13" t="s">
        <v>83</v>
      </c>
      <c r="AW269" s="13" t="s">
        <v>29</v>
      </c>
      <c r="AX269" s="13" t="s">
        <v>72</v>
      </c>
      <c r="AY269" s="166" t="s">
        <v>160</v>
      </c>
    </row>
    <row r="270" spans="2:65" s="13" customFormat="1" ht="10.199999999999999">
      <c r="B270" s="165"/>
      <c r="C270" s="283"/>
      <c r="D270" s="280" t="s">
        <v>167</v>
      </c>
      <c r="E270" s="284" t="s">
        <v>1</v>
      </c>
      <c r="F270" s="285" t="s">
        <v>325</v>
      </c>
      <c r="G270" s="283"/>
      <c r="H270" s="286">
        <v>1</v>
      </c>
      <c r="I270" s="169"/>
      <c r="L270" s="165"/>
      <c r="M270" s="170"/>
      <c r="T270" s="171"/>
      <c r="AT270" s="166" t="s">
        <v>167</v>
      </c>
      <c r="AU270" s="166" t="s">
        <v>83</v>
      </c>
      <c r="AV270" s="13" t="s">
        <v>83</v>
      </c>
      <c r="AW270" s="13" t="s">
        <v>29</v>
      </c>
      <c r="AX270" s="13" t="s">
        <v>72</v>
      </c>
      <c r="AY270" s="166" t="s">
        <v>160</v>
      </c>
    </row>
    <row r="271" spans="2:65" s="14" customFormat="1" ht="10.199999999999999">
      <c r="B271" s="172"/>
      <c r="C271" s="287"/>
      <c r="D271" s="280" t="s">
        <v>167</v>
      </c>
      <c r="E271" s="288" t="s">
        <v>1</v>
      </c>
      <c r="F271" s="289" t="s">
        <v>174</v>
      </c>
      <c r="G271" s="287"/>
      <c r="H271" s="290">
        <v>84.25</v>
      </c>
      <c r="I271" s="176"/>
      <c r="L271" s="172"/>
      <c r="M271" s="177"/>
      <c r="T271" s="178"/>
      <c r="AT271" s="173" t="s">
        <v>167</v>
      </c>
      <c r="AU271" s="173" t="s">
        <v>83</v>
      </c>
      <c r="AV271" s="14" t="s">
        <v>166</v>
      </c>
      <c r="AW271" s="14" t="s">
        <v>29</v>
      </c>
      <c r="AX271" s="14" t="s">
        <v>76</v>
      </c>
      <c r="AY271" s="173" t="s">
        <v>160</v>
      </c>
    </row>
    <row r="272" spans="2:65" s="1" customFormat="1" ht="33" customHeight="1">
      <c r="B272" s="143"/>
      <c r="C272" s="274" t="s">
        <v>241</v>
      </c>
      <c r="D272" s="274" t="s">
        <v>162</v>
      </c>
      <c r="E272" s="275" t="s">
        <v>326</v>
      </c>
      <c r="F272" s="276" t="s">
        <v>327</v>
      </c>
      <c r="G272" s="277" t="s">
        <v>209</v>
      </c>
      <c r="H272" s="278">
        <v>26.6</v>
      </c>
      <c r="I272" s="149"/>
      <c r="J272" s="150">
        <f>ROUND(I272*H272,2)</f>
        <v>0</v>
      </c>
      <c r="K272" s="151"/>
      <c r="L272" s="32"/>
      <c r="M272" s="152" t="s">
        <v>1</v>
      </c>
      <c r="N272" s="153" t="s">
        <v>38</v>
      </c>
      <c r="P272" s="154">
        <f>O272*H272</f>
        <v>0</v>
      </c>
      <c r="Q272" s="154">
        <v>0</v>
      </c>
      <c r="R272" s="154">
        <f>Q272*H272</f>
        <v>0</v>
      </c>
      <c r="S272" s="154">
        <v>0</v>
      </c>
      <c r="T272" s="155">
        <f>S272*H272</f>
        <v>0</v>
      </c>
      <c r="AR272" s="156" t="s">
        <v>166</v>
      </c>
      <c r="AT272" s="156" t="s">
        <v>162</v>
      </c>
      <c r="AU272" s="156" t="s">
        <v>83</v>
      </c>
      <c r="AY272" s="17" t="s">
        <v>160</v>
      </c>
      <c r="BE272" s="157">
        <f>IF(N272="základná",J272,0)</f>
        <v>0</v>
      </c>
      <c r="BF272" s="157">
        <f>IF(N272="znížená",J272,0)</f>
        <v>0</v>
      </c>
      <c r="BG272" s="157">
        <f>IF(N272="zákl. prenesená",J272,0)</f>
        <v>0</v>
      </c>
      <c r="BH272" s="157">
        <f>IF(N272="zníž. prenesená",J272,0)</f>
        <v>0</v>
      </c>
      <c r="BI272" s="157">
        <f>IF(N272="nulová",J272,0)</f>
        <v>0</v>
      </c>
      <c r="BJ272" s="17" t="s">
        <v>83</v>
      </c>
      <c r="BK272" s="157">
        <f>ROUND(I272*H272,2)</f>
        <v>0</v>
      </c>
      <c r="BL272" s="17" t="s">
        <v>166</v>
      </c>
      <c r="BM272" s="156" t="s">
        <v>328</v>
      </c>
    </row>
    <row r="273" spans="2:65" s="12" customFormat="1" ht="20.399999999999999">
      <c r="B273" s="158"/>
      <c r="C273" s="279"/>
      <c r="D273" s="280" t="s">
        <v>167</v>
      </c>
      <c r="E273" s="281" t="s">
        <v>1</v>
      </c>
      <c r="F273" s="282" t="s">
        <v>329</v>
      </c>
      <c r="G273" s="279"/>
      <c r="H273" s="281" t="s">
        <v>1</v>
      </c>
      <c r="I273" s="162"/>
      <c r="L273" s="158"/>
      <c r="M273" s="163"/>
      <c r="T273" s="164"/>
      <c r="AT273" s="160" t="s">
        <v>167</v>
      </c>
      <c r="AU273" s="160" t="s">
        <v>83</v>
      </c>
      <c r="AV273" s="12" t="s">
        <v>76</v>
      </c>
      <c r="AW273" s="12" t="s">
        <v>29</v>
      </c>
      <c r="AX273" s="12" t="s">
        <v>72</v>
      </c>
      <c r="AY273" s="160" t="s">
        <v>160</v>
      </c>
    </row>
    <row r="274" spans="2:65" s="12" customFormat="1" ht="10.199999999999999">
      <c r="B274" s="158"/>
      <c r="C274" s="279"/>
      <c r="D274" s="280" t="s">
        <v>167</v>
      </c>
      <c r="E274" s="281" t="s">
        <v>1</v>
      </c>
      <c r="F274" s="282" t="s">
        <v>330</v>
      </c>
      <c r="G274" s="279"/>
      <c r="H274" s="281" t="s">
        <v>1</v>
      </c>
      <c r="I274" s="162"/>
      <c r="L274" s="158"/>
      <c r="M274" s="163"/>
      <c r="T274" s="164"/>
      <c r="AT274" s="160" t="s">
        <v>167</v>
      </c>
      <c r="AU274" s="160" t="s">
        <v>83</v>
      </c>
      <c r="AV274" s="12" t="s">
        <v>76</v>
      </c>
      <c r="AW274" s="12" t="s">
        <v>29</v>
      </c>
      <c r="AX274" s="12" t="s">
        <v>72</v>
      </c>
      <c r="AY274" s="160" t="s">
        <v>160</v>
      </c>
    </row>
    <row r="275" spans="2:65" s="13" customFormat="1" ht="10.199999999999999">
      <c r="B275" s="165"/>
      <c r="C275" s="283"/>
      <c r="D275" s="280" t="s">
        <v>167</v>
      </c>
      <c r="E275" s="284" t="s">
        <v>1</v>
      </c>
      <c r="F275" s="285" t="s">
        <v>331</v>
      </c>
      <c r="G275" s="283"/>
      <c r="H275" s="286">
        <v>0</v>
      </c>
      <c r="I275" s="169"/>
      <c r="L275" s="165"/>
      <c r="M275" s="170"/>
      <c r="T275" s="171"/>
      <c r="AT275" s="166" t="s">
        <v>167</v>
      </c>
      <c r="AU275" s="166" t="s">
        <v>83</v>
      </c>
      <c r="AV275" s="13" t="s">
        <v>83</v>
      </c>
      <c r="AW275" s="13" t="s">
        <v>29</v>
      </c>
      <c r="AX275" s="13" t="s">
        <v>72</v>
      </c>
      <c r="AY275" s="166" t="s">
        <v>160</v>
      </c>
    </row>
    <row r="276" spans="2:65" s="12" customFormat="1" ht="30.6">
      <c r="B276" s="158"/>
      <c r="C276" s="279"/>
      <c r="D276" s="280" t="s">
        <v>167</v>
      </c>
      <c r="E276" s="281" t="s">
        <v>1</v>
      </c>
      <c r="F276" s="282" t="s">
        <v>332</v>
      </c>
      <c r="G276" s="279"/>
      <c r="H276" s="281" t="s">
        <v>1</v>
      </c>
      <c r="I276" s="162"/>
      <c r="L276" s="158"/>
      <c r="M276" s="163"/>
      <c r="T276" s="164"/>
      <c r="AT276" s="160" t="s">
        <v>167</v>
      </c>
      <c r="AU276" s="160" t="s">
        <v>83</v>
      </c>
      <c r="AV276" s="12" t="s">
        <v>76</v>
      </c>
      <c r="AW276" s="12" t="s">
        <v>29</v>
      </c>
      <c r="AX276" s="12" t="s">
        <v>72</v>
      </c>
      <c r="AY276" s="160" t="s">
        <v>160</v>
      </c>
    </row>
    <row r="277" spans="2:65" s="13" customFormat="1" ht="10.199999999999999">
      <c r="B277" s="165"/>
      <c r="C277" s="283"/>
      <c r="D277" s="280" t="s">
        <v>167</v>
      </c>
      <c r="E277" s="284" t="s">
        <v>1</v>
      </c>
      <c r="F277" s="285" t="s">
        <v>333</v>
      </c>
      <c r="G277" s="283"/>
      <c r="H277" s="286">
        <v>7.8</v>
      </c>
      <c r="I277" s="169"/>
      <c r="L277" s="165"/>
      <c r="M277" s="170"/>
      <c r="T277" s="171"/>
      <c r="AT277" s="166" t="s">
        <v>167</v>
      </c>
      <c r="AU277" s="166" t="s">
        <v>83</v>
      </c>
      <c r="AV277" s="13" t="s">
        <v>83</v>
      </c>
      <c r="AW277" s="13" t="s">
        <v>29</v>
      </c>
      <c r="AX277" s="13" t="s">
        <v>72</v>
      </c>
      <c r="AY277" s="166" t="s">
        <v>160</v>
      </c>
    </row>
    <row r="278" spans="2:65" s="12" customFormat="1" ht="10.199999999999999">
      <c r="B278" s="158"/>
      <c r="C278" s="279"/>
      <c r="D278" s="280" t="s">
        <v>167</v>
      </c>
      <c r="E278" s="281" t="s">
        <v>1</v>
      </c>
      <c r="F278" s="282" t="s">
        <v>298</v>
      </c>
      <c r="G278" s="279"/>
      <c r="H278" s="281" t="s">
        <v>1</v>
      </c>
      <c r="I278" s="162"/>
      <c r="L278" s="158"/>
      <c r="M278" s="163"/>
      <c r="T278" s="164"/>
      <c r="AT278" s="160" t="s">
        <v>167</v>
      </c>
      <c r="AU278" s="160" t="s">
        <v>83</v>
      </c>
      <c r="AV278" s="12" t="s">
        <v>76</v>
      </c>
      <c r="AW278" s="12" t="s">
        <v>29</v>
      </c>
      <c r="AX278" s="12" t="s">
        <v>72</v>
      </c>
      <c r="AY278" s="160" t="s">
        <v>160</v>
      </c>
    </row>
    <row r="279" spans="2:65" s="12" customFormat="1" ht="10.199999999999999">
      <c r="B279" s="158"/>
      <c r="C279" s="279"/>
      <c r="D279" s="280" t="s">
        <v>167</v>
      </c>
      <c r="E279" s="281" t="s">
        <v>1</v>
      </c>
      <c r="F279" s="282" t="s">
        <v>334</v>
      </c>
      <c r="G279" s="279"/>
      <c r="H279" s="281" t="s">
        <v>1</v>
      </c>
      <c r="I279" s="162"/>
      <c r="L279" s="158"/>
      <c r="M279" s="163"/>
      <c r="T279" s="164"/>
      <c r="AT279" s="160" t="s">
        <v>167</v>
      </c>
      <c r="AU279" s="160" t="s">
        <v>83</v>
      </c>
      <c r="AV279" s="12" t="s">
        <v>76</v>
      </c>
      <c r="AW279" s="12" t="s">
        <v>29</v>
      </c>
      <c r="AX279" s="12" t="s">
        <v>72</v>
      </c>
      <c r="AY279" s="160" t="s">
        <v>160</v>
      </c>
    </row>
    <row r="280" spans="2:65" s="13" customFormat="1" ht="10.199999999999999">
      <c r="B280" s="165"/>
      <c r="C280" s="283"/>
      <c r="D280" s="280" t="s">
        <v>167</v>
      </c>
      <c r="E280" s="284" t="s">
        <v>1</v>
      </c>
      <c r="F280" s="285" t="s">
        <v>335</v>
      </c>
      <c r="G280" s="283"/>
      <c r="H280" s="286">
        <v>18.8</v>
      </c>
      <c r="I280" s="169"/>
      <c r="L280" s="165"/>
      <c r="M280" s="170"/>
      <c r="T280" s="171"/>
      <c r="AT280" s="166" t="s">
        <v>167</v>
      </c>
      <c r="AU280" s="166" t="s">
        <v>83</v>
      </c>
      <c r="AV280" s="13" t="s">
        <v>83</v>
      </c>
      <c r="AW280" s="13" t="s">
        <v>29</v>
      </c>
      <c r="AX280" s="13" t="s">
        <v>72</v>
      </c>
      <c r="AY280" s="166" t="s">
        <v>160</v>
      </c>
    </row>
    <row r="281" spans="2:65" s="14" customFormat="1" ht="10.199999999999999">
      <c r="B281" s="172"/>
      <c r="C281" s="287"/>
      <c r="D281" s="280" t="s">
        <v>167</v>
      </c>
      <c r="E281" s="288" t="s">
        <v>1</v>
      </c>
      <c r="F281" s="289" t="s">
        <v>174</v>
      </c>
      <c r="G281" s="287"/>
      <c r="H281" s="290">
        <v>26.6</v>
      </c>
      <c r="I281" s="176"/>
      <c r="L281" s="172"/>
      <c r="M281" s="177"/>
      <c r="T281" s="178"/>
      <c r="AT281" s="173" t="s">
        <v>167</v>
      </c>
      <c r="AU281" s="173" t="s">
        <v>83</v>
      </c>
      <c r="AV281" s="14" t="s">
        <v>166</v>
      </c>
      <c r="AW281" s="14" t="s">
        <v>29</v>
      </c>
      <c r="AX281" s="14" t="s">
        <v>76</v>
      </c>
      <c r="AY281" s="173" t="s">
        <v>160</v>
      </c>
    </row>
    <row r="282" spans="2:65" s="1" customFormat="1" ht="16.5" customHeight="1">
      <c r="B282" s="143"/>
      <c r="C282" s="144" t="s">
        <v>336</v>
      </c>
      <c r="D282" s="144" t="s">
        <v>162</v>
      </c>
      <c r="E282" s="145" t="s">
        <v>337</v>
      </c>
      <c r="F282" s="146" t="s">
        <v>338</v>
      </c>
      <c r="G282" s="147" t="s">
        <v>209</v>
      </c>
      <c r="H282" s="148">
        <v>16.5</v>
      </c>
      <c r="I282" s="149"/>
      <c r="J282" s="150">
        <f>ROUND(I282*H282,2)</f>
        <v>0</v>
      </c>
      <c r="K282" s="151"/>
      <c r="L282" s="32"/>
      <c r="M282" s="152" t="s">
        <v>1</v>
      </c>
      <c r="N282" s="153" t="s">
        <v>38</v>
      </c>
      <c r="P282" s="154">
        <f>O282*H282</f>
        <v>0</v>
      </c>
      <c r="Q282" s="154">
        <v>0</v>
      </c>
      <c r="R282" s="154">
        <f>Q282*H282</f>
        <v>0</v>
      </c>
      <c r="S282" s="154">
        <v>0</v>
      </c>
      <c r="T282" s="155">
        <f>S282*H282</f>
        <v>0</v>
      </c>
      <c r="AR282" s="156" t="s">
        <v>166</v>
      </c>
      <c r="AT282" s="156" t="s">
        <v>162</v>
      </c>
      <c r="AU282" s="156" t="s">
        <v>83</v>
      </c>
      <c r="AY282" s="17" t="s">
        <v>160</v>
      </c>
      <c r="BE282" s="157">
        <f>IF(N282="základná",J282,0)</f>
        <v>0</v>
      </c>
      <c r="BF282" s="157">
        <f>IF(N282="znížená",J282,0)</f>
        <v>0</v>
      </c>
      <c r="BG282" s="157">
        <f>IF(N282="zákl. prenesená",J282,0)</f>
        <v>0</v>
      </c>
      <c r="BH282" s="157">
        <f>IF(N282="zníž. prenesená",J282,0)</f>
        <v>0</v>
      </c>
      <c r="BI282" s="157">
        <f>IF(N282="nulová",J282,0)</f>
        <v>0</v>
      </c>
      <c r="BJ282" s="17" t="s">
        <v>83</v>
      </c>
      <c r="BK282" s="157">
        <f>ROUND(I282*H282,2)</f>
        <v>0</v>
      </c>
      <c r="BL282" s="17" t="s">
        <v>166</v>
      </c>
      <c r="BM282" s="156" t="s">
        <v>339</v>
      </c>
    </row>
    <row r="283" spans="2:65" s="12" customFormat="1" ht="10.199999999999999">
      <c r="B283" s="158"/>
      <c r="D283" s="159" t="s">
        <v>167</v>
      </c>
      <c r="E283" s="160" t="s">
        <v>1</v>
      </c>
      <c r="F283" s="161" t="s">
        <v>276</v>
      </c>
      <c r="H283" s="160" t="s">
        <v>1</v>
      </c>
      <c r="I283" s="162"/>
      <c r="L283" s="158"/>
      <c r="M283" s="163"/>
      <c r="T283" s="164"/>
      <c r="AT283" s="160" t="s">
        <v>167</v>
      </c>
      <c r="AU283" s="160" t="s">
        <v>83</v>
      </c>
      <c r="AV283" s="12" t="s">
        <v>76</v>
      </c>
      <c r="AW283" s="12" t="s">
        <v>29</v>
      </c>
      <c r="AX283" s="12" t="s">
        <v>72</v>
      </c>
      <c r="AY283" s="160" t="s">
        <v>160</v>
      </c>
    </row>
    <row r="284" spans="2:65" s="13" customFormat="1" ht="10.199999999999999">
      <c r="B284" s="165"/>
      <c r="D284" s="159" t="s">
        <v>167</v>
      </c>
      <c r="E284" s="166" t="s">
        <v>1</v>
      </c>
      <c r="F284" s="167" t="s">
        <v>340</v>
      </c>
      <c r="H284" s="168">
        <v>16.5</v>
      </c>
      <c r="I284" s="169"/>
      <c r="L284" s="165"/>
      <c r="M284" s="170"/>
      <c r="T284" s="171"/>
      <c r="AT284" s="166" t="s">
        <v>167</v>
      </c>
      <c r="AU284" s="166" t="s">
        <v>83</v>
      </c>
      <c r="AV284" s="13" t="s">
        <v>83</v>
      </c>
      <c r="AW284" s="13" t="s">
        <v>29</v>
      </c>
      <c r="AX284" s="13" t="s">
        <v>72</v>
      </c>
      <c r="AY284" s="166" t="s">
        <v>160</v>
      </c>
    </row>
    <row r="285" spans="2:65" s="14" customFormat="1" ht="10.199999999999999">
      <c r="B285" s="172"/>
      <c r="D285" s="159" t="s">
        <v>167</v>
      </c>
      <c r="E285" s="173" t="s">
        <v>1</v>
      </c>
      <c r="F285" s="174" t="s">
        <v>174</v>
      </c>
      <c r="H285" s="175">
        <v>16.5</v>
      </c>
      <c r="I285" s="176"/>
      <c r="L285" s="172"/>
      <c r="M285" s="177"/>
      <c r="T285" s="178"/>
      <c r="AT285" s="173" t="s">
        <v>167</v>
      </c>
      <c r="AU285" s="173" t="s">
        <v>83</v>
      </c>
      <c r="AV285" s="14" t="s">
        <v>166</v>
      </c>
      <c r="AW285" s="14" t="s">
        <v>29</v>
      </c>
      <c r="AX285" s="14" t="s">
        <v>76</v>
      </c>
      <c r="AY285" s="173" t="s">
        <v>160</v>
      </c>
    </row>
    <row r="286" spans="2:65" s="11" customFormat="1" ht="22.8" customHeight="1">
      <c r="B286" s="131"/>
      <c r="D286" s="132" t="s">
        <v>71</v>
      </c>
      <c r="E286" s="141" t="s">
        <v>190</v>
      </c>
      <c r="F286" s="141" t="s">
        <v>341</v>
      </c>
      <c r="I286" s="134"/>
      <c r="J286" s="142">
        <f>BK286</f>
        <v>0</v>
      </c>
      <c r="L286" s="131"/>
      <c r="M286" s="136"/>
      <c r="P286" s="137">
        <f>SUM(P287:P427)</f>
        <v>0</v>
      </c>
      <c r="R286" s="137">
        <f>SUM(R287:R427)</f>
        <v>125.19110000000001</v>
      </c>
      <c r="T286" s="138">
        <f>SUM(T287:T427)</f>
        <v>0</v>
      </c>
      <c r="AR286" s="132" t="s">
        <v>76</v>
      </c>
      <c r="AT286" s="139" t="s">
        <v>71</v>
      </c>
      <c r="AU286" s="139" t="s">
        <v>76</v>
      </c>
      <c r="AY286" s="132" t="s">
        <v>160</v>
      </c>
      <c r="BK286" s="140">
        <f>SUM(BK287:BK427)</f>
        <v>0</v>
      </c>
    </row>
    <row r="287" spans="2:65" s="1" customFormat="1" ht="16.5" customHeight="1">
      <c r="B287" s="143"/>
      <c r="C287" s="144" t="s">
        <v>247</v>
      </c>
      <c r="D287" s="144" t="s">
        <v>162</v>
      </c>
      <c r="E287" s="145" t="s">
        <v>342</v>
      </c>
      <c r="F287" s="146" t="s">
        <v>343</v>
      </c>
      <c r="G287" s="147" t="s">
        <v>246</v>
      </c>
      <c r="H287" s="148">
        <v>148.5</v>
      </c>
      <c r="I287" s="149"/>
      <c r="J287" s="150">
        <f>ROUND(I287*H287,2)</f>
        <v>0</v>
      </c>
      <c r="K287" s="151"/>
      <c r="L287" s="32"/>
      <c r="M287" s="152" t="s">
        <v>1</v>
      </c>
      <c r="N287" s="153" t="s">
        <v>38</v>
      </c>
      <c r="P287" s="154">
        <f>O287*H287</f>
        <v>0</v>
      </c>
      <c r="Q287" s="154">
        <v>0</v>
      </c>
      <c r="R287" s="154">
        <f>Q287*H287</f>
        <v>0</v>
      </c>
      <c r="S287" s="154">
        <v>0</v>
      </c>
      <c r="T287" s="155">
        <f>S287*H287</f>
        <v>0</v>
      </c>
      <c r="AR287" s="156" t="s">
        <v>166</v>
      </c>
      <c r="AT287" s="156" t="s">
        <v>162</v>
      </c>
      <c r="AU287" s="156" t="s">
        <v>83</v>
      </c>
      <c r="AY287" s="17" t="s">
        <v>160</v>
      </c>
      <c r="BE287" s="157">
        <f>IF(N287="základná",J287,0)</f>
        <v>0</v>
      </c>
      <c r="BF287" s="157">
        <f>IF(N287="znížená",J287,0)</f>
        <v>0</v>
      </c>
      <c r="BG287" s="157">
        <f>IF(N287="zákl. prenesená",J287,0)</f>
        <v>0</v>
      </c>
      <c r="BH287" s="157">
        <f>IF(N287="zníž. prenesená",J287,0)</f>
        <v>0</v>
      </c>
      <c r="BI287" s="157">
        <f>IF(N287="nulová",J287,0)</f>
        <v>0</v>
      </c>
      <c r="BJ287" s="17" t="s">
        <v>83</v>
      </c>
      <c r="BK287" s="157">
        <f>ROUND(I287*H287,2)</f>
        <v>0</v>
      </c>
      <c r="BL287" s="17" t="s">
        <v>166</v>
      </c>
      <c r="BM287" s="156" t="s">
        <v>344</v>
      </c>
    </row>
    <row r="288" spans="2:65" s="12" customFormat="1" ht="20.399999999999999">
      <c r="B288" s="158"/>
      <c r="D288" s="159" t="s">
        <v>167</v>
      </c>
      <c r="E288" s="160" t="s">
        <v>1</v>
      </c>
      <c r="F288" s="161" t="s">
        <v>345</v>
      </c>
      <c r="H288" s="160" t="s">
        <v>1</v>
      </c>
      <c r="I288" s="162"/>
      <c r="L288" s="158"/>
      <c r="M288" s="163"/>
      <c r="T288" s="164"/>
      <c r="AT288" s="160" t="s">
        <v>167</v>
      </c>
      <c r="AU288" s="160" t="s">
        <v>83</v>
      </c>
      <c r="AV288" s="12" t="s">
        <v>76</v>
      </c>
      <c r="AW288" s="12" t="s">
        <v>29</v>
      </c>
      <c r="AX288" s="12" t="s">
        <v>72</v>
      </c>
      <c r="AY288" s="160" t="s">
        <v>160</v>
      </c>
    </row>
    <row r="289" spans="2:65" s="13" customFormat="1" ht="10.199999999999999">
      <c r="B289" s="165"/>
      <c r="D289" s="159" t="s">
        <v>167</v>
      </c>
      <c r="E289" s="166" t="s">
        <v>1</v>
      </c>
      <c r="F289" s="167" t="s">
        <v>346</v>
      </c>
      <c r="H289" s="168">
        <v>112.5</v>
      </c>
      <c r="I289" s="169"/>
      <c r="L289" s="165"/>
      <c r="M289" s="170"/>
      <c r="T289" s="171"/>
      <c r="AT289" s="166" t="s">
        <v>167</v>
      </c>
      <c r="AU289" s="166" t="s">
        <v>83</v>
      </c>
      <c r="AV289" s="13" t="s">
        <v>83</v>
      </c>
      <c r="AW289" s="13" t="s">
        <v>29</v>
      </c>
      <c r="AX289" s="13" t="s">
        <v>72</v>
      </c>
      <c r="AY289" s="166" t="s">
        <v>160</v>
      </c>
    </row>
    <row r="290" spans="2:65" s="13" customFormat="1" ht="10.199999999999999">
      <c r="B290" s="165"/>
      <c r="D290" s="159" t="s">
        <v>167</v>
      </c>
      <c r="E290" s="166" t="s">
        <v>1</v>
      </c>
      <c r="F290" s="167" t="s">
        <v>347</v>
      </c>
      <c r="H290" s="168">
        <v>36</v>
      </c>
      <c r="I290" s="169"/>
      <c r="L290" s="165"/>
      <c r="M290" s="170"/>
      <c r="T290" s="171"/>
      <c r="AT290" s="166" t="s">
        <v>167</v>
      </c>
      <c r="AU290" s="166" t="s">
        <v>83</v>
      </c>
      <c r="AV290" s="13" t="s">
        <v>83</v>
      </c>
      <c r="AW290" s="13" t="s">
        <v>29</v>
      </c>
      <c r="AX290" s="13" t="s">
        <v>72</v>
      </c>
      <c r="AY290" s="166" t="s">
        <v>160</v>
      </c>
    </row>
    <row r="291" spans="2:65" s="14" customFormat="1" ht="10.199999999999999">
      <c r="B291" s="172"/>
      <c r="D291" s="159" t="s">
        <v>167</v>
      </c>
      <c r="E291" s="173" t="s">
        <v>1</v>
      </c>
      <c r="F291" s="174" t="s">
        <v>174</v>
      </c>
      <c r="H291" s="175">
        <v>148.5</v>
      </c>
      <c r="I291" s="176"/>
      <c r="L291" s="172"/>
      <c r="M291" s="177"/>
      <c r="T291" s="178"/>
      <c r="AT291" s="173" t="s">
        <v>167</v>
      </c>
      <c r="AU291" s="173" t="s">
        <v>83</v>
      </c>
      <c r="AV291" s="14" t="s">
        <v>166</v>
      </c>
      <c r="AW291" s="14" t="s">
        <v>29</v>
      </c>
      <c r="AX291" s="14" t="s">
        <v>76</v>
      </c>
      <c r="AY291" s="173" t="s">
        <v>160</v>
      </c>
    </row>
    <row r="292" spans="2:65" s="1" customFormat="1" ht="16.5" customHeight="1">
      <c r="B292" s="143"/>
      <c r="C292" s="144" t="s">
        <v>348</v>
      </c>
      <c r="D292" s="144" t="s">
        <v>162</v>
      </c>
      <c r="E292" s="145" t="s">
        <v>349</v>
      </c>
      <c r="F292" s="146" t="s">
        <v>350</v>
      </c>
      <c r="G292" s="147" t="s">
        <v>246</v>
      </c>
      <c r="H292" s="148">
        <v>574</v>
      </c>
      <c r="I292" s="149"/>
      <c r="J292" s="150">
        <f>ROUND(I292*H292,2)</f>
        <v>0</v>
      </c>
      <c r="K292" s="151"/>
      <c r="L292" s="32"/>
      <c r="M292" s="152" t="s">
        <v>1</v>
      </c>
      <c r="N292" s="153" t="s">
        <v>38</v>
      </c>
      <c r="P292" s="154">
        <f>O292*H292</f>
        <v>0</v>
      </c>
      <c r="Q292" s="154">
        <v>0</v>
      </c>
      <c r="R292" s="154">
        <f>Q292*H292</f>
        <v>0</v>
      </c>
      <c r="S292" s="154">
        <v>0</v>
      </c>
      <c r="T292" s="155">
        <f>S292*H292</f>
        <v>0</v>
      </c>
      <c r="AR292" s="156" t="s">
        <v>166</v>
      </c>
      <c r="AT292" s="156" t="s">
        <v>162</v>
      </c>
      <c r="AU292" s="156" t="s">
        <v>83</v>
      </c>
      <c r="AY292" s="17" t="s">
        <v>160</v>
      </c>
      <c r="BE292" s="157">
        <f>IF(N292="základná",J292,0)</f>
        <v>0</v>
      </c>
      <c r="BF292" s="157">
        <f>IF(N292="znížená",J292,0)</f>
        <v>0</v>
      </c>
      <c r="BG292" s="157">
        <f>IF(N292="zákl. prenesená",J292,0)</f>
        <v>0</v>
      </c>
      <c r="BH292" s="157">
        <f>IF(N292="zníž. prenesená",J292,0)</f>
        <v>0</v>
      </c>
      <c r="BI292" s="157">
        <f>IF(N292="nulová",J292,0)</f>
        <v>0</v>
      </c>
      <c r="BJ292" s="17" t="s">
        <v>83</v>
      </c>
      <c r="BK292" s="157">
        <f>ROUND(I292*H292,2)</f>
        <v>0</v>
      </c>
      <c r="BL292" s="17" t="s">
        <v>166</v>
      </c>
      <c r="BM292" s="156" t="s">
        <v>351</v>
      </c>
    </row>
    <row r="293" spans="2:65" s="12" customFormat="1" ht="20.399999999999999">
      <c r="B293" s="158"/>
      <c r="D293" s="159" t="s">
        <v>167</v>
      </c>
      <c r="E293" s="160" t="s">
        <v>1</v>
      </c>
      <c r="F293" s="161" t="s">
        <v>345</v>
      </c>
      <c r="H293" s="160" t="s">
        <v>1</v>
      </c>
      <c r="I293" s="162"/>
      <c r="L293" s="158"/>
      <c r="M293" s="163"/>
      <c r="T293" s="164"/>
      <c r="AT293" s="160" t="s">
        <v>167</v>
      </c>
      <c r="AU293" s="160" t="s">
        <v>83</v>
      </c>
      <c r="AV293" s="12" t="s">
        <v>76</v>
      </c>
      <c r="AW293" s="12" t="s">
        <v>29</v>
      </c>
      <c r="AX293" s="12" t="s">
        <v>72</v>
      </c>
      <c r="AY293" s="160" t="s">
        <v>160</v>
      </c>
    </row>
    <row r="294" spans="2:65" s="13" customFormat="1" ht="10.199999999999999">
      <c r="B294" s="165"/>
      <c r="D294" s="159" t="s">
        <v>167</v>
      </c>
      <c r="E294" s="166" t="s">
        <v>1</v>
      </c>
      <c r="F294" s="167" t="s">
        <v>352</v>
      </c>
      <c r="H294" s="168">
        <v>10</v>
      </c>
      <c r="I294" s="169"/>
      <c r="L294" s="165"/>
      <c r="M294" s="170"/>
      <c r="T294" s="171"/>
      <c r="AT294" s="166" t="s">
        <v>167</v>
      </c>
      <c r="AU294" s="166" t="s">
        <v>83</v>
      </c>
      <c r="AV294" s="13" t="s">
        <v>83</v>
      </c>
      <c r="AW294" s="13" t="s">
        <v>29</v>
      </c>
      <c r="AX294" s="13" t="s">
        <v>72</v>
      </c>
      <c r="AY294" s="166" t="s">
        <v>160</v>
      </c>
    </row>
    <row r="295" spans="2:65" s="13" customFormat="1" ht="10.199999999999999">
      <c r="B295" s="165"/>
      <c r="D295" s="159" t="s">
        <v>167</v>
      </c>
      <c r="E295" s="166" t="s">
        <v>1</v>
      </c>
      <c r="F295" s="167" t="s">
        <v>353</v>
      </c>
      <c r="H295" s="168">
        <v>200</v>
      </c>
      <c r="I295" s="169"/>
      <c r="L295" s="165"/>
      <c r="M295" s="170"/>
      <c r="T295" s="171"/>
      <c r="AT295" s="166" t="s">
        <v>167</v>
      </c>
      <c r="AU295" s="166" t="s">
        <v>83</v>
      </c>
      <c r="AV295" s="13" t="s">
        <v>83</v>
      </c>
      <c r="AW295" s="13" t="s">
        <v>29</v>
      </c>
      <c r="AX295" s="13" t="s">
        <v>72</v>
      </c>
      <c r="AY295" s="166" t="s">
        <v>160</v>
      </c>
    </row>
    <row r="296" spans="2:65" s="13" customFormat="1" ht="10.199999999999999">
      <c r="B296" s="165"/>
      <c r="D296" s="159" t="s">
        <v>167</v>
      </c>
      <c r="E296" s="166" t="s">
        <v>1</v>
      </c>
      <c r="F296" s="167" t="s">
        <v>354</v>
      </c>
      <c r="H296" s="168">
        <v>364</v>
      </c>
      <c r="I296" s="169"/>
      <c r="L296" s="165"/>
      <c r="M296" s="170"/>
      <c r="T296" s="171"/>
      <c r="AT296" s="166" t="s">
        <v>167</v>
      </c>
      <c r="AU296" s="166" t="s">
        <v>83</v>
      </c>
      <c r="AV296" s="13" t="s">
        <v>83</v>
      </c>
      <c r="AW296" s="13" t="s">
        <v>29</v>
      </c>
      <c r="AX296" s="13" t="s">
        <v>72</v>
      </c>
      <c r="AY296" s="166" t="s">
        <v>160</v>
      </c>
    </row>
    <row r="297" spans="2:65" s="14" customFormat="1" ht="10.199999999999999">
      <c r="B297" s="172"/>
      <c r="D297" s="159" t="s">
        <v>167</v>
      </c>
      <c r="E297" s="173" t="s">
        <v>1</v>
      </c>
      <c r="F297" s="174" t="s">
        <v>174</v>
      </c>
      <c r="H297" s="175">
        <v>574</v>
      </c>
      <c r="I297" s="176"/>
      <c r="L297" s="172"/>
      <c r="M297" s="177"/>
      <c r="T297" s="178"/>
      <c r="AT297" s="173" t="s">
        <v>167</v>
      </c>
      <c r="AU297" s="173" t="s">
        <v>83</v>
      </c>
      <c r="AV297" s="14" t="s">
        <v>166</v>
      </c>
      <c r="AW297" s="14" t="s">
        <v>29</v>
      </c>
      <c r="AX297" s="14" t="s">
        <v>76</v>
      </c>
      <c r="AY297" s="173" t="s">
        <v>160</v>
      </c>
    </row>
    <row r="298" spans="2:65" s="1" customFormat="1" ht="33" customHeight="1">
      <c r="B298" s="143"/>
      <c r="C298" s="256" t="s">
        <v>355</v>
      </c>
      <c r="D298" s="256" t="s">
        <v>162</v>
      </c>
      <c r="E298" s="257" t="s">
        <v>356</v>
      </c>
      <c r="F298" s="258" t="s">
        <v>357</v>
      </c>
      <c r="G298" s="259" t="s">
        <v>165</v>
      </c>
      <c r="H298" s="260">
        <v>1410</v>
      </c>
      <c r="I298" s="149"/>
      <c r="J298" s="150">
        <f>ROUND(I298*H298,2)</f>
        <v>0</v>
      </c>
      <c r="K298" s="151"/>
      <c r="L298" s="32"/>
      <c r="M298" s="152" t="s">
        <v>1</v>
      </c>
      <c r="N298" s="153" t="s">
        <v>38</v>
      </c>
      <c r="P298" s="154">
        <f>O298*H298</f>
        <v>0</v>
      </c>
      <c r="Q298" s="154">
        <v>5.1000000000000004E-4</v>
      </c>
      <c r="R298" s="154">
        <f>Q298*H298</f>
        <v>0.71910000000000007</v>
      </c>
      <c r="S298" s="154">
        <v>0</v>
      </c>
      <c r="T298" s="155">
        <f>S298*H298</f>
        <v>0</v>
      </c>
      <c r="AR298" s="156" t="s">
        <v>166</v>
      </c>
      <c r="AT298" s="156" t="s">
        <v>162</v>
      </c>
      <c r="AU298" s="156" t="s">
        <v>83</v>
      </c>
      <c r="AY298" s="17" t="s">
        <v>160</v>
      </c>
      <c r="BE298" s="157">
        <f>IF(N298="základná",J298,0)</f>
        <v>0</v>
      </c>
      <c r="BF298" s="157">
        <f>IF(N298="znížená",J298,0)</f>
        <v>0</v>
      </c>
      <c r="BG298" s="157">
        <f>IF(N298="zákl. prenesená",J298,0)</f>
        <v>0</v>
      </c>
      <c r="BH298" s="157">
        <f>IF(N298="zníž. prenesená",J298,0)</f>
        <v>0</v>
      </c>
      <c r="BI298" s="157">
        <f>IF(N298="nulová",J298,0)</f>
        <v>0</v>
      </c>
      <c r="BJ298" s="17" t="s">
        <v>83</v>
      </c>
      <c r="BK298" s="157">
        <f>ROUND(I298*H298,2)</f>
        <v>0</v>
      </c>
      <c r="BL298" s="17" t="s">
        <v>166</v>
      </c>
      <c r="BM298" s="156" t="s">
        <v>358</v>
      </c>
    </row>
    <row r="299" spans="2:65" s="12" customFormat="1" ht="10.199999999999999">
      <c r="B299" s="158"/>
      <c r="C299" s="261"/>
      <c r="D299" s="262" t="s">
        <v>167</v>
      </c>
      <c r="E299" s="263" t="s">
        <v>1</v>
      </c>
      <c r="F299" s="264" t="s">
        <v>359</v>
      </c>
      <c r="G299" s="261"/>
      <c r="H299" s="263" t="s">
        <v>1</v>
      </c>
      <c r="I299" s="162"/>
      <c r="L299" s="158"/>
      <c r="M299" s="163"/>
      <c r="T299" s="164"/>
      <c r="AT299" s="160" t="s">
        <v>167</v>
      </c>
      <c r="AU299" s="160" t="s">
        <v>83</v>
      </c>
      <c r="AV299" s="12" t="s">
        <v>76</v>
      </c>
      <c r="AW299" s="12" t="s">
        <v>29</v>
      </c>
      <c r="AX299" s="12" t="s">
        <v>72</v>
      </c>
      <c r="AY299" s="160" t="s">
        <v>160</v>
      </c>
    </row>
    <row r="300" spans="2:65" s="13" customFormat="1" ht="10.199999999999999">
      <c r="B300" s="165"/>
      <c r="C300" s="265"/>
      <c r="D300" s="262" t="s">
        <v>167</v>
      </c>
      <c r="E300" s="266" t="s">
        <v>1</v>
      </c>
      <c r="F300" s="267" t="s">
        <v>360</v>
      </c>
      <c r="G300" s="265"/>
      <c r="H300" s="268">
        <v>1410</v>
      </c>
      <c r="I300" s="169"/>
      <c r="L300" s="165"/>
      <c r="M300" s="170"/>
      <c r="T300" s="171"/>
      <c r="AT300" s="166" t="s">
        <v>167</v>
      </c>
      <c r="AU300" s="166" t="s">
        <v>83</v>
      </c>
      <c r="AV300" s="13" t="s">
        <v>83</v>
      </c>
      <c r="AW300" s="13" t="s">
        <v>29</v>
      </c>
      <c r="AX300" s="13" t="s">
        <v>76</v>
      </c>
      <c r="AY300" s="166" t="s">
        <v>160</v>
      </c>
    </row>
    <row r="301" spans="2:65" s="1" customFormat="1" ht="33" customHeight="1">
      <c r="B301" s="143"/>
      <c r="C301" s="256" t="s">
        <v>361</v>
      </c>
      <c r="D301" s="256" t="s">
        <v>162</v>
      </c>
      <c r="E301" s="257" t="s">
        <v>362</v>
      </c>
      <c r="F301" s="258" t="s">
        <v>363</v>
      </c>
      <c r="G301" s="259" t="s">
        <v>165</v>
      </c>
      <c r="H301" s="260">
        <v>2210</v>
      </c>
      <c r="I301" s="149"/>
      <c r="J301" s="150">
        <f>ROUND(I301*H301,2)</f>
        <v>0</v>
      </c>
      <c r="K301" s="151"/>
      <c r="L301" s="32"/>
      <c r="M301" s="152" t="s">
        <v>1</v>
      </c>
      <c r="N301" s="153" t="s">
        <v>38</v>
      </c>
      <c r="P301" s="154">
        <f>O301*H301</f>
        <v>0</v>
      </c>
      <c r="Q301" s="154">
        <v>0</v>
      </c>
      <c r="R301" s="154">
        <f>Q301*H301</f>
        <v>0</v>
      </c>
      <c r="S301" s="154">
        <v>0</v>
      </c>
      <c r="T301" s="155">
        <f>S301*H301</f>
        <v>0</v>
      </c>
      <c r="AR301" s="156" t="s">
        <v>166</v>
      </c>
      <c r="AT301" s="156" t="s">
        <v>162</v>
      </c>
      <c r="AU301" s="156" t="s">
        <v>83</v>
      </c>
      <c r="AY301" s="17" t="s">
        <v>160</v>
      </c>
      <c r="BE301" s="157">
        <f>IF(N301="základná",J301,0)</f>
        <v>0</v>
      </c>
      <c r="BF301" s="157">
        <f>IF(N301="znížená",J301,0)</f>
        <v>0</v>
      </c>
      <c r="BG301" s="157">
        <f>IF(N301="zákl. prenesená",J301,0)</f>
        <v>0</v>
      </c>
      <c r="BH301" s="157">
        <f>IF(N301="zníž. prenesená",J301,0)</f>
        <v>0</v>
      </c>
      <c r="BI301" s="157">
        <f>IF(N301="nulová",J301,0)</f>
        <v>0</v>
      </c>
      <c r="BJ301" s="17" t="s">
        <v>83</v>
      </c>
      <c r="BK301" s="157">
        <f>ROUND(I301*H301,2)</f>
        <v>0</v>
      </c>
      <c r="BL301" s="17" t="s">
        <v>166</v>
      </c>
      <c r="BM301" s="156" t="s">
        <v>364</v>
      </c>
    </row>
    <row r="302" spans="2:65" s="12" customFormat="1" ht="10.199999999999999">
      <c r="B302" s="158"/>
      <c r="C302" s="261"/>
      <c r="D302" s="262" t="s">
        <v>167</v>
      </c>
      <c r="E302" s="263" t="s">
        <v>1</v>
      </c>
      <c r="F302" s="264" t="s">
        <v>359</v>
      </c>
      <c r="G302" s="261"/>
      <c r="H302" s="263" t="s">
        <v>1</v>
      </c>
      <c r="I302" s="162"/>
      <c r="L302" s="158"/>
      <c r="M302" s="163"/>
      <c r="T302" s="164"/>
      <c r="AT302" s="160" t="s">
        <v>167</v>
      </c>
      <c r="AU302" s="160" t="s">
        <v>83</v>
      </c>
      <c r="AV302" s="12" t="s">
        <v>76</v>
      </c>
      <c r="AW302" s="12" t="s">
        <v>29</v>
      </c>
      <c r="AX302" s="12" t="s">
        <v>72</v>
      </c>
      <c r="AY302" s="160" t="s">
        <v>160</v>
      </c>
    </row>
    <row r="303" spans="2:65" s="13" customFormat="1" ht="10.199999999999999">
      <c r="B303" s="165"/>
      <c r="C303" s="265"/>
      <c r="D303" s="262" t="s">
        <v>167</v>
      </c>
      <c r="E303" s="266" t="s">
        <v>1</v>
      </c>
      <c r="F303" s="267" t="s">
        <v>360</v>
      </c>
      <c r="G303" s="265"/>
      <c r="H303" s="268">
        <v>1410</v>
      </c>
      <c r="I303" s="169"/>
      <c r="L303" s="165"/>
      <c r="M303" s="170"/>
      <c r="T303" s="171"/>
      <c r="AT303" s="166" t="s">
        <v>167</v>
      </c>
      <c r="AU303" s="166" t="s">
        <v>83</v>
      </c>
      <c r="AV303" s="13" t="s">
        <v>83</v>
      </c>
      <c r="AW303" s="13" t="s">
        <v>29</v>
      </c>
      <c r="AX303" s="13" t="s">
        <v>72</v>
      </c>
      <c r="AY303" s="166" t="s">
        <v>160</v>
      </c>
    </row>
    <row r="304" spans="2:65" s="12" customFormat="1" ht="10.199999999999999">
      <c r="B304" s="158"/>
      <c r="C304" s="261"/>
      <c r="D304" s="262" t="s">
        <v>167</v>
      </c>
      <c r="E304" s="263" t="s">
        <v>1</v>
      </c>
      <c r="F304" s="264" t="s">
        <v>365</v>
      </c>
      <c r="G304" s="261"/>
      <c r="H304" s="263" t="s">
        <v>1</v>
      </c>
      <c r="I304" s="162"/>
      <c r="L304" s="158"/>
      <c r="M304" s="163"/>
      <c r="T304" s="164"/>
      <c r="AT304" s="160" t="s">
        <v>167</v>
      </c>
      <c r="AU304" s="160" t="s">
        <v>83</v>
      </c>
      <c r="AV304" s="12" t="s">
        <v>76</v>
      </c>
      <c r="AW304" s="12" t="s">
        <v>29</v>
      </c>
      <c r="AX304" s="12" t="s">
        <v>72</v>
      </c>
      <c r="AY304" s="160" t="s">
        <v>160</v>
      </c>
    </row>
    <row r="305" spans="2:65" s="13" customFormat="1" ht="10.199999999999999">
      <c r="B305" s="165"/>
      <c r="C305" s="265"/>
      <c r="D305" s="262" t="s">
        <v>167</v>
      </c>
      <c r="E305" s="266" t="s">
        <v>1</v>
      </c>
      <c r="F305" s="267" t="s">
        <v>184</v>
      </c>
      <c r="G305" s="265"/>
      <c r="H305" s="268">
        <v>800</v>
      </c>
      <c r="I305" s="169"/>
      <c r="L305" s="165"/>
      <c r="M305" s="170"/>
      <c r="T305" s="171"/>
      <c r="AT305" s="166" t="s">
        <v>167</v>
      </c>
      <c r="AU305" s="166" t="s">
        <v>83</v>
      </c>
      <c r="AV305" s="13" t="s">
        <v>83</v>
      </c>
      <c r="AW305" s="13" t="s">
        <v>29</v>
      </c>
      <c r="AX305" s="13" t="s">
        <v>72</v>
      </c>
      <c r="AY305" s="166" t="s">
        <v>160</v>
      </c>
    </row>
    <row r="306" spans="2:65" s="14" customFormat="1" ht="10.199999999999999">
      <c r="B306" s="172"/>
      <c r="C306" s="300"/>
      <c r="D306" s="262" t="s">
        <v>167</v>
      </c>
      <c r="E306" s="301" t="s">
        <v>1</v>
      </c>
      <c r="F306" s="302" t="s">
        <v>174</v>
      </c>
      <c r="G306" s="300"/>
      <c r="H306" s="303">
        <v>2210</v>
      </c>
      <c r="I306" s="176"/>
      <c r="L306" s="172"/>
      <c r="M306" s="177"/>
      <c r="T306" s="178"/>
      <c r="AT306" s="173" t="s">
        <v>167</v>
      </c>
      <c r="AU306" s="173" t="s">
        <v>83</v>
      </c>
      <c r="AV306" s="14" t="s">
        <v>166</v>
      </c>
      <c r="AW306" s="14" t="s">
        <v>29</v>
      </c>
      <c r="AX306" s="14" t="s">
        <v>76</v>
      </c>
      <c r="AY306" s="173" t="s">
        <v>160</v>
      </c>
    </row>
    <row r="307" spans="2:65" s="1" customFormat="1" ht="16.5" customHeight="1">
      <c r="B307" s="143"/>
      <c r="C307" s="274" t="s">
        <v>254</v>
      </c>
      <c r="D307" s="274" t="s">
        <v>162</v>
      </c>
      <c r="E307" s="275" t="s">
        <v>366</v>
      </c>
      <c r="F307" s="276" t="s">
        <v>367</v>
      </c>
      <c r="G307" s="277" t="s">
        <v>246</v>
      </c>
      <c r="H307" s="278">
        <v>901.25</v>
      </c>
      <c r="I307" s="149"/>
      <c r="J307" s="150">
        <f>ROUND(I307*H307,2)</f>
        <v>0</v>
      </c>
      <c r="K307" s="151"/>
      <c r="L307" s="32"/>
      <c r="M307" s="152" t="s">
        <v>1</v>
      </c>
      <c r="N307" s="153" t="s">
        <v>38</v>
      </c>
      <c r="P307" s="154">
        <f>O307*H307</f>
        <v>0</v>
      </c>
      <c r="Q307" s="154">
        <v>0</v>
      </c>
      <c r="R307" s="154">
        <f>Q307*H307</f>
        <v>0</v>
      </c>
      <c r="S307" s="154">
        <v>0</v>
      </c>
      <c r="T307" s="155">
        <f>S307*H307</f>
        <v>0</v>
      </c>
      <c r="AR307" s="156" t="s">
        <v>166</v>
      </c>
      <c r="AT307" s="156" t="s">
        <v>162</v>
      </c>
      <c r="AU307" s="156" t="s">
        <v>83</v>
      </c>
      <c r="AY307" s="17" t="s">
        <v>160</v>
      </c>
      <c r="BE307" s="157">
        <f>IF(N307="základná",J307,0)</f>
        <v>0</v>
      </c>
      <c r="BF307" s="157">
        <f>IF(N307="znížená",J307,0)</f>
        <v>0</v>
      </c>
      <c r="BG307" s="157">
        <f>IF(N307="zákl. prenesená",J307,0)</f>
        <v>0</v>
      </c>
      <c r="BH307" s="157">
        <f>IF(N307="zníž. prenesená",J307,0)</f>
        <v>0</v>
      </c>
      <c r="BI307" s="157">
        <f>IF(N307="nulová",J307,0)</f>
        <v>0</v>
      </c>
      <c r="BJ307" s="17" t="s">
        <v>83</v>
      </c>
      <c r="BK307" s="157">
        <f>ROUND(I307*H307,2)</f>
        <v>0</v>
      </c>
      <c r="BL307" s="17" t="s">
        <v>166</v>
      </c>
      <c r="BM307" s="156" t="s">
        <v>368</v>
      </c>
    </row>
    <row r="308" spans="2:65" s="12" customFormat="1" ht="20.399999999999999">
      <c r="B308" s="158"/>
      <c r="C308" s="279"/>
      <c r="D308" s="280" t="s">
        <v>167</v>
      </c>
      <c r="E308" s="281" t="s">
        <v>1</v>
      </c>
      <c r="F308" s="282" t="s">
        <v>345</v>
      </c>
      <c r="G308" s="279"/>
      <c r="H308" s="281" t="s">
        <v>1</v>
      </c>
      <c r="I308" s="162"/>
      <c r="L308" s="158"/>
      <c r="M308" s="163"/>
      <c r="T308" s="164"/>
      <c r="AT308" s="160" t="s">
        <v>167</v>
      </c>
      <c r="AU308" s="160" t="s">
        <v>83</v>
      </c>
      <c r="AV308" s="12" t="s">
        <v>76</v>
      </c>
      <c r="AW308" s="12" t="s">
        <v>29</v>
      </c>
      <c r="AX308" s="12" t="s">
        <v>72</v>
      </c>
      <c r="AY308" s="160" t="s">
        <v>160</v>
      </c>
    </row>
    <row r="309" spans="2:65" s="13" customFormat="1" ht="10.199999999999999">
      <c r="B309" s="165"/>
      <c r="C309" s="283"/>
      <c r="D309" s="280" t="s">
        <v>167</v>
      </c>
      <c r="E309" s="284" t="s">
        <v>1</v>
      </c>
      <c r="F309" s="285" t="s">
        <v>369</v>
      </c>
      <c r="G309" s="283"/>
      <c r="H309" s="286">
        <v>125</v>
      </c>
      <c r="I309" s="169"/>
      <c r="L309" s="165"/>
      <c r="M309" s="170"/>
      <c r="T309" s="171"/>
      <c r="AT309" s="166" t="s">
        <v>167</v>
      </c>
      <c r="AU309" s="166" t="s">
        <v>83</v>
      </c>
      <c r="AV309" s="13" t="s">
        <v>83</v>
      </c>
      <c r="AW309" s="13" t="s">
        <v>29</v>
      </c>
      <c r="AX309" s="13" t="s">
        <v>72</v>
      </c>
      <c r="AY309" s="166" t="s">
        <v>160</v>
      </c>
    </row>
    <row r="310" spans="2:65" s="13" customFormat="1" ht="10.199999999999999">
      <c r="B310" s="165"/>
      <c r="C310" s="283"/>
      <c r="D310" s="280" t="s">
        <v>167</v>
      </c>
      <c r="E310" s="284" t="s">
        <v>1</v>
      </c>
      <c r="F310" s="285" t="s">
        <v>370</v>
      </c>
      <c r="G310" s="283"/>
      <c r="H310" s="286">
        <v>656.25</v>
      </c>
      <c r="I310" s="169"/>
      <c r="L310" s="165"/>
      <c r="M310" s="170"/>
      <c r="T310" s="171"/>
      <c r="AT310" s="166" t="s">
        <v>167</v>
      </c>
      <c r="AU310" s="166" t="s">
        <v>83</v>
      </c>
      <c r="AV310" s="13" t="s">
        <v>83</v>
      </c>
      <c r="AW310" s="13" t="s">
        <v>29</v>
      </c>
      <c r="AX310" s="13" t="s">
        <v>72</v>
      </c>
      <c r="AY310" s="166" t="s">
        <v>160</v>
      </c>
    </row>
    <row r="311" spans="2:65" s="15" customFormat="1" ht="10.199999999999999">
      <c r="B311" s="179"/>
      <c r="C311" s="296"/>
      <c r="D311" s="280" t="s">
        <v>167</v>
      </c>
      <c r="E311" s="297" t="s">
        <v>1</v>
      </c>
      <c r="F311" s="298" t="s">
        <v>224</v>
      </c>
      <c r="G311" s="296"/>
      <c r="H311" s="299">
        <v>781.25</v>
      </c>
      <c r="I311" s="183"/>
      <c r="L311" s="179"/>
      <c r="M311" s="184"/>
      <c r="T311" s="185"/>
      <c r="AT311" s="180" t="s">
        <v>167</v>
      </c>
      <c r="AU311" s="180" t="s">
        <v>83</v>
      </c>
      <c r="AV311" s="15" t="s">
        <v>179</v>
      </c>
      <c r="AW311" s="15" t="s">
        <v>29</v>
      </c>
      <c r="AX311" s="15" t="s">
        <v>72</v>
      </c>
      <c r="AY311" s="180" t="s">
        <v>160</v>
      </c>
    </row>
    <row r="312" spans="2:65" s="12" customFormat="1" ht="10.199999999999999">
      <c r="B312" s="158"/>
      <c r="C312" s="279"/>
      <c r="D312" s="280" t="s">
        <v>167</v>
      </c>
      <c r="E312" s="281" t="s">
        <v>1</v>
      </c>
      <c r="F312" s="282" t="s">
        <v>371</v>
      </c>
      <c r="G312" s="279"/>
      <c r="H312" s="281" t="s">
        <v>1</v>
      </c>
      <c r="I312" s="162"/>
      <c r="L312" s="158"/>
      <c r="M312" s="163"/>
      <c r="T312" s="164"/>
      <c r="AT312" s="160" t="s">
        <v>167</v>
      </c>
      <c r="AU312" s="160" t="s">
        <v>83</v>
      </c>
      <c r="AV312" s="12" t="s">
        <v>76</v>
      </c>
      <c r="AW312" s="12" t="s">
        <v>29</v>
      </c>
      <c r="AX312" s="12" t="s">
        <v>72</v>
      </c>
      <c r="AY312" s="160" t="s">
        <v>160</v>
      </c>
    </row>
    <row r="313" spans="2:65" s="13" customFormat="1" ht="10.199999999999999">
      <c r="B313" s="165"/>
      <c r="C313" s="283"/>
      <c r="D313" s="280" t="s">
        <v>167</v>
      </c>
      <c r="E313" s="284" t="s">
        <v>1</v>
      </c>
      <c r="F313" s="285" t="s">
        <v>372</v>
      </c>
      <c r="G313" s="283"/>
      <c r="H313" s="286">
        <v>120</v>
      </c>
      <c r="I313" s="169"/>
      <c r="L313" s="165"/>
      <c r="M313" s="170"/>
      <c r="T313" s="171"/>
      <c r="AT313" s="166" t="s">
        <v>167</v>
      </c>
      <c r="AU313" s="166" t="s">
        <v>83</v>
      </c>
      <c r="AV313" s="13" t="s">
        <v>83</v>
      </c>
      <c r="AW313" s="13" t="s">
        <v>29</v>
      </c>
      <c r="AX313" s="13" t="s">
        <v>72</v>
      </c>
      <c r="AY313" s="166" t="s">
        <v>160</v>
      </c>
    </row>
    <row r="314" spans="2:65" s="15" customFormat="1" ht="10.199999999999999">
      <c r="B314" s="179"/>
      <c r="C314" s="296"/>
      <c r="D314" s="280" t="s">
        <v>167</v>
      </c>
      <c r="E314" s="297" t="s">
        <v>1</v>
      </c>
      <c r="F314" s="298" t="s">
        <v>224</v>
      </c>
      <c r="G314" s="296"/>
      <c r="H314" s="299">
        <v>120</v>
      </c>
      <c r="I314" s="183"/>
      <c r="L314" s="179"/>
      <c r="M314" s="184"/>
      <c r="T314" s="185"/>
      <c r="AT314" s="180" t="s">
        <v>167</v>
      </c>
      <c r="AU314" s="180" t="s">
        <v>83</v>
      </c>
      <c r="AV314" s="15" t="s">
        <v>179</v>
      </c>
      <c r="AW314" s="15" t="s">
        <v>29</v>
      </c>
      <c r="AX314" s="15" t="s">
        <v>72</v>
      </c>
      <c r="AY314" s="180" t="s">
        <v>160</v>
      </c>
    </row>
    <row r="315" spans="2:65" s="14" customFormat="1" ht="10.199999999999999">
      <c r="B315" s="172"/>
      <c r="C315" s="287"/>
      <c r="D315" s="280" t="s">
        <v>167</v>
      </c>
      <c r="E315" s="288" t="s">
        <v>1</v>
      </c>
      <c r="F315" s="289" t="s">
        <v>174</v>
      </c>
      <c r="G315" s="287"/>
      <c r="H315" s="290">
        <v>901.25</v>
      </c>
      <c r="I315" s="176"/>
      <c r="L315" s="172"/>
      <c r="M315" s="177"/>
      <c r="T315" s="178"/>
      <c r="AT315" s="173" t="s">
        <v>167</v>
      </c>
      <c r="AU315" s="173" t="s">
        <v>83</v>
      </c>
      <c r="AV315" s="14" t="s">
        <v>166</v>
      </c>
      <c r="AW315" s="14" t="s">
        <v>29</v>
      </c>
      <c r="AX315" s="14" t="s">
        <v>76</v>
      </c>
      <c r="AY315" s="173" t="s">
        <v>160</v>
      </c>
    </row>
    <row r="316" spans="2:65" s="1" customFormat="1" ht="24.15" customHeight="1">
      <c r="B316" s="143"/>
      <c r="C316" s="144" t="s">
        <v>373</v>
      </c>
      <c r="D316" s="144" t="s">
        <v>162</v>
      </c>
      <c r="E316" s="145" t="s">
        <v>374</v>
      </c>
      <c r="F316" s="146" t="s">
        <v>375</v>
      </c>
      <c r="G316" s="147" t="s">
        <v>165</v>
      </c>
      <c r="H316" s="148">
        <v>35.5</v>
      </c>
      <c r="I316" s="149"/>
      <c r="J316" s="150">
        <f>ROUND(I316*H316,2)</f>
        <v>0</v>
      </c>
      <c r="K316" s="151"/>
      <c r="L316" s="32"/>
      <c r="M316" s="152" t="s">
        <v>1</v>
      </c>
      <c r="N316" s="153" t="s">
        <v>38</v>
      </c>
      <c r="P316" s="154">
        <f>O316*H316</f>
        <v>0</v>
      </c>
      <c r="Q316" s="154">
        <v>0</v>
      </c>
      <c r="R316" s="154">
        <f>Q316*H316</f>
        <v>0</v>
      </c>
      <c r="S316" s="154">
        <v>0</v>
      </c>
      <c r="T316" s="155">
        <f>S316*H316</f>
        <v>0</v>
      </c>
      <c r="AR316" s="156" t="s">
        <v>166</v>
      </c>
      <c r="AT316" s="156" t="s">
        <v>162</v>
      </c>
      <c r="AU316" s="156" t="s">
        <v>83</v>
      </c>
      <c r="AY316" s="17" t="s">
        <v>160</v>
      </c>
      <c r="BE316" s="157">
        <f>IF(N316="základná",J316,0)</f>
        <v>0</v>
      </c>
      <c r="BF316" s="157">
        <f>IF(N316="znížená",J316,0)</f>
        <v>0</v>
      </c>
      <c r="BG316" s="157">
        <f>IF(N316="zákl. prenesená",J316,0)</f>
        <v>0</v>
      </c>
      <c r="BH316" s="157">
        <f>IF(N316="zníž. prenesená",J316,0)</f>
        <v>0</v>
      </c>
      <c r="BI316" s="157">
        <f>IF(N316="nulová",J316,0)</f>
        <v>0</v>
      </c>
      <c r="BJ316" s="17" t="s">
        <v>83</v>
      </c>
      <c r="BK316" s="157">
        <f>ROUND(I316*H316,2)</f>
        <v>0</v>
      </c>
      <c r="BL316" s="17" t="s">
        <v>166</v>
      </c>
      <c r="BM316" s="156" t="s">
        <v>376</v>
      </c>
    </row>
    <row r="317" spans="2:65" s="12" customFormat="1" ht="10.199999999999999">
      <c r="B317" s="158"/>
      <c r="D317" s="159" t="s">
        <v>167</v>
      </c>
      <c r="E317" s="160" t="s">
        <v>1</v>
      </c>
      <c r="F317" s="161" t="s">
        <v>377</v>
      </c>
      <c r="H317" s="160" t="s">
        <v>1</v>
      </c>
      <c r="I317" s="162"/>
      <c r="L317" s="158"/>
      <c r="M317" s="163"/>
      <c r="T317" s="164"/>
      <c r="AT317" s="160" t="s">
        <v>167</v>
      </c>
      <c r="AU317" s="160" t="s">
        <v>83</v>
      </c>
      <c r="AV317" s="12" t="s">
        <v>76</v>
      </c>
      <c r="AW317" s="12" t="s">
        <v>29</v>
      </c>
      <c r="AX317" s="12" t="s">
        <v>72</v>
      </c>
      <c r="AY317" s="160" t="s">
        <v>160</v>
      </c>
    </row>
    <row r="318" spans="2:65" s="12" customFormat="1" ht="10.199999999999999">
      <c r="B318" s="158"/>
      <c r="D318" s="159" t="s">
        <v>167</v>
      </c>
      <c r="E318" s="160" t="s">
        <v>1</v>
      </c>
      <c r="F318" s="161" t="s">
        <v>298</v>
      </c>
      <c r="H318" s="160" t="s">
        <v>1</v>
      </c>
      <c r="I318" s="162"/>
      <c r="L318" s="158"/>
      <c r="M318" s="163"/>
      <c r="T318" s="164"/>
      <c r="AT318" s="160" t="s">
        <v>167</v>
      </c>
      <c r="AU318" s="160" t="s">
        <v>83</v>
      </c>
      <c r="AV318" s="12" t="s">
        <v>76</v>
      </c>
      <c r="AW318" s="12" t="s">
        <v>29</v>
      </c>
      <c r="AX318" s="12" t="s">
        <v>72</v>
      </c>
      <c r="AY318" s="160" t="s">
        <v>160</v>
      </c>
    </row>
    <row r="319" spans="2:65" s="13" customFormat="1" ht="10.199999999999999">
      <c r="B319" s="165"/>
      <c r="D319" s="159" t="s">
        <v>167</v>
      </c>
      <c r="E319" s="166" t="s">
        <v>1</v>
      </c>
      <c r="F319" s="167" t="s">
        <v>378</v>
      </c>
      <c r="H319" s="168">
        <v>25</v>
      </c>
      <c r="I319" s="169"/>
      <c r="L319" s="165"/>
      <c r="M319" s="170"/>
      <c r="T319" s="171"/>
      <c r="AT319" s="166" t="s">
        <v>167</v>
      </c>
      <c r="AU319" s="166" t="s">
        <v>83</v>
      </c>
      <c r="AV319" s="13" t="s">
        <v>83</v>
      </c>
      <c r="AW319" s="13" t="s">
        <v>29</v>
      </c>
      <c r="AX319" s="13" t="s">
        <v>72</v>
      </c>
      <c r="AY319" s="166" t="s">
        <v>160</v>
      </c>
    </row>
    <row r="320" spans="2:65" s="12" customFormat="1" ht="10.199999999999999">
      <c r="B320" s="158"/>
      <c r="D320" s="159" t="s">
        <v>167</v>
      </c>
      <c r="E320" s="160" t="s">
        <v>1</v>
      </c>
      <c r="F320" s="161" t="s">
        <v>323</v>
      </c>
      <c r="H320" s="160" t="s">
        <v>1</v>
      </c>
      <c r="I320" s="162"/>
      <c r="L320" s="158"/>
      <c r="M320" s="163"/>
      <c r="T320" s="164"/>
      <c r="AT320" s="160" t="s">
        <v>167</v>
      </c>
      <c r="AU320" s="160" t="s">
        <v>83</v>
      </c>
      <c r="AV320" s="12" t="s">
        <v>76</v>
      </c>
      <c r="AW320" s="12" t="s">
        <v>29</v>
      </c>
      <c r="AX320" s="12" t="s">
        <v>72</v>
      </c>
      <c r="AY320" s="160" t="s">
        <v>160</v>
      </c>
    </row>
    <row r="321" spans="2:65" s="13" customFormat="1" ht="10.199999999999999">
      <c r="B321" s="165"/>
      <c r="D321" s="159" t="s">
        <v>167</v>
      </c>
      <c r="E321" s="166" t="s">
        <v>1</v>
      </c>
      <c r="F321" s="167" t="s">
        <v>379</v>
      </c>
      <c r="H321" s="168">
        <v>10.5</v>
      </c>
      <c r="I321" s="169"/>
      <c r="L321" s="165"/>
      <c r="M321" s="170"/>
      <c r="T321" s="171"/>
      <c r="AT321" s="166" t="s">
        <v>167</v>
      </c>
      <c r="AU321" s="166" t="s">
        <v>83</v>
      </c>
      <c r="AV321" s="13" t="s">
        <v>83</v>
      </c>
      <c r="AW321" s="13" t="s">
        <v>29</v>
      </c>
      <c r="AX321" s="13" t="s">
        <v>72</v>
      </c>
      <c r="AY321" s="166" t="s">
        <v>160</v>
      </c>
    </row>
    <row r="322" spans="2:65" s="14" customFormat="1" ht="10.199999999999999">
      <c r="B322" s="172"/>
      <c r="D322" s="159" t="s">
        <v>167</v>
      </c>
      <c r="E322" s="173" t="s">
        <v>1</v>
      </c>
      <c r="F322" s="174" t="s">
        <v>174</v>
      </c>
      <c r="H322" s="175">
        <v>35.5</v>
      </c>
      <c r="I322" s="176"/>
      <c r="L322" s="172"/>
      <c r="M322" s="177"/>
      <c r="T322" s="178"/>
      <c r="AT322" s="173" t="s">
        <v>167</v>
      </c>
      <c r="AU322" s="173" t="s">
        <v>83</v>
      </c>
      <c r="AV322" s="14" t="s">
        <v>166</v>
      </c>
      <c r="AW322" s="14" t="s">
        <v>29</v>
      </c>
      <c r="AX322" s="14" t="s">
        <v>76</v>
      </c>
      <c r="AY322" s="173" t="s">
        <v>160</v>
      </c>
    </row>
    <row r="323" spans="2:65" s="1" customFormat="1" ht="24.15" customHeight="1">
      <c r="B323" s="143"/>
      <c r="C323" s="144" t="s">
        <v>258</v>
      </c>
      <c r="D323" s="144" t="s">
        <v>162</v>
      </c>
      <c r="E323" s="145" t="s">
        <v>380</v>
      </c>
      <c r="F323" s="146" t="s">
        <v>381</v>
      </c>
      <c r="G323" s="147" t="s">
        <v>165</v>
      </c>
      <c r="H323" s="148">
        <v>105</v>
      </c>
      <c r="I323" s="149"/>
      <c r="J323" s="150">
        <f>ROUND(I323*H323,2)</f>
        <v>0</v>
      </c>
      <c r="K323" s="151"/>
      <c r="L323" s="32"/>
      <c r="M323" s="152" t="s">
        <v>1</v>
      </c>
      <c r="N323" s="153" t="s">
        <v>38</v>
      </c>
      <c r="P323" s="154">
        <f>O323*H323</f>
        <v>0</v>
      </c>
      <c r="Q323" s="154">
        <v>0</v>
      </c>
      <c r="R323" s="154">
        <f>Q323*H323</f>
        <v>0</v>
      </c>
      <c r="S323" s="154">
        <v>0</v>
      </c>
      <c r="T323" s="155">
        <f>S323*H323</f>
        <v>0</v>
      </c>
      <c r="AR323" s="156" t="s">
        <v>166</v>
      </c>
      <c r="AT323" s="156" t="s">
        <v>162</v>
      </c>
      <c r="AU323" s="156" t="s">
        <v>83</v>
      </c>
      <c r="AY323" s="17" t="s">
        <v>160</v>
      </c>
      <c r="BE323" s="157">
        <f>IF(N323="základná",J323,0)</f>
        <v>0</v>
      </c>
      <c r="BF323" s="157">
        <f>IF(N323="znížená",J323,0)</f>
        <v>0</v>
      </c>
      <c r="BG323" s="157">
        <f>IF(N323="zákl. prenesená",J323,0)</f>
        <v>0</v>
      </c>
      <c r="BH323" s="157">
        <f>IF(N323="zníž. prenesená",J323,0)</f>
        <v>0</v>
      </c>
      <c r="BI323" s="157">
        <f>IF(N323="nulová",J323,0)</f>
        <v>0</v>
      </c>
      <c r="BJ323" s="17" t="s">
        <v>83</v>
      </c>
      <c r="BK323" s="157">
        <f>ROUND(I323*H323,2)</f>
        <v>0</v>
      </c>
      <c r="BL323" s="17" t="s">
        <v>166</v>
      </c>
      <c r="BM323" s="156" t="s">
        <v>382</v>
      </c>
    </row>
    <row r="324" spans="2:65" s="12" customFormat="1" ht="10.199999999999999">
      <c r="B324" s="158"/>
      <c r="D324" s="159" t="s">
        <v>167</v>
      </c>
      <c r="E324" s="160" t="s">
        <v>1</v>
      </c>
      <c r="F324" s="161" t="s">
        <v>383</v>
      </c>
      <c r="H324" s="160" t="s">
        <v>1</v>
      </c>
      <c r="I324" s="162"/>
      <c r="L324" s="158"/>
      <c r="M324" s="163"/>
      <c r="T324" s="164"/>
      <c r="AT324" s="160" t="s">
        <v>167</v>
      </c>
      <c r="AU324" s="160" t="s">
        <v>83</v>
      </c>
      <c r="AV324" s="12" t="s">
        <v>76</v>
      </c>
      <c r="AW324" s="12" t="s">
        <v>29</v>
      </c>
      <c r="AX324" s="12" t="s">
        <v>72</v>
      </c>
      <c r="AY324" s="160" t="s">
        <v>160</v>
      </c>
    </row>
    <row r="325" spans="2:65" s="12" customFormat="1" ht="10.199999999999999">
      <c r="B325" s="158"/>
      <c r="D325" s="159" t="s">
        <v>167</v>
      </c>
      <c r="E325" s="160" t="s">
        <v>1</v>
      </c>
      <c r="F325" s="161" t="s">
        <v>323</v>
      </c>
      <c r="H325" s="160" t="s">
        <v>1</v>
      </c>
      <c r="I325" s="162"/>
      <c r="L325" s="158"/>
      <c r="M325" s="163"/>
      <c r="T325" s="164"/>
      <c r="AT325" s="160" t="s">
        <v>167</v>
      </c>
      <c r="AU325" s="160" t="s">
        <v>83</v>
      </c>
      <c r="AV325" s="12" t="s">
        <v>76</v>
      </c>
      <c r="AW325" s="12" t="s">
        <v>29</v>
      </c>
      <c r="AX325" s="12" t="s">
        <v>72</v>
      </c>
      <c r="AY325" s="160" t="s">
        <v>160</v>
      </c>
    </row>
    <row r="326" spans="2:65" s="12" customFormat="1" ht="10.199999999999999">
      <c r="B326" s="158"/>
      <c r="D326" s="159" t="s">
        <v>167</v>
      </c>
      <c r="E326" s="160" t="s">
        <v>1</v>
      </c>
      <c r="F326" s="161" t="s">
        <v>384</v>
      </c>
      <c r="H326" s="160" t="s">
        <v>1</v>
      </c>
      <c r="I326" s="162"/>
      <c r="L326" s="158"/>
      <c r="M326" s="163"/>
      <c r="T326" s="164"/>
      <c r="AT326" s="160" t="s">
        <v>167</v>
      </c>
      <c r="AU326" s="160" t="s">
        <v>83</v>
      </c>
      <c r="AV326" s="12" t="s">
        <v>76</v>
      </c>
      <c r="AW326" s="12" t="s">
        <v>29</v>
      </c>
      <c r="AX326" s="12" t="s">
        <v>72</v>
      </c>
      <c r="AY326" s="160" t="s">
        <v>160</v>
      </c>
    </row>
    <row r="327" spans="2:65" s="13" customFormat="1" ht="10.199999999999999">
      <c r="B327" s="165"/>
      <c r="D327" s="159" t="s">
        <v>167</v>
      </c>
      <c r="E327" s="166" t="s">
        <v>1</v>
      </c>
      <c r="F327" s="167" t="s">
        <v>385</v>
      </c>
      <c r="H327" s="168">
        <v>105</v>
      </c>
      <c r="I327" s="169"/>
      <c r="L327" s="165"/>
      <c r="M327" s="170"/>
      <c r="T327" s="171"/>
      <c r="AT327" s="166" t="s">
        <v>167</v>
      </c>
      <c r="AU327" s="166" t="s">
        <v>83</v>
      </c>
      <c r="AV327" s="13" t="s">
        <v>83</v>
      </c>
      <c r="AW327" s="13" t="s">
        <v>29</v>
      </c>
      <c r="AX327" s="13" t="s">
        <v>72</v>
      </c>
      <c r="AY327" s="166" t="s">
        <v>160</v>
      </c>
    </row>
    <row r="328" spans="2:65" s="14" customFormat="1" ht="10.199999999999999">
      <c r="B328" s="172"/>
      <c r="D328" s="159" t="s">
        <v>167</v>
      </c>
      <c r="E328" s="173" t="s">
        <v>1</v>
      </c>
      <c r="F328" s="174" t="s">
        <v>174</v>
      </c>
      <c r="H328" s="175">
        <v>105</v>
      </c>
      <c r="I328" s="176"/>
      <c r="L328" s="172"/>
      <c r="M328" s="177"/>
      <c r="T328" s="178"/>
      <c r="AT328" s="173" t="s">
        <v>167</v>
      </c>
      <c r="AU328" s="173" t="s">
        <v>83</v>
      </c>
      <c r="AV328" s="14" t="s">
        <v>166</v>
      </c>
      <c r="AW328" s="14" t="s">
        <v>29</v>
      </c>
      <c r="AX328" s="14" t="s">
        <v>76</v>
      </c>
      <c r="AY328" s="173" t="s">
        <v>160</v>
      </c>
    </row>
    <row r="329" spans="2:65" s="1" customFormat="1" ht="24.15" customHeight="1">
      <c r="B329" s="143"/>
      <c r="C329" s="274" t="s">
        <v>386</v>
      </c>
      <c r="D329" s="274" t="s">
        <v>162</v>
      </c>
      <c r="E329" s="275" t="s">
        <v>387</v>
      </c>
      <c r="F329" s="276" t="s">
        <v>388</v>
      </c>
      <c r="G329" s="277" t="s">
        <v>165</v>
      </c>
      <c r="H329" s="278">
        <v>260</v>
      </c>
      <c r="I329" s="149"/>
      <c r="J329" s="150">
        <f>ROUND(I329*H329,2)</f>
        <v>0</v>
      </c>
      <c r="K329" s="151"/>
      <c r="L329" s="32"/>
      <c r="M329" s="152" t="s">
        <v>1</v>
      </c>
      <c r="N329" s="153" t="s">
        <v>38</v>
      </c>
      <c r="P329" s="154">
        <f>O329*H329</f>
        <v>0</v>
      </c>
      <c r="Q329" s="154">
        <v>0</v>
      </c>
      <c r="R329" s="154">
        <f>Q329*H329</f>
        <v>0</v>
      </c>
      <c r="S329" s="154">
        <v>0</v>
      </c>
      <c r="T329" s="155">
        <f>S329*H329</f>
        <v>0</v>
      </c>
      <c r="AR329" s="156" t="s">
        <v>166</v>
      </c>
      <c r="AT329" s="156" t="s">
        <v>162</v>
      </c>
      <c r="AU329" s="156" t="s">
        <v>83</v>
      </c>
      <c r="AY329" s="17" t="s">
        <v>160</v>
      </c>
      <c r="BE329" s="157">
        <f>IF(N329="základná",J329,0)</f>
        <v>0</v>
      </c>
      <c r="BF329" s="157">
        <f>IF(N329="znížená",J329,0)</f>
        <v>0</v>
      </c>
      <c r="BG329" s="157">
        <f>IF(N329="zákl. prenesená",J329,0)</f>
        <v>0</v>
      </c>
      <c r="BH329" s="157">
        <f>IF(N329="zníž. prenesená",J329,0)</f>
        <v>0</v>
      </c>
      <c r="BI329" s="157">
        <f>IF(N329="nulová",J329,0)</f>
        <v>0</v>
      </c>
      <c r="BJ329" s="17" t="s">
        <v>83</v>
      </c>
      <c r="BK329" s="157">
        <f>ROUND(I329*H329,2)</f>
        <v>0</v>
      </c>
      <c r="BL329" s="17" t="s">
        <v>166</v>
      </c>
      <c r="BM329" s="156" t="s">
        <v>389</v>
      </c>
    </row>
    <row r="330" spans="2:65" s="12" customFormat="1" ht="10.199999999999999">
      <c r="B330" s="158"/>
      <c r="C330" s="279"/>
      <c r="D330" s="280" t="s">
        <v>167</v>
      </c>
      <c r="E330" s="281" t="s">
        <v>1</v>
      </c>
      <c r="F330" s="282" t="s">
        <v>390</v>
      </c>
      <c r="G330" s="279"/>
      <c r="H330" s="281" t="s">
        <v>1</v>
      </c>
      <c r="I330" s="162"/>
      <c r="L330" s="158"/>
      <c r="M330" s="163"/>
      <c r="T330" s="164"/>
      <c r="AT330" s="160" t="s">
        <v>167</v>
      </c>
      <c r="AU330" s="160" t="s">
        <v>83</v>
      </c>
      <c r="AV330" s="12" t="s">
        <v>76</v>
      </c>
      <c r="AW330" s="12" t="s">
        <v>29</v>
      </c>
      <c r="AX330" s="12" t="s">
        <v>72</v>
      </c>
      <c r="AY330" s="160" t="s">
        <v>160</v>
      </c>
    </row>
    <row r="331" spans="2:65" s="13" customFormat="1" ht="10.199999999999999">
      <c r="B331" s="165"/>
      <c r="C331" s="283"/>
      <c r="D331" s="280" t="s">
        <v>167</v>
      </c>
      <c r="E331" s="284" t="s">
        <v>1</v>
      </c>
      <c r="F331" s="285" t="s">
        <v>391</v>
      </c>
      <c r="G331" s="283"/>
      <c r="H331" s="286">
        <v>260</v>
      </c>
      <c r="I331" s="169"/>
      <c r="L331" s="165"/>
      <c r="M331" s="170"/>
      <c r="T331" s="171"/>
      <c r="AT331" s="166" t="s">
        <v>167</v>
      </c>
      <c r="AU331" s="166" t="s">
        <v>83</v>
      </c>
      <c r="AV331" s="13" t="s">
        <v>83</v>
      </c>
      <c r="AW331" s="13" t="s">
        <v>29</v>
      </c>
      <c r="AX331" s="13" t="s">
        <v>72</v>
      </c>
      <c r="AY331" s="166" t="s">
        <v>160</v>
      </c>
    </row>
    <row r="332" spans="2:65" s="14" customFormat="1" ht="10.199999999999999">
      <c r="B332" s="172"/>
      <c r="C332" s="287"/>
      <c r="D332" s="280" t="s">
        <v>167</v>
      </c>
      <c r="E332" s="288" t="s">
        <v>1</v>
      </c>
      <c r="F332" s="289" t="s">
        <v>174</v>
      </c>
      <c r="G332" s="287"/>
      <c r="H332" s="290">
        <v>260</v>
      </c>
      <c r="I332" s="176"/>
      <c r="L332" s="172"/>
      <c r="M332" s="177"/>
      <c r="T332" s="178"/>
      <c r="AT332" s="173" t="s">
        <v>167</v>
      </c>
      <c r="AU332" s="173" t="s">
        <v>83</v>
      </c>
      <c r="AV332" s="14" t="s">
        <v>166</v>
      </c>
      <c r="AW332" s="14" t="s">
        <v>29</v>
      </c>
      <c r="AX332" s="14" t="s">
        <v>76</v>
      </c>
      <c r="AY332" s="173" t="s">
        <v>160</v>
      </c>
    </row>
    <row r="333" spans="2:65" s="1" customFormat="1" ht="24.15" customHeight="1">
      <c r="B333" s="143"/>
      <c r="C333" s="144" t="s">
        <v>264</v>
      </c>
      <c r="D333" s="144" t="s">
        <v>162</v>
      </c>
      <c r="E333" s="145" t="s">
        <v>392</v>
      </c>
      <c r="F333" s="146" t="s">
        <v>393</v>
      </c>
      <c r="G333" s="147" t="s">
        <v>165</v>
      </c>
      <c r="H333" s="148">
        <v>150</v>
      </c>
      <c r="I333" s="149"/>
      <c r="J333" s="150">
        <f>ROUND(I333*H333,2)</f>
        <v>0</v>
      </c>
      <c r="K333" s="151"/>
      <c r="L333" s="32"/>
      <c r="M333" s="152" t="s">
        <v>1</v>
      </c>
      <c r="N333" s="153" t="s">
        <v>38</v>
      </c>
      <c r="P333" s="154">
        <f>O333*H333</f>
        <v>0</v>
      </c>
      <c r="Q333" s="154">
        <v>0</v>
      </c>
      <c r="R333" s="154">
        <f>Q333*H333</f>
        <v>0</v>
      </c>
      <c r="S333" s="154">
        <v>0</v>
      </c>
      <c r="T333" s="155">
        <f>S333*H333</f>
        <v>0</v>
      </c>
      <c r="AR333" s="156" t="s">
        <v>166</v>
      </c>
      <c r="AT333" s="156" t="s">
        <v>162</v>
      </c>
      <c r="AU333" s="156" t="s">
        <v>83</v>
      </c>
      <c r="AY333" s="17" t="s">
        <v>160</v>
      </c>
      <c r="BE333" s="157">
        <f>IF(N333="základná",J333,0)</f>
        <v>0</v>
      </c>
      <c r="BF333" s="157">
        <f>IF(N333="znížená",J333,0)</f>
        <v>0</v>
      </c>
      <c r="BG333" s="157">
        <f>IF(N333="zákl. prenesená",J333,0)</f>
        <v>0</v>
      </c>
      <c r="BH333" s="157">
        <f>IF(N333="zníž. prenesená",J333,0)</f>
        <v>0</v>
      </c>
      <c r="BI333" s="157">
        <f>IF(N333="nulová",J333,0)</f>
        <v>0</v>
      </c>
      <c r="BJ333" s="17" t="s">
        <v>83</v>
      </c>
      <c r="BK333" s="157">
        <f>ROUND(I333*H333,2)</f>
        <v>0</v>
      </c>
      <c r="BL333" s="17" t="s">
        <v>166</v>
      </c>
      <c r="BM333" s="156" t="s">
        <v>394</v>
      </c>
    </row>
    <row r="334" spans="2:65" s="12" customFormat="1" ht="10.199999999999999">
      <c r="B334" s="158"/>
      <c r="D334" s="159" t="s">
        <v>167</v>
      </c>
      <c r="E334" s="160" t="s">
        <v>1</v>
      </c>
      <c r="F334" s="161" t="s">
        <v>330</v>
      </c>
      <c r="H334" s="160" t="s">
        <v>1</v>
      </c>
      <c r="I334" s="162"/>
      <c r="L334" s="158"/>
      <c r="M334" s="163"/>
      <c r="T334" s="164"/>
      <c r="AT334" s="160" t="s">
        <v>167</v>
      </c>
      <c r="AU334" s="160" t="s">
        <v>83</v>
      </c>
      <c r="AV334" s="12" t="s">
        <v>76</v>
      </c>
      <c r="AW334" s="12" t="s">
        <v>29</v>
      </c>
      <c r="AX334" s="12" t="s">
        <v>72</v>
      </c>
      <c r="AY334" s="160" t="s">
        <v>160</v>
      </c>
    </row>
    <row r="335" spans="2:65" s="12" customFormat="1" ht="20.399999999999999">
      <c r="B335" s="158"/>
      <c r="D335" s="159" t="s">
        <v>167</v>
      </c>
      <c r="E335" s="160" t="s">
        <v>1</v>
      </c>
      <c r="F335" s="161" t="s">
        <v>395</v>
      </c>
      <c r="H335" s="160" t="s">
        <v>1</v>
      </c>
      <c r="I335" s="162"/>
      <c r="L335" s="158"/>
      <c r="M335" s="163"/>
      <c r="T335" s="164"/>
      <c r="AT335" s="160" t="s">
        <v>167</v>
      </c>
      <c r="AU335" s="160" t="s">
        <v>83</v>
      </c>
      <c r="AV335" s="12" t="s">
        <v>76</v>
      </c>
      <c r="AW335" s="12" t="s">
        <v>29</v>
      </c>
      <c r="AX335" s="12" t="s">
        <v>72</v>
      </c>
      <c r="AY335" s="160" t="s">
        <v>160</v>
      </c>
    </row>
    <row r="336" spans="2:65" s="13" customFormat="1" ht="10.199999999999999">
      <c r="B336" s="165"/>
      <c r="D336" s="159" t="s">
        <v>167</v>
      </c>
      <c r="E336" s="166" t="s">
        <v>1</v>
      </c>
      <c r="F336" s="167" t="s">
        <v>396</v>
      </c>
      <c r="H336" s="168">
        <v>150</v>
      </c>
      <c r="I336" s="169"/>
      <c r="L336" s="165"/>
      <c r="M336" s="170"/>
      <c r="T336" s="171"/>
      <c r="AT336" s="166" t="s">
        <v>167</v>
      </c>
      <c r="AU336" s="166" t="s">
        <v>83</v>
      </c>
      <c r="AV336" s="13" t="s">
        <v>83</v>
      </c>
      <c r="AW336" s="13" t="s">
        <v>29</v>
      </c>
      <c r="AX336" s="13" t="s">
        <v>72</v>
      </c>
      <c r="AY336" s="166" t="s">
        <v>160</v>
      </c>
    </row>
    <row r="337" spans="2:65" s="14" customFormat="1" ht="10.199999999999999">
      <c r="B337" s="172"/>
      <c r="D337" s="159" t="s">
        <v>167</v>
      </c>
      <c r="E337" s="173" t="s">
        <v>1</v>
      </c>
      <c r="F337" s="174" t="s">
        <v>174</v>
      </c>
      <c r="H337" s="175">
        <v>150</v>
      </c>
      <c r="I337" s="176"/>
      <c r="L337" s="172"/>
      <c r="M337" s="177"/>
      <c r="T337" s="178"/>
      <c r="AT337" s="173" t="s">
        <v>167</v>
      </c>
      <c r="AU337" s="173" t="s">
        <v>83</v>
      </c>
      <c r="AV337" s="14" t="s">
        <v>166</v>
      </c>
      <c r="AW337" s="14" t="s">
        <v>29</v>
      </c>
      <c r="AX337" s="14" t="s">
        <v>76</v>
      </c>
      <c r="AY337" s="173" t="s">
        <v>160</v>
      </c>
    </row>
    <row r="338" spans="2:65" s="1" customFormat="1" ht="24.15" customHeight="1">
      <c r="B338" s="143"/>
      <c r="C338" s="144" t="s">
        <v>397</v>
      </c>
      <c r="D338" s="144" t="s">
        <v>162</v>
      </c>
      <c r="E338" s="145" t="s">
        <v>398</v>
      </c>
      <c r="F338" s="146" t="s">
        <v>399</v>
      </c>
      <c r="G338" s="147" t="s">
        <v>165</v>
      </c>
      <c r="H338" s="148">
        <v>75</v>
      </c>
      <c r="I338" s="149"/>
      <c r="J338" s="150">
        <f>ROUND(I338*H338,2)</f>
        <v>0</v>
      </c>
      <c r="K338" s="151"/>
      <c r="L338" s="32"/>
      <c r="M338" s="152" t="s">
        <v>1</v>
      </c>
      <c r="N338" s="153" t="s">
        <v>38</v>
      </c>
      <c r="P338" s="154">
        <f>O338*H338</f>
        <v>0</v>
      </c>
      <c r="Q338" s="154">
        <v>0</v>
      </c>
      <c r="R338" s="154">
        <f>Q338*H338</f>
        <v>0</v>
      </c>
      <c r="S338" s="154">
        <v>0</v>
      </c>
      <c r="T338" s="155">
        <f>S338*H338</f>
        <v>0</v>
      </c>
      <c r="AR338" s="156" t="s">
        <v>166</v>
      </c>
      <c r="AT338" s="156" t="s">
        <v>162</v>
      </c>
      <c r="AU338" s="156" t="s">
        <v>83</v>
      </c>
      <c r="AY338" s="17" t="s">
        <v>160</v>
      </c>
      <c r="BE338" s="157">
        <f>IF(N338="základná",J338,0)</f>
        <v>0</v>
      </c>
      <c r="BF338" s="157">
        <f>IF(N338="znížená",J338,0)</f>
        <v>0</v>
      </c>
      <c r="BG338" s="157">
        <f>IF(N338="zákl. prenesená",J338,0)</f>
        <v>0</v>
      </c>
      <c r="BH338" s="157">
        <f>IF(N338="zníž. prenesená",J338,0)</f>
        <v>0</v>
      </c>
      <c r="BI338" s="157">
        <f>IF(N338="nulová",J338,0)</f>
        <v>0</v>
      </c>
      <c r="BJ338" s="17" t="s">
        <v>83</v>
      </c>
      <c r="BK338" s="157">
        <f>ROUND(I338*H338,2)</f>
        <v>0</v>
      </c>
      <c r="BL338" s="17" t="s">
        <v>166</v>
      </c>
      <c r="BM338" s="156" t="s">
        <v>400</v>
      </c>
    </row>
    <row r="339" spans="2:65" s="12" customFormat="1" ht="10.199999999999999">
      <c r="B339" s="158"/>
      <c r="D339" s="159" t="s">
        <v>167</v>
      </c>
      <c r="E339" s="160" t="s">
        <v>1</v>
      </c>
      <c r="F339" s="161" t="s">
        <v>276</v>
      </c>
      <c r="H339" s="160" t="s">
        <v>1</v>
      </c>
      <c r="I339" s="162"/>
      <c r="L339" s="158"/>
      <c r="M339" s="163"/>
      <c r="T339" s="164"/>
      <c r="AT339" s="160" t="s">
        <v>167</v>
      </c>
      <c r="AU339" s="160" t="s">
        <v>83</v>
      </c>
      <c r="AV339" s="12" t="s">
        <v>76</v>
      </c>
      <c r="AW339" s="12" t="s">
        <v>29</v>
      </c>
      <c r="AX339" s="12" t="s">
        <v>72</v>
      </c>
      <c r="AY339" s="160" t="s">
        <v>160</v>
      </c>
    </row>
    <row r="340" spans="2:65" s="12" customFormat="1" ht="10.199999999999999">
      <c r="B340" s="158"/>
      <c r="D340" s="159" t="s">
        <v>167</v>
      </c>
      <c r="E340" s="160" t="s">
        <v>1</v>
      </c>
      <c r="F340" s="161" t="s">
        <v>384</v>
      </c>
      <c r="H340" s="160" t="s">
        <v>1</v>
      </c>
      <c r="I340" s="162"/>
      <c r="L340" s="158"/>
      <c r="M340" s="163"/>
      <c r="T340" s="164"/>
      <c r="AT340" s="160" t="s">
        <v>167</v>
      </c>
      <c r="AU340" s="160" t="s">
        <v>83</v>
      </c>
      <c r="AV340" s="12" t="s">
        <v>76</v>
      </c>
      <c r="AW340" s="12" t="s">
        <v>29</v>
      </c>
      <c r="AX340" s="12" t="s">
        <v>72</v>
      </c>
      <c r="AY340" s="160" t="s">
        <v>160</v>
      </c>
    </row>
    <row r="341" spans="2:65" s="13" customFormat="1" ht="10.199999999999999">
      <c r="B341" s="165"/>
      <c r="D341" s="159" t="s">
        <v>167</v>
      </c>
      <c r="E341" s="166" t="s">
        <v>1</v>
      </c>
      <c r="F341" s="167" t="s">
        <v>401</v>
      </c>
      <c r="H341" s="168">
        <v>75</v>
      </c>
      <c r="I341" s="169"/>
      <c r="L341" s="165"/>
      <c r="M341" s="170"/>
      <c r="T341" s="171"/>
      <c r="AT341" s="166" t="s">
        <v>167</v>
      </c>
      <c r="AU341" s="166" t="s">
        <v>83</v>
      </c>
      <c r="AV341" s="13" t="s">
        <v>83</v>
      </c>
      <c r="AW341" s="13" t="s">
        <v>29</v>
      </c>
      <c r="AX341" s="13" t="s">
        <v>72</v>
      </c>
      <c r="AY341" s="166" t="s">
        <v>160</v>
      </c>
    </row>
    <row r="342" spans="2:65" s="14" customFormat="1" ht="10.199999999999999">
      <c r="B342" s="172"/>
      <c r="D342" s="159" t="s">
        <v>167</v>
      </c>
      <c r="E342" s="173" t="s">
        <v>1</v>
      </c>
      <c r="F342" s="174" t="s">
        <v>174</v>
      </c>
      <c r="H342" s="175">
        <v>75</v>
      </c>
      <c r="I342" s="176"/>
      <c r="L342" s="172"/>
      <c r="M342" s="177"/>
      <c r="T342" s="178"/>
      <c r="AT342" s="173" t="s">
        <v>167</v>
      </c>
      <c r="AU342" s="173" t="s">
        <v>83</v>
      </c>
      <c r="AV342" s="14" t="s">
        <v>166</v>
      </c>
      <c r="AW342" s="14" t="s">
        <v>29</v>
      </c>
      <c r="AX342" s="14" t="s">
        <v>76</v>
      </c>
      <c r="AY342" s="173" t="s">
        <v>160</v>
      </c>
    </row>
    <row r="343" spans="2:65" s="1" customFormat="1" ht="24.15" customHeight="1">
      <c r="B343" s="143"/>
      <c r="C343" s="274" t="s">
        <v>269</v>
      </c>
      <c r="D343" s="274" t="s">
        <v>162</v>
      </c>
      <c r="E343" s="275" t="s">
        <v>402</v>
      </c>
      <c r="F343" s="276" t="s">
        <v>403</v>
      </c>
      <c r="G343" s="277" t="s">
        <v>165</v>
      </c>
      <c r="H343" s="278">
        <v>595</v>
      </c>
      <c r="I343" s="149"/>
      <c r="J343" s="150">
        <f>ROUND(I343*H343,2)</f>
        <v>0</v>
      </c>
      <c r="K343" s="151"/>
      <c r="L343" s="32"/>
      <c r="M343" s="152" t="s">
        <v>1</v>
      </c>
      <c r="N343" s="153" t="s">
        <v>38</v>
      </c>
      <c r="P343" s="154">
        <f>O343*H343</f>
        <v>0</v>
      </c>
      <c r="Q343" s="154">
        <v>0</v>
      </c>
      <c r="R343" s="154">
        <f>Q343*H343</f>
        <v>0</v>
      </c>
      <c r="S343" s="154">
        <v>0</v>
      </c>
      <c r="T343" s="155">
        <f>S343*H343</f>
        <v>0</v>
      </c>
      <c r="AR343" s="156" t="s">
        <v>166</v>
      </c>
      <c r="AT343" s="156" t="s">
        <v>162</v>
      </c>
      <c r="AU343" s="156" t="s">
        <v>83</v>
      </c>
      <c r="AY343" s="17" t="s">
        <v>160</v>
      </c>
      <c r="BE343" s="157">
        <f>IF(N343="základná",J343,0)</f>
        <v>0</v>
      </c>
      <c r="BF343" s="157">
        <f>IF(N343="znížená",J343,0)</f>
        <v>0</v>
      </c>
      <c r="BG343" s="157">
        <f>IF(N343="zákl. prenesená",J343,0)</f>
        <v>0</v>
      </c>
      <c r="BH343" s="157">
        <f>IF(N343="zníž. prenesená",J343,0)</f>
        <v>0</v>
      </c>
      <c r="BI343" s="157">
        <f>IF(N343="nulová",J343,0)</f>
        <v>0</v>
      </c>
      <c r="BJ343" s="17" t="s">
        <v>83</v>
      </c>
      <c r="BK343" s="157">
        <f>ROUND(I343*H343,2)</f>
        <v>0</v>
      </c>
      <c r="BL343" s="17" t="s">
        <v>166</v>
      </c>
      <c r="BM343" s="156" t="s">
        <v>404</v>
      </c>
    </row>
    <row r="344" spans="2:65" s="12" customFormat="1" ht="10.199999999999999">
      <c r="B344" s="158"/>
      <c r="C344" s="279"/>
      <c r="D344" s="280" t="s">
        <v>167</v>
      </c>
      <c r="E344" s="281" t="s">
        <v>1</v>
      </c>
      <c r="F344" s="282" t="s">
        <v>405</v>
      </c>
      <c r="G344" s="279"/>
      <c r="H344" s="281" t="s">
        <v>1</v>
      </c>
      <c r="I344" s="162"/>
      <c r="L344" s="158"/>
      <c r="M344" s="163"/>
      <c r="T344" s="164"/>
      <c r="AT344" s="160" t="s">
        <v>167</v>
      </c>
      <c r="AU344" s="160" t="s">
        <v>83</v>
      </c>
      <c r="AV344" s="12" t="s">
        <v>76</v>
      </c>
      <c r="AW344" s="12" t="s">
        <v>29</v>
      </c>
      <c r="AX344" s="12" t="s">
        <v>72</v>
      </c>
      <c r="AY344" s="160" t="s">
        <v>160</v>
      </c>
    </row>
    <row r="345" spans="2:65" s="12" customFormat="1" ht="10.199999999999999">
      <c r="B345" s="158"/>
      <c r="C345" s="279"/>
      <c r="D345" s="280" t="s">
        <v>167</v>
      </c>
      <c r="E345" s="281" t="s">
        <v>1</v>
      </c>
      <c r="F345" s="282" t="s">
        <v>298</v>
      </c>
      <c r="G345" s="279"/>
      <c r="H345" s="281" t="s">
        <v>1</v>
      </c>
      <c r="I345" s="162"/>
      <c r="L345" s="158"/>
      <c r="M345" s="163"/>
      <c r="T345" s="164"/>
      <c r="AT345" s="160" t="s">
        <v>167</v>
      </c>
      <c r="AU345" s="160" t="s">
        <v>83</v>
      </c>
      <c r="AV345" s="12" t="s">
        <v>76</v>
      </c>
      <c r="AW345" s="12" t="s">
        <v>29</v>
      </c>
      <c r="AX345" s="12" t="s">
        <v>72</v>
      </c>
      <c r="AY345" s="160" t="s">
        <v>160</v>
      </c>
    </row>
    <row r="346" spans="2:65" s="13" customFormat="1" ht="10.199999999999999">
      <c r="B346" s="165"/>
      <c r="C346" s="283"/>
      <c r="D346" s="280" t="s">
        <v>167</v>
      </c>
      <c r="E346" s="284" t="s">
        <v>1</v>
      </c>
      <c r="F346" s="285" t="s">
        <v>406</v>
      </c>
      <c r="G346" s="283"/>
      <c r="H346" s="286">
        <v>470</v>
      </c>
      <c r="I346" s="169"/>
      <c r="L346" s="165"/>
      <c r="M346" s="170"/>
      <c r="T346" s="171"/>
      <c r="AT346" s="166" t="s">
        <v>167</v>
      </c>
      <c r="AU346" s="166" t="s">
        <v>83</v>
      </c>
      <c r="AV346" s="13" t="s">
        <v>83</v>
      </c>
      <c r="AW346" s="13" t="s">
        <v>29</v>
      </c>
      <c r="AX346" s="13" t="s">
        <v>72</v>
      </c>
      <c r="AY346" s="166" t="s">
        <v>160</v>
      </c>
    </row>
    <row r="347" spans="2:65" s="12" customFormat="1" ht="10.199999999999999">
      <c r="B347" s="158"/>
      <c r="C347" s="279"/>
      <c r="D347" s="280" t="s">
        <v>167</v>
      </c>
      <c r="E347" s="281" t="s">
        <v>1</v>
      </c>
      <c r="F347" s="282" t="s">
        <v>323</v>
      </c>
      <c r="G347" s="279"/>
      <c r="H347" s="281" t="s">
        <v>1</v>
      </c>
      <c r="I347" s="162"/>
      <c r="L347" s="158"/>
      <c r="M347" s="163"/>
      <c r="T347" s="164"/>
      <c r="AT347" s="160" t="s">
        <v>167</v>
      </c>
      <c r="AU347" s="160" t="s">
        <v>83</v>
      </c>
      <c r="AV347" s="12" t="s">
        <v>76</v>
      </c>
      <c r="AW347" s="12" t="s">
        <v>29</v>
      </c>
      <c r="AX347" s="12" t="s">
        <v>72</v>
      </c>
      <c r="AY347" s="160" t="s">
        <v>160</v>
      </c>
    </row>
    <row r="348" spans="2:65" s="12" customFormat="1" ht="10.199999999999999">
      <c r="B348" s="158"/>
      <c r="C348" s="279"/>
      <c r="D348" s="280" t="s">
        <v>167</v>
      </c>
      <c r="E348" s="281" t="s">
        <v>1</v>
      </c>
      <c r="F348" s="282" t="s">
        <v>407</v>
      </c>
      <c r="G348" s="279"/>
      <c r="H348" s="281" t="s">
        <v>1</v>
      </c>
      <c r="I348" s="162"/>
      <c r="L348" s="158"/>
      <c r="M348" s="163"/>
      <c r="T348" s="164"/>
      <c r="AT348" s="160" t="s">
        <v>167</v>
      </c>
      <c r="AU348" s="160" t="s">
        <v>83</v>
      </c>
      <c r="AV348" s="12" t="s">
        <v>76</v>
      </c>
      <c r="AW348" s="12" t="s">
        <v>29</v>
      </c>
      <c r="AX348" s="12" t="s">
        <v>72</v>
      </c>
      <c r="AY348" s="160" t="s">
        <v>160</v>
      </c>
    </row>
    <row r="349" spans="2:65" s="13" customFormat="1" ht="10.199999999999999">
      <c r="B349" s="165"/>
      <c r="C349" s="283"/>
      <c r="D349" s="280" t="s">
        <v>167</v>
      </c>
      <c r="E349" s="284" t="s">
        <v>1</v>
      </c>
      <c r="F349" s="285" t="s">
        <v>408</v>
      </c>
      <c r="G349" s="283"/>
      <c r="H349" s="286">
        <v>125</v>
      </c>
      <c r="I349" s="169"/>
      <c r="L349" s="165"/>
      <c r="M349" s="170"/>
      <c r="T349" s="171"/>
      <c r="AT349" s="166" t="s">
        <v>167</v>
      </c>
      <c r="AU349" s="166" t="s">
        <v>83</v>
      </c>
      <c r="AV349" s="13" t="s">
        <v>83</v>
      </c>
      <c r="AW349" s="13" t="s">
        <v>29</v>
      </c>
      <c r="AX349" s="13" t="s">
        <v>72</v>
      </c>
      <c r="AY349" s="166" t="s">
        <v>160</v>
      </c>
    </row>
    <row r="350" spans="2:65" s="14" customFormat="1" ht="10.199999999999999">
      <c r="B350" s="172"/>
      <c r="C350" s="287"/>
      <c r="D350" s="280" t="s">
        <v>167</v>
      </c>
      <c r="E350" s="288" t="s">
        <v>1</v>
      </c>
      <c r="F350" s="289" t="s">
        <v>174</v>
      </c>
      <c r="G350" s="287"/>
      <c r="H350" s="290">
        <v>595</v>
      </c>
      <c r="I350" s="176"/>
      <c r="L350" s="172"/>
      <c r="M350" s="177"/>
      <c r="T350" s="178"/>
      <c r="AT350" s="173" t="s">
        <v>167</v>
      </c>
      <c r="AU350" s="173" t="s">
        <v>83</v>
      </c>
      <c r="AV350" s="14" t="s">
        <v>166</v>
      </c>
      <c r="AW350" s="14" t="s">
        <v>29</v>
      </c>
      <c r="AX350" s="14" t="s">
        <v>76</v>
      </c>
      <c r="AY350" s="173" t="s">
        <v>160</v>
      </c>
    </row>
    <row r="351" spans="2:65" s="1" customFormat="1" ht="37.799999999999997" customHeight="1">
      <c r="B351" s="143"/>
      <c r="C351" s="144" t="s">
        <v>409</v>
      </c>
      <c r="D351" s="144" t="s">
        <v>162</v>
      </c>
      <c r="E351" s="145" t="s">
        <v>410</v>
      </c>
      <c r="F351" s="146" t="s">
        <v>411</v>
      </c>
      <c r="G351" s="147" t="s">
        <v>165</v>
      </c>
      <c r="H351" s="148">
        <v>150</v>
      </c>
      <c r="I351" s="149"/>
      <c r="J351" s="150">
        <f>ROUND(I351*H351,2)</f>
        <v>0</v>
      </c>
      <c r="K351" s="151"/>
      <c r="L351" s="32"/>
      <c r="M351" s="152" t="s">
        <v>1</v>
      </c>
      <c r="N351" s="153" t="s">
        <v>38</v>
      </c>
      <c r="P351" s="154">
        <f>O351*H351</f>
        <v>0</v>
      </c>
      <c r="Q351" s="154">
        <v>0</v>
      </c>
      <c r="R351" s="154">
        <f>Q351*H351</f>
        <v>0</v>
      </c>
      <c r="S351" s="154">
        <v>0</v>
      </c>
      <c r="T351" s="155">
        <f>S351*H351</f>
        <v>0</v>
      </c>
      <c r="AR351" s="156" t="s">
        <v>166</v>
      </c>
      <c r="AT351" s="156" t="s">
        <v>162</v>
      </c>
      <c r="AU351" s="156" t="s">
        <v>83</v>
      </c>
      <c r="AY351" s="17" t="s">
        <v>160</v>
      </c>
      <c r="BE351" s="157">
        <f>IF(N351="základná",J351,0)</f>
        <v>0</v>
      </c>
      <c r="BF351" s="157">
        <f>IF(N351="znížená",J351,0)</f>
        <v>0</v>
      </c>
      <c r="BG351" s="157">
        <f>IF(N351="zákl. prenesená",J351,0)</f>
        <v>0</v>
      </c>
      <c r="BH351" s="157">
        <f>IF(N351="zníž. prenesená",J351,0)</f>
        <v>0</v>
      </c>
      <c r="BI351" s="157">
        <f>IF(N351="nulová",J351,0)</f>
        <v>0</v>
      </c>
      <c r="BJ351" s="17" t="s">
        <v>83</v>
      </c>
      <c r="BK351" s="157">
        <f>ROUND(I351*H351,2)</f>
        <v>0</v>
      </c>
      <c r="BL351" s="17" t="s">
        <v>166</v>
      </c>
      <c r="BM351" s="156" t="s">
        <v>412</v>
      </c>
    </row>
    <row r="352" spans="2:65" s="12" customFormat="1" ht="10.199999999999999">
      <c r="B352" s="158"/>
      <c r="D352" s="159" t="s">
        <v>167</v>
      </c>
      <c r="E352" s="160" t="s">
        <v>1</v>
      </c>
      <c r="F352" s="161" t="s">
        <v>330</v>
      </c>
      <c r="H352" s="160" t="s">
        <v>1</v>
      </c>
      <c r="I352" s="162"/>
      <c r="L352" s="158"/>
      <c r="M352" s="163"/>
      <c r="T352" s="164"/>
      <c r="AT352" s="160" t="s">
        <v>167</v>
      </c>
      <c r="AU352" s="160" t="s">
        <v>83</v>
      </c>
      <c r="AV352" s="12" t="s">
        <v>76</v>
      </c>
      <c r="AW352" s="12" t="s">
        <v>29</v>
      </c>
      <c r="AX352" s="12" t="s">
        <v>72</v>
      </c>
      <c r="AY352" s="160" t="s">
        <v>160</v>
      </c>
    </row>
    <row r="353" spans="2:65" s="12" customFormat="1" ht="20.399999999999999">
      <c r="B353" s="158"/>
      <c r="D353" s="159" t="s">
        <v>167</v>
      </c>
      <c r="E353" s="160" t="s">
        <v>1</v>
      </c>
      <c r="F353" s="161" t="s">
        <v>413</v>
      </c>
      <c r="H353" s="160" t="s">
        <v>1</v>
      </c>
      <c r="I353" s="162"/>
      <c r="L353" s="158"/>
      <c r="M353" s="163"/>
      <c r="T353" s="164"/>
      <c r="AT353" s="160" t="s">
        <v>167</v>
      </c>
      <c r="AU353" s="160" t="s">
        <v>83</v>
      </c>
      <c r="AV353" s="12" t="s">
        <v>76</v>
      </c>
      <c r="AW353" s="12" t="s">
        <v>29</v>
      </c>
      <c r="AX353" s="12" t="s">
        <v>72</v>
      </c>
      <c r="AY353" s="160" t="s">
        <v>160</v>
      </c>
    </row>
    <row r="354" spans="2:65" s="13" customFormat="1" ht="10.199999999999999">
      <c r="B354" s="165"/>
      <c r="D354" s="159" t="s">
        <v>167</v>
      </c>
      <c r="E354" s="166" t="s">
        <v>1</v>
      </c>
      <c r="F354" s="167" t="s">
        <v>396</v>
      </c>
      <c r="H354" s="168">
        <v>150</v>
      </c>
      <c r="I354" s="169"/>
      <c r="L354" s="165"/>
      <c r="M354" s="170"/>
      <c r="T354" s="171"/>
      <c r="AT354" s="166" t="s">
        <v>167</v>
      </c>
      <c r="AU354" s="166" t="s">
        <v>83</v>
      </c>
      <c r="AV354" s="13" t="s">
        <v>83</v>
      </c>
      <c r="AW354" s="13" t="s">
        <v>29</v>
      </c>
      <c r="AX354" s="13" t="s">
        <v>72</v>
      </c>
      <c r="AY354" s="166" t="s">
        <v>160</v>
      </c>
    </row>
    <row r="355" spans="2:65" s="14" customFormat="1" ht="10.199999999999999">
      <c r="B355" s="172"/>
      <c r="D355" s="159" t="s">
        <v>167</v>
      </c>
      <c r="E355" s="173" t="s">
        <v>1</v>
      </c>
      <c r="F355" s="174" t="s">
        <v>174</v>
      </c>
      <c r="H355" s="175">
        <v>150</v>
      </c>
      <c r="I355" s="176"/>
      <c r="L355" s="172"/>
      <c r="M355" s="177"/>
      <c r="T355" s="178"/>
      <c r="AT355" s="173" t="s">
        <v>167</v>
      </c>
      <c r="AU355" s="173" t="s">
        <v>83</v>
      </c>
      <c r="AV355" s="14" t="s">
        <v>166</v>
      </c>
      <c r="AW355" s="14" t="s">
        <v>29</v>
      </c>
      <c r="AX355" s="14" t="s">
        <v>76</v>
      </c>
      <c r="AY355" s="173" t="s">
        <v>160</v>
      </c>
    </row>
    <row r="356" spans="2:65" s="1" customFormat="1" ht="33" customHeight="1">
      <c r="B356" s="143"/>
      <c r="C356" s="274" t="s">
        <v>275</v>
      </c>
      <c r="D356" s="274" t="s">
        <v>162</v>
      </c>
      <c r="E356" s="275" t="s">
        <v>414</v>
      </c>
      <c r="F356" s="276" t="s">
        <v>415</v>
      </c>
      <c r="G356" s="277" t="s">
        <v>165</v>
      </c>
      <c r="H356" s="278">
        <v>0</v>
      </c>
      <c r="I356" s="149"/>
      <c r="J356" s="150">
        <f>ROUND(I356*H356,2)</f>
        <v>0</v>
      </c>
      <c r="K356" s="151"/>
      <c r="L356" s="32"/>
      <c r="M356" s="152" t="s">
        <v>1</v>
      </c>
      <c r="N356" s="153" t="s">
        <v>38</v>
      </c>
      <c r="P356" s="154">
        <f>O356*H356</f>
        <v>0</v>
      </c>
      <c r="Q356" s="154">
        <v>0</v>
      </c>
      <c r="R356" s="154">
        <f>Q356*H356</f>
        <v>0</v>
      </c>
      <c r="S356" s="154">
        <v>0</v>
      </c>
      <c r="T356" s="155">
        <f>S356*H356</f>
        <v>0</v>
      </c>
      <c r="AR356" s="156" t="s">
        <v>166</v>
      </c>
      <c r="AT356" s="156" t="s">
        <v>162</v>
      </c>
      <c r="AU356" s="156" t="s">
        <v>83</v>
      </c>
      <c r="AY356" s="17" t="s">
        <v>160</v>
      </c>
      <c r="BE356" s="157">
        <f>IF(N356="základná",J356,0)</f>
        <v>0</v>
      </c>
      <c r="BF356" s="157">
        <f>IF(N356="znížená",J356,0)</f>
        <v>0</v>
      </c>
      <c r="BG356" s="157">
        <f>IF(N356="zákl. prenesená",J356,0)</f>
        <v>0</v>
      </c>
      <c r="BH356" s="157">
        <f>IF(N356="zníž. prenesená",J356,0)</f>
        <v>0</v>
      </c>
      <c r="BI356" s="157">
        <f>IF(N356="nulová",J356,0)</f>
        <v>0</v>
      </c>
      <c r="BJ356" s="17" t="s">
        <v>83</v>
      </c>
      <c r="BK356" s="157">
        <f>ROUND(I356*H356,2)</f>
        <v>0</v>
      </c>
      <c r="BL356" s="17" t="s">
        <v>166</v>
      </c>
      <c r="BM356" s="156" t="s">
        <v>416</v>
      </c>
    </row>
    <row r="357" spans="2:65" s="12" customFormat="1" ht="10.199999999999999">
      <c r="B357" s="158"/>
      <c r="C357" s="279"/>
      <c r="D357" s="280" t="s">
        <v>167</v>
      </c>
      <c r="E357" s="281" t="s">
        <v>1</v>
      </c>
      <c r="F357" s="282" t="s">
        <v>359</v>
      </c>
      <c r="G357" s="279"/>
      <c r="H357" s="281" t="s">
        <v>1</v>
      </c>
      <c r="I357" s="162"/>
      <c r="L357" s="158"/>
      <c r="M357" s="163"/>
      <c r="T357" s="164"/>
      <c r="AT357" s="160" t="s">
        <v>167</v>
      </c>
      <c r="AU357" s="160" t="s">
        <v>83</v>
      </c>
      <c r="AV357" s="12" t="s">
        <v>76</v>
      </c>
      <c r="AW357" s="12" t="s">
        <v>29</v>
      </c>
      <c r="AX357" s="12" t="s">
        <v>72</v>
      </c>
      <c r="AY357" s="160" t="s">
        <v>160</v>
      </c>
    </row>
    <row r="358" spans="2:65" s="13" customFormat="1" ht="10.199999999999999">
      <c r="B358" s="165"/>
      <c r="C358" s="283"/>
      <c r="D358" s="280" t="s">
        <v>167</v>
      </c>
      <c r="E358" s="284" t="s">
        <v>1</v>
      </c>
      <c r="F358" s="285" t="s">
        <v>417</v>
      </c>
      <c r="G358" s="283"/>
      <c r="H358" s="286">
        <v>0</v>
      </c>
      <c r="I358" s="169"/>
      <c r="L358" s="165"/>
      <c r="M358" s="170"/>
      <c r="T358" s="171"/>
      <c r="AT358" s="166" t="s">
        <v>167</v>
      </c>
      <c r="AU358" s="166" t="s">
        <v>83</v>
      </c>
      <c r="AV358" s="13" t="s">
        <v>83</v>
      </c>
      <c r="AW358" s="13" t="s">
        <v>29</v>
      </c>
      <c r="AX358" s="13" t="s">
        <v>72</v>
      </c>
      <c r="AY358" s="166" t="s">
        <v>160</v>
      </c>
    </row>
    <row r="359" spans="2:65" s="13" customFormat="1" ht="10.199999999999999">
      <c r="B359" s="165"/>
      <c r="C359" s="283"/>
      <c r="D359" s="280" t="s">
        <v>167</v>
      </c>
      <c r="E359" s="284" t="s">
        <v>1</v>
      </c>
      <c r="F359" s="285" t="s">
        <v>417</v>
      </c>
      <c r="G359" s="283"/>
      <c r="H359" s="286">
        <v>0</v>
      </c>
      <c r="I359" s="169"/>
      <c r="L359" s="165"/>
      <c r="M359" s="170"/>
      <c r="T359" s="171"/>
      <c r="AT359" s="166" t="s">
        <v>167</v>
      </c>
      <c r="AU359" s="166" t="s">
        <v>83</v>
      </c>
      <c r="AV359" s="13" t="s">
        <v>83</v>
      </c>
      <c r="AW359" s="13" t="s">
        <v>29</v>
      </c>
      <c r="AX359" s="13" t="s">
        <v>72</v>
      </c>
      <c r="AY359" s="166" t="s">
        <v>160</v>
      </c>
    </row>
    <row r="360" spans="2:65" s="15" customFormat="1" ht="10.199999999999999">
      <c r="B360" s="179"/>
      <c r="C360" s="296"/>
      <c r="D360" s="280" t="s">
        <v>167</v>
      </c>
      <c r="E360" s="297" t="s">
        <v>1</v>
      </c>
      <c r="F360" s="298" t="s">
        <v>224</v>
      </c>
      <c r="G360" s="296"/>
      <c r="H360" s="299">
        <v>0</v>
      </c>
      <c r="I360" s="183"/>
      <c r="L360" s="179"/>
      <c r="M360" s="184"/>
      <c r="T360" s="185"/>
      <c r="AT360" s="180" t="s">
        <v>167</v>
      </c>
      <c r="AU360" s="180" t="s">
        <v>83</v>
      </c>
      <c r="AV360" s="15" t="s">
        <v>179</v>
      </c>
      <c r="AW360" s="15" t="s">
        <v>29</v>
      </c>
      <c r="AX360" s="15" t="s">
        <v>72</v>
      </c>
      <c r="AY360" s="180" t="s">
        <v>160</v>
      </c>
    </row>
    <row r="361" spans="2:65" s="12" customFormat="1" ht="10.199999999999999">
      <c r="B361" s="158"/>
      <c r="C361" s="279"/>
      <c r="D361" s="280" t="s">
        <v>167</v>
      </c>
      <c r="E361" s="281" t="s">
        <v>1</v>
      </c>
      <c r="F361" s="282" t="s">
        <v>365</v>
      </c>
      <c r="G361" s="279"/>
      <c r="H361" s="281" t="s">
        <v>1</v>
      </c>
      <c r="I361" s="162"/>
      <c r="L361" s="158"/>
      <c r="M361" s="163"/>
      <c r="T361" s="164"/>
      <c r="AT361" s="160" t="s">
        <v>167</v>
      </c>
      <c r="AU361" s="160" t="s">
        <v>83</v>
      </c>
      <c r="AV361" s="12" t="s">
        <v>76</v>
      </c>
      <c r="AW361" s="12" t="s">
        <v>29</v>
      </c>
      <c r="AX361" s="12" t="s">
        <v>72</v>
      </c>
      <c r="AY361" s="160" t="s">
        <v>160</v>
      </c>
    </row>
    <row r="362" spans="2:65" s="13" customFormat="1" ht="10.199999999999999">
      <c r="B362" s="165"/>
      <c r="C362" s="283"/>
      <c r="D362" s="280" t="s">
        <v>167</v>
      </c>
      <c r="E362" s="284" t="s">
        <v>1</v>
      </c>
      <c r="F362" s="285" t="s">
        <v>418</v>
      </c>
      <c r="G362" s="283"/>
      <c r="H362" s="286">
        <v>0</v>
      </c>
      <c r="I362" s="169"/>
      <c r="L362" s="165"/>
      <c r="M362" s="170"/>
      <c r="T362" s="171"/>
      <c r="AT362" s="166" t="s">
        <v>167</v>
      </c>
      <c r="AU362" s="166" t="s">
        <v>83</v>
      </c>
      <c r="AV362" s="13" t="s">
        <v>83</v>
      </c>
      <c r="AW362" s="13" t="s">
        <v>29</v>
      </c>
      <c r="AX362" s="13" t="s">
        <v>72</v>
      </c>
      <c r="AY362" s="166" t="s">
        <v>160</v>
      </c>
    </row>
    <row r="363" spans="2:65" s="14" customFormat="1" ht="10.199999999999999">
      <c r="B363" s="172"/>
      <c r="C363" s="287"/>
      <c r="D363" s="280" t="s">
        <v>167</v>
      </c>
      <c r="E363" s="288" t="s">
        <v>1</v>
      </c>
      <c r="F363" s="289" t="s">
        <v>174</v>
      </c>
      <c r="G363" s="287"/>
      <c r="H363" s="290">
        <v>0</v>
      </c>
      <c r="I363" s="176"/>
      <c r="L363" s="172"/>
      <c r="M363" s="177"/>
      <c r="T363" s="178"/>
      <c r="AT363" s="173" t="s">
        <v>167</v>
      </c>
      <c r="AU363" s="173" t="s">
        <v>83</v>
      </c>
      <c r="AV363" s="14" t="s">
        <v>166</v>
      </c>
      <c r="AW363" s="14" t="s">
        <v>29</v>
      </c>
      <c r="AX363" s="14" t="s">
        <v>76</v>
      </c>
      <c r="AY363" s="173" t="s">
        <v>160</v>
      </c>
    </row>
    <row r="364" spans="2:65" s="1" customFormat="1" ht="33" customHeight="1">
      <c r="B364" s="143"/>
      <c r="C364" s="144" t="s">
        <v>419</v>
      </c>
      <c r="D364" s="144" t="s">
        <v>162</v>
      </c>
      <c r="E364" s="145" t="s">
        <v>420</v>
      </c>
      <c r="F364" s="146" t="s">
        <v>421</v>
      </c>
      <c r="G364" s="147" t="s">
        <v>165</v>
      </c>
      <c r="H364" s="148">
        <v>1410</v>
      </c>
      <c r="I364" s="149"/>
      <c r="J364" s="150">
        <f>ROUND(I364*H364,2)</f>
        <v>0</v>
      </c>
      <c r="K364" s="151"/>
      <c r="L364" s="32"/>
      <c r="M364" s="152" t="s">
        <v>1</v>
      </c>
      <c r="N364" s="153" t="s">
        <v>38</v>
      </c>
      <c r="P364" s="154">
        <f>O364*H364</f>
        <v>0</v>
      </c>
      <c r="Q364" s="154">
        <v>0</v>
      </c>
      <c r="R364" s="154">
        <f>Q364*H364</f>
        <v>0</v>
      </c>
      <c r="S364" s="154">
        <v>0</v>
      </c>
      <c r="T364" s="155">
        <f>S364*H364</f>
        <v>0</v>
      </c>
      <c r="AR364" s="156" t="s">
        <v>166</v>
      </c>
      <c r="AT364" s="156" t="s">
        <v>162</v>
      </c>
      <c r="AU364" s="156" t="s">
        <v>83</v>
      </c>
      <c r="AY364" s="17" t="s">
        <v>160</v>
      </c>
      <c r="BE364" s="157">
        <f>IF(N364="základná",J364,0)</f>
        <v>0</v>
      </c>
      <c r="BF364" s="157">
        <f>IF(N364="znížená",J364,0)</f>
        <v>0</v>
      </c>
      <c r="BG364" s="157">
        <f>IF(N364="zákl. prenesená",J364,0)</f>
        <v>0</v>
      </c>
      <c r="BH364" s="157">
        <f>IF(N364="zníž. prenesená",J364,0)</f>
        <v>0</v>
      </c>
      <c r="BI364" s="157">
        <f>IF(N364="nulová",J364,0)</f>
        <v>0</v>
      </c>
      <c r="BJ364" s="17" t="s">
        <v>83</v>
      </c>
      <c r="BK364" s="157">
        <f>ROUND(I364*H364,2)</f>
        <v>0</v>
      </c>
      <c r="BL364" s="17" t="s">
        <v>166</v>
      </c>
      <c r="BM364" s="156" t="s">
        <v>422</v>
      </c>
    </row>
    <row r="365" spans="2:65" s="12" customFormat="1" ht="10.199999999999999">
      <c r="B365" s="158"/>
      <c r="D365" s="159" t="s">
        <v>167</v>
      </c>
      <c r="E365" s="160" t="s">
        <v>1</v>
      </c>
      <c r="F365" s="161" t="s">
        <v>330</v>
      </c>
      <c r="H365" s="160" t="s">
        <v>1</v>
      </c>
      <c r="I365" s="162"/>
      <c r="L365" s="158"/>
      <c r="M365" s="163"/>
      <c r="T365" s="164"/>
      <c r="AT365" s="160" t="s">
        <v>167</v>
      </c>
      <c r="AU365" s="160" t="s">
        <v>83</v>
      </c>
      <c r="AV365" s="12" t="s">
        <v>76</v>
      </c>
      <c r="AW365" s="12" t="s">
        <v>29</v>
      </c>
      <c r="AX365" s="12" t="s">
        <v>72</v>
      </c>
      <c r="AY365" s="160" t="s">
        <v>160</v>
      </c>
    </row>
    <row r="366" spans="2:65" s="12" customFormat="1" ht="20.399999999999999">
      <c r="B366" s="158"/>
      <c r="D366" s="159" t="s">
        <v>167</v>
      </c>
      <c r="E366" s="160" t="s">
        <v>1</v>
      </c>
      <c r="F366" s="161" t="s">
        <v>423</v>
      </c>
      <c r="H366" s="160" t="s">
        <v>1</v>
      </c>
      <c r="I366" s="162"/>
      <c r="L366" s="158"/>
      <c r="M366" s="163"/>
      <c r="T366" s="164"/>
      <c r="AT366" s="160" t="s">
        <v>167</v>
      </c>
      <c r="AU366" s="160" t="s">
        <v>83</v>
      </c>
      <c r="AV366" s="12" t="s">
        <v>76</v>
      </c>
      <c r="AW366" s="12" t="s">
        <v>29</v>
      </c>
      <c r="AX366" s="12" t="s">
        <v>72</v>
      </c>
      <c r="AY366" s="160" t="s">
        <v>160</v>
      </c>
    </row>
    <row r="367" spans="2:65" s="13" customFormat="1" ht="10.199999999999999">
      <c r="B367" s="165"/>
      <c r="D367" s="159" t="s">
        <v>167</v>
      </c>
      <c r="E367" s="166" t="s">
        <v>1</v>
      </c>
      <c r="F367" s="167" t="s">
        <v>424</v>
      </c>
      <c r="H367" s="168">
        <v>1410</v>
      </c>
      <c r="I367" s="169"/>
      <c r="L367" s="165"/>
      <c r="M367" s="170"/>
      <c r="T367" s="171"/>
      <c r="AT367" s="166" t="s">
        <v>167</v>
      </c>
      <c r="AU367" s="166" t="s">
        <v>83</v>
      </c>
      <c r="AV367" s="13" t="s">
        <v>83</v>
      </c>
      <c r="AW367" s="13" t="s">
        <v>29</v>
      </c>
      <c r="AX367" s="13" t="s">
        <v>72</v>
      </c>
      <c r="AY367" s="166" t="s">
        <v>160</v>
      </c>
    </row>
    <row r="368" spans="2:65" s="14" customFormat="1" ht="10.199999999999999">
      <c r="B368" s="172"/>
      <c r="D368" s="159" t="s">
        <v>167</v>
      </c>
      <c r="E368" s="173" t="s">
        <v>1</v>
      </c>
      <c r="F368" s="174" t="s">
        <v>174</v>
      </c>
      <c r="H368" s="175">
        <v>1410</v>
      </c>
      <c r="I368" s="176"/>
      <c r="L368" s="172"/>
      <c r="M368" s="177"/>
      <c r="T368" s="178"/>
      <c r="AT368" s="173" t="s">
        <v>167</v>
      </c>
      <c r="AU368" s="173" t="s">
        <v>83</v>
      </c>
      <c r="AV368" s="14" t="s">
        <v>166</v>
      </c>
      <c r="AW368" s="14" t="s">
        <v>29</v>
      </c>
      <c r="AX368" s="14" t="s">
        <v>76</v>
      </c>
      <c r="AY368" s="173" t="s">
        <v>160</v>
      </c>
    </row>
    <row r="369" spans="2:65" s="1" customFormat="1" ht="33" customHeight="1">
      <c r="B369" s="143"/>
      <c r="C369" s="274" t="s">
        <v>280</v>
      </c>
      <c r="D369" s="274" t="s">
        <v>162</v>
      </c>
      <c r="E369" s="275" t="s">
        <v>425</v>
      </c>
      <c r="F369" s="276" t="s">
        <v>426</v>
      </c>
      <c r="G369" s="277" t="s">
        <v>165</v>
      </c>
      <c r="H369" s="278">
        <v>0</v>
      </c>
      <c r="I369" s="149"/>
      <c r="J369" s="150">
        <f>ROUND(I369*H369,2)</f>
        <v>0</v>
      </c>
      <c r="K369" s="151"/>
      <c r="L369" s="32"/>
      <c r="M369" s="152" t="s">
        <v>1</v>
      </c>
      <c r="N369" s="153" t="s">
        <v>38</v>
      </c>
      <c r="P369" s="154">
        <f>O369*H369</f>
        <v>0</v>
      </c>
      <c r="Q369" s="154">
        <v>0</v>
      </c>
      <c r="R369" s="154">
        <f>Q369*H369</f>
        <v>0</v>
      </c>
      <c r="S369" s="154">
        <v>0</v>
      </c>
      <c r="T369" s="155">
        <f>S369*H369</f>
        <v>0</v>
      </c>
      <c r="AR369" s="156" t="s">
        <v>166</v>
      </c>
      <c r="AT369" s="156" t="s">
        <v>162</v>
      </c>
      <c r="AU369" s="156" t="s">
        <v>83</v>
      </c>
      <c r="AY369" s="17" t="s">
        <v>160</v>
      </c>
      <c r="BE369" s="157">
        <f>IF(N369="základná",J369,0)</f>
        <v>0</v>
      </c>
      <c r="BF369" s="157">
        <f>IF(N369="znížená",J369,0)</f>
        <v>0</v>
      </c>
      <c r="BG369" s="157">
        <f>IF(N369="zákl. prenesená",J369,0)</f>
        <v>0</v>
      </c>
      <c r="BH369" s="157">
        <f>IF(N369="zníž. prenesená",J369,0)</f>
        <v>0</v>
      </c>
      <c r="BI369" s="157">
        <f>IF(N369="nulová",J369,0)</f>
        <v>0</v>
      </c>
      <c r="BJ369" s="17" t="s">
        <v>83</v>
      </c>
      <c r="BK369" s="157">
        <f>ROUND(I369*H369,2)</f>
        <v>0</v>
      </c>
      <c r="BL369" s="17" t="s">
        <v>166</v>
      </c>
      <c r="BM369" s="156" t="s">
        <v>427</v>
      </c>
    </row>
    <row r="370" spans="2:65" s="12" customFormat="1" ht="10.199999999999999">
      <c r="B370" s="158"/>
      <c r="C370" s="279"/>
      <c r="D370" s="280" t="s">
        <v>167</v>
      </c>
      <c r="E370" s="281" t="s">
        <v>1</v>
      </c>
      <c r="F370" s="282" t="s">
        <v>428</v>
      </c>
      <c r="G370" s="279"/>
      <c r="H370" s="281" t="s">
        <v>1</v>
      </c>
      <c r="I370" s="162"/>
      <c r="L370" s="158"/>
      <c r="M370" s="163"/>
      <c r="T370" s="164"/>
      <c r="AT370" s="160" t="s">
        <v>167</v>
      </c>
      <c r="AU370" s="160" t="s">
        <v>83</v>
      </c>
      <c r="AV370" s="12" t="s">
        <v>76</v>
      </c>
      <c r="AW370" s="12" t="s">
        <v>29</v>
      </c>
      <c r="AX370" s="12" t="s">
        <v>72</v>
      </c>
      <c r="AY370" s="160" t="s">
        <v>160</v>
      </c>
    </row>
    <row r="371" spans="2:65" s="13" customFormat="1" ht="10.199999999999999">
      <c r="B371" s="165"/>
      <c r="C371" s="283"/>
      <c r="D371" s="280" t="s">
        <v>167</v>
      </c>
      <c r="E371" s="284" t="s">
        <v>1</v>
      </c>
      <c r="F371" s="285" t="s">
        <v>418</v>
      </c>
      <c r="G371" s="283"/>
      <c r="H371" s="286">
        <v>0</v>
      </c>
      <c r="I371" s="169"/>
      <c r="L371" s="165"/>
      <c r="M371" s="170"/>
      <c r="T371" s="171"/>
      <c r="AT371" s="166" t="s">
        <v>167</v>
      </c>
      <c r="AU371" s="166" t="s">
        <v>83</v>
      </c>
      <c r="AV371" s="13" t="s">
        <v>83</v>
      </c>
      <c r="AW371" s="13" t="s">
        <v>29</v>
      </c>
      <c r="AX371" s="13" t="s">
        <v>72</v>
      </c>
      <c r="AY371" s="166" t="s">
        <v>160</v>
      </c>
    </row>
    <row r="372" spans="2:65" s="14" customFormat="1" ht="10.199999999999999">
      <c r="B372" s="172"/>
      <c r="C372" s="287"/>
      <c r="D372" s="280" t="s">
        <v>167</v>
      </c>
      <c r="E372" s="288" t="s">
        <v>1</v>
      </c>
      <c r="F372" s="289" t="s">
        <v>174</v>
      </c>
      <c r="G372" s="287"/>
      <c r="H372" s="290">
        <v>0</v>
      </c>
      <c r="I372" s="176"/>
      <c r="L372" s="172"/>
      <c r="M372" s="177"/>
      <c r="T372" s="178"/>
      <c r="AT372" s="173" t="s">
        <v>167</v>
      </c>
      <c r="AU372" s="173" t="s">
        <v>83</v>
      </c>
      <c r="AV372" s="14" t="s">
        <v>166</v>
      </c>
      <c r="AW372" s="14" t="s">
        <v>29</v>
      </c>
      <c r="AX372" s="14" t="s">
        <v>76</v>
      </c>
      <c r="AY372" s="173" t="s">
        <v>160</v>
      </c>
    </row>
    <row r="373" spans="2:65" s="1" customFormat="1" ht="33" customHeight="1">
      <c r="B373" s="143"/>
      <c r="C373" s="256" t="s">
        <v>429</v>
      </c>
      <c r="D373" s="256" t="s">
        <v>162</v>
      </c>
      <c r="E373" s="257" t="s">
        <v>430</v>
      </c>
      <c r="F373" s="258" t="s">
        <v>431</v>
      </c>
      <c r="G373" s="259" t="s">
        <v>165</v>
      </c>
      <c r="H373" s="260">
        <v>800</v>
      </c>
      <c r="I373" s="149"/>
      <c r="J373" s="150">
        <f>ROUND(I373*H373,2)</f>
        <v>0</v>
      </c>
      <c r="K373" s="151"/>
      <c r="L373" s="32"/>
      <c r="M373" s="152" t="s">
        <v>1</v>
      </c>
      <c r="N373" s="153" t="s">
        <v>38</v>
      </c>
      <c r="P373" s="154">
        <f>O373*H373</f>
        <v>0</v>
      </c>
      <c r="Q373" s="154">
        <v>0.15559000000000001</v>
      </c>
      <c r="R373" s="154">
        <f>Q373*H373</f>
        <v>124.47200000000001</v>
      </c>
      <c r="S373" s="154">
        <v>0</v>
      </c>
      <c r="T373" s="155">
        <f>S373*H373</f>
        <v>0</v>
      </c>
      <c r="AR373" s="156" t="s">
        <v>166</v>
      </c>
      <c r="AT373" s="156" t="s">
        <v>162</v>
      </c>
      <c r="AU373" s="156" t="s">
        <v>83</v>
      </c>
      <c r="AY373" s="17" t="s">
        <v>160</v>
      </c>
      <c r="BE373" s="157">
        <f>IF(N373="základná",J373,0)</f>
        <v>0</v>
      </c>
      <c r="BF373" s="157">
        <f>IF(N373="znížená",J373,0)</f>
        <v>0</v>
      </c>
      <c r="BG373" s="157">
        <f>IF(N373="zákl. prenesená",J373,0)</f>
        <v>0</v>
      </c>
      <c r="BH373" s="157">
        <f>IF(N373="zníž. prenesená",J373,0)</f>
        <v>0</v>
      </c>
      <c r="BI373" s="157">
        <f>IF(N373="nulová",J373,0)</f>
        <v>0</v>
      </c>
      <c r="BJ373" s="17" t="s">
        <v>83</v>
      </c>
      <c r="BK373" s="157">
        <f>ROUND(I373*H373,2)</f>
        <v>0</v>
      </c>
      <c r="BL373" s="17" t="s">
        <v>166</v>
      </c>
      <c r="BM373" s="156" t="s">
        <v>432</v>
      </c>
    </row>
    <row r="374" spans="2:65" s="12" customFormat="1" ht="10.199999999999999">
      <c r="B374" s="158"/>
      <c r="C374" s="261"/>
      <c r="D374" s="262" t="s">
        <v>167</v>
      </c>
      <c r="E374" s="263" t="s">
        <v>1</v>
      </c>
      <c r="F374" s="264" t="s">
        <v>428</v>
      </c>
      <c r="G374" s="261"/>
      <c r="H374" s="263" t="s">
        <v>1</v>
      </c>
      <c r="I374" s="162"/>
      <c r="L374" s="158"/>
      <c r="M374" s="163"/>
      <c r="T374" s="164"/>
      <c r="AT374" s="160" t="s">
        <v>167</v>
      </c>
      <c r="AU374" s="160" t="s">
        <v>83</v>
      </c>
      <c r="AV374" s="12" t="s">
        <v>76</v>
      </c>
      <c r="AW374" s="12" t="s">
        <v>29</v>
      </c>
      <c r="AX374" s="12" t="s">
        <v>72</v>
      </c>
      <c r="AY374" s="160" t="s">
        <v>160</v>
      </c>
    </row>
    <row r="375" spans="2:65" s="13" customFormat="1" ht="10.199999999999999">
      <c r="B375" s="165"/>
      <c r="C375" s="265"/>
      <c r="D375" s="262" t="s">
        <v>167</v>
      </c>
      <c r="E375" s="266" t="s">
        <v>1</v>
      </c>
      <c r="F375" s="267" t="s">
        <v>184</v>
      </c>
      <c r="G375" s="265"/>
      <c r="H375" s="268">
        <v>800</v>
      </c>
      <c r="I375" s="169"/>
      <c r="L375" s="165"/>
      <c r="M375" s="170"/>
      <c r="T375" s="171"/>
      <c r="AT375" s="166" t="s">
        <v>167</v>
      </c>
      <c r="AU375" s="166" t="s">
        <v>83</v>
      </c>
      <c r="AV375" s="13" t="s">
        <v>83</v>
      </c>
      <c r="AW375" s="13" t="s">
        <v>29</v>
      </c>
      <c r="AX375" s="13" t="s">
        <v>72</v>
      </c>
      <c r="AY375" s="166" t="s">
        <v>160</v>
      </c>
    </row>
    <row r="376" spans="2:65" s="14" customFormat="1" ht="10.199999999999999">
      <c r="B376" s="172"/>
      <c r="C376" s="300"/>
      <c r="D376" s="262" t="s">
        <v>167</v>
      </c>
      <c r="E376" s="301" t="s">
        <v>1</v>
      </c>
      <c r="F376" s="302" t="s">
        <v>174</v>
      </c>
      <c r="G376" s="300"/>
      <c r="H376" s="303">
        <v>800</v>
      </c>
      <c r="I376" s="176"/>
      <c r="L376" s="172"/>
      <c r="M376" s="177"/>
      <c r="T376" s="178"/>
      <c r="AT376" s="173" t="s">
        <v>167</v>
      </c>
      <c r="AU376" s="173" t="s">
        <v>83</v>
      </c>
      <c r="AV376" s="14" t="s">
        <v>166</v>
      </c>
      <c r="AW376" s="14" t="s">
        <v>29</v>
      </c>
      <c r="AX376" s="14" t="s">
        <v>76</v>
      </c>
      <c r="AY376" s="173" t="s">
        <v>160</v>
      </c>
    </row>
    <row r="377" spans="2:65" s="1" customFormat="1" ht="37.799999999999997" customHeight="1">
      <c r="B377" s="143"/>
      <c r="C377" s="144" t="s">
        <v>433</v>
      </c>
      <c r="D377" s="144" t="s">
        <v>162</v>
      </c>
      <c r="E377" s="145" t="s">
        <v>434</v>
      </c>
      <c r="F377" s="146" t="s">
        <v>435</v>
      </c>
      <c r="G377" s="147" t="s">
        <v>165</v>
      </c>
      <c r="H377" s="148">
        <v>1410</v>
      </c>
      <c r="I377" s="149"/>
      <c r="J377" s="150">
        <f>ROUND(I377*H377,2)</f>
        <v>0</v>
      </c>
      <c r="K377" s="151"/>
      <c r="L377" s="32"/>
      <c r="M377" s="152" t="s">
        <v>1</v>
      </c>
      <c r="N377" s="153" t="s">
        <v>38</v>
      </c>
      <c r="P377" s="154">
        <f>O377*H377</f>
        <v>0</v>
      </c>
      <c r="Q377" s="154">
        <v>0</v>
      </c>
      <c r="R377" s="154">
        <f>Q377*H377</f>
        <v>0</v>
      </c>
      <c r="S377" s="154">
        <v>0</v>
      </c>
      <c r="T377" s="155">
        <f>S377*H377</f>
        <v>0</v>
      </c>
      <c r="AR377" s="156" t="s">
        <v>166</v>
      </c>
      <c r="AT377" s="156" t="s">
        <v>162</v>
      </c>
      <c r="AU377" s="156" t="s">
        <v>83</v>
      </c>
      <c r="AY377" s="17" t="s">
        <v>160</v>
      </c>
      <c r="BE377" s="157">
        <f>IF(N377="základná",J377,0)</f>
        <v>0</v>
      </c>
      <c r="BF377" s="157">
        <f>IF(N377="znížená",J377,0)</f>
        <v>0</v>
      </c>
      <c r="BG377" s="157">
        <f>IF(N377="zákl. prenesená",J377,0)</f>
        <v>0</v>
      </c>
      <c r="BH377" s="157">
        <f>IF(N377="zníž. prenesená",J377,0)</f>
        <v>0</v>
      </c>
      <c r="BI377" s="157">
        <f>IF(N377="nulová",J377,0)</f>
        <v>0</v>
      </c>
      <c r="BJ377" s="17" t="s">
        <v>83</v>
      </c>
      <c r="BK377" s="157">
        <f>ROUND(I377*H377,2)</f>
        <v>0</v>
      </c>
      <c r="BL377" s="17" t="s">
        <v>166</v>
      </c>
      <c r="BM377" s="156" t="s">
        <v>436</v>
      </c>
    </row>
    <row r="378" spans="2:65" s="12" customFormat="1" ht="10.199999999999999">
      <c r="B378" s="158"/>
      <c r="D378" s="159" t="s">
        <v>167</v>
      </c>
      <c r="E378" s="160" t="s">
        <v>1</v>
      </c>
      <c r="F378" s="161" t="s">
        <v>330</v>
      </c>
      <c r="H378" s="160" t="s">
        <v>1</v>
      </c>
      <c r="I378" s="162"/>
      <c r="L378" s="158"/>
      <c r="M378" s="163"/>
      <c r="T378" s="164"/>
      <c r="AT378" s="160" t="s">
        <v>167</v>
      </c>
      <c r="AU378" s="160" t="s">
        <v>83</v>
      </c>
      <c r="AV378" s="12" t="s">
        <v>76</v>
      </c>
      <c r="AW378" s="12" t="s">
        <v>29</v>
      </c>
      <c r="AX378" s="12" t="s">
        <v>72</v>
      </c>
      <c r="AY378" s="160" t="s">
        <v>160</v>
      </c>
    </row>
    <row r="379" spans="2:65" s="12" customFormat="1" ht="20.399999999999999">
      <c r="B379" s="158"/>
      <c r="D379" s="159" t="s">
        <v>167</v>
      </c>
      <c r="E379" s="160" t="s">
        <v>1</v>
      </c>
      <c r="F379" s="161" t="s">
        <v>437</v>
      </c>
      <c r="H379" s="160" t="s">
        <v>1</v>
      </c>
      <c r="I379" s="162"/>
      <c r="L379" s="158"/>
      <c r="M379" s="163"/>
      <c r="T379" s="164"/>
      <c r="AT379" s="160" t="s">
        <v>167</v>
      </c>
      <c r="AU379" s="160" t="s">
        <v>83</v>
      </c>
      <c r="AV379" s="12" t="s">
        <v>76</v>
      </c>
      <c r="AW379" s="12" t="s">
        <v>29</v>
      </c>
      <c r="AX379" s="12" t="s">
        <v>72</v>
      </c>
      <c r="AY379" s="160" t="s">
        <v>160</v>
      </c>
    </row>
    <row r="380" spans="2:65" s="13" customFormat="1" ht="10.199999999999999">
      <c r="B380" s="165"/>
      <c r="D380" s="159" t="s">
        <v>167</v>
      </c>
      <c r="E380" s="166" t="s">
        <v>1</v>
      </c>
      <c r="F380" s="167" t="s">
        <v>424</v>
      </c>
      <c r="H380" s="168">
        <v>1410</v>
      </c>
      <c r="I380" s="169"/>
      <c r="L380" s="165"/>
      <c r="M380" s="170"/>
      <c r="T380" s="171"/>
      <c r="AT380" s="166" t="s">
        <v>167</v>
      </c>
      <c r="AU380" s="166" t="s">
        <v>83</v>
      </c>
      <c r="AV380" s="13" t="s">
        <v>83</v>
      </c>
      <c r="AW380" s="13" t="s">
        <v>29</v>
      </c>
      <c r="AX380" s="13" t="s">
        <v>72</v>
      </c>
      <c r="AY380" s="166" t="s">
        <v>160</v>
      </c>
    </row>
    <row r="381" spans="2:65" s="14" customFormat="1" ht="10.199999999999999">
      <c r="B381" s="172"/>
      <c r="D381" s="159" t="s">
        <v>167</v>
      </c>
      <c r="E381" s="173" t="s">
        <v>1</v>
      </c>
      <c r="F381" s="174" t="s">
        <v>174</v>
      </c>
      <c r="H381" s="175">
        <v>1410</v>
      </c>
      <c r="I381" s="176"/>
      <c r="L381" s="172"/>
      <c r="M381" s="177"/>
      <c r="T381" s="178"/>
      <c r="AT381" s="173" t="s">
        <v>167</v>
      </c>
      <c r="AU381" s="173" t="s">
        <v>83</v>
      </c>
      <c r="AV381" s="14" t="s">
        <v>166</v>
      </c>
      <c r="AW381" s="14" t="s">
        <v>29</v>
      </c>
      <c r="AX381" s="14" t="s">
        <v>76</v>
      </c>
      <c r="AY381" s="173" t="s">
        <v>160</v>
      </c>
    </row>
    <row r="382" spans="2:65" s="1" customFormat="1" ht="16.5" customHeight="1">
      <c r="B382" s="143"/>
      <c r="C382" s="144" t="s">
        <v>285</v>
      </c>
      <c r="D382" s="144" t="s">
        <v>162</v>
      </c>
      <c r="E382" s="145" t="s">
        <v>438</v>
      </c>
      <c r="F382" s="146" t="s">
        <v>439</v>
      </c>
      <c r="G382" s="147" t="s">
        <v>165</v>
      </c>
      <c r="H382" s="148">
        <v>35.5</v>
      </c>
      <c r="I382" s="149"/>
      <c r="J382" s="150">
        <f>ROUND(I382*H382,2)</f>
        <v>0</v>
      </c>
      <c r="K382" s="151"/>
      <c r="L382" s="32"/>
      <c r="M382" s="152" t="s">
        <v>1</v>
      </c>
      <c r="N382" s="153" t="s">
        <v>38</v>
      </c>
      <c r="P382" s="154">
        <f>O382*H382</f>
        <v>0</v>
      </c>
      <c r="Q382" s="154">
        <v>0</v>
      </c>
      <c r="R382" s="154">
        <f>Q382*H382</f>
        <v>0</v>
      </c>
      <c r="S382" s="154">
        <v>0</v>
      </c>
      <c r="T382" s="155">
        <f>S382*H382</f>
        <v>0</v>
      </c>
      <c r="AR382" s="156" t="s">
        <v>166</v>
      </c>
      <c r="AT382" s="156" t="s">
        <v>162</v>
      </c>
      <c r="AU382" s="156" t="s">
        <v>83</v>
      </c>
      <c r="AY382" s="17" t="s">
        <v>160</v>
      </c>
      <c r="BE382" s="157">
        <f>IF(N382="základná",J382,0)</f>
        <v>0</v>
      </c>
      <c r="BF382" s="157">
        <f>IF(N382="znížená",J382,0)</f>
        <v>0</v>
      </c>
      <c r="BG382" s="157">
        <f>IF(N382="zákl. prenesená",J382,0)</f>
        <v>0</v>
      </c>
      <c r="BH382" s="157">
        <f>IF(N382="zníž. prenesená",J382,0)</f>
        <v>0</v>
      </c>
      <c r="BI382" s="157">
        <f>IF(N382="nulová",J382,0)</f>
        <v>0</v>
      </c>
      <c r="BJ382" s="17" t="s">
        <v>83</v>
      </c>
      <c r="BK382" s="157">
        <f>ROUND(I382*H382,2)</f>
        <v>0</v>
      </c>
      <c r="BL382" s="17" t="s">
        <v>166</v>
      </c>
      <c r="BM382" s="156" t="s">
        <v>440</v>
      </c>
    </row>
    <row r="383" spans="2:65" s="12" customFormat="1" ht="10.199999999999999">
      <c r="B383" s="158"/>
      <c r="D383" s="159" t="s">
        <v>167</v>
      </c>
      <c r="E383" s="160" t="s">
        <v>1</v>
      </c>
      <c r="F383" s="161" t="s">
        <v>441</v>
      </c>
      <c r="H383" s="160" t="s">
        <v>1</v>
      </c>
      <c r="I383" s="162"/>
      <c r="L383" s="158"/>
      <c r="M383" s="163"/>
      <c r="T383" s="164"/>
      <c r="AT383" s="160" t="s">
        <v>167</v>
      </c>
      <c r="AU383" s="160" t="s">
        <v>83</v>
      </c>
      <c r="AV383" s="12" t="s">
        <v>76</v>
      </c>
      <c r="AW383" s="12" t="s">
        <v>29</v>
      </c>
      <c r="AX383" s="12" t="s">
        <v>72</v>
      </c>
      <c r="AY383" s="160" t="s">
        <v>160</v>
      </c>
    </row>
    <row r="384" spans="2:65" s="12" customFormat="1" ht="10.199999999999999">
      <c r="B384" s="158"/>
      <c r="D384" s="159" t="s">
        <v>167</v>
      </c>
      <c r="E384" s="160" t="s">
        <v>1</v>
      </c>
      <c r="F384" s="161" t="s">
        <v>298</v>
      </c>
      <c r="H384" s="160" t="s">
        <v>1</v>
      </c>
      <c r="I384" s="162"/>
      <c r="L384" s="158"/>
      <c r="M384" s="163"/>
      <c r="T384" s="164"/>
      <c r="AT384" s="160" t="s">
        <v>167</v>
      </c>
      <c r="AU384" s="160" t="s">
        <v>83</v>
      </c>
      <c r="AV384" s="12" t="s">
        <v>76</v>
      </c>
      <c r="AW384" s="12" t="s">
        <v>29</v>
      </c>
      <c r="AX384" s="12" t="s">
        <v>72</v>
      </c>
      <c r="AY384" s="160" t="s">
        <v>160</v>
      </c>
    </row>
    <row r="385" spans="2:65" s="13" customFormat="1" ht="10.199999999999999">
      <c r="B385" s="165"/>
      <c r="D385" s="159" t="s">
        <v>167</v>
      </c>
      <c r="E385" s="166" t="s">
        <v>1</v>
      </c>
      <c r="F385" s="167" t="s">
        <v>442</v>
      </c>
      <c r="H385" s="168">
        <v>25</v>
      </c>
      <c r="I385" s="169"/>
      <c r="L385" s="165"/>
      <c r="M385" s="170"/>
      <c r="T385" s="171"/>
      <c r="AT385" s="166" t="s">
        <v>167</v>
      </c>
      <c r="AU385" s="166" t="s">
        <v>83</v>
      </c>
      <c r="AV385" s="13" t="s">
        <v>83</v>
      </c>
      <c r="AW385" s="13" t="s">
        <v>29</v>
      </c>
      <c r="AX385" s="13" t="s">
        <v>72</v>
      </c>
      <c r="AY385" s="166" t="s">
        <v>160</v>
      </c>
    </row>
    <row r="386" spans="2:65" s="12" customFormat="1" ht="10.199999999999999">
      <c r="B386" s="158"/>
      <c r="D386" s="159" t="s">
        <v>167</v>
      </c>
      <c r="E386" s="160" t="s">
        <v>1</v>
      </c>
      <c r="F386" s="161" t="s">
        <v>323</v>
      </c>
      <c r="H386" s="160" t="s">
        <v>1</v>
      </c>
      <c r="I386" s="162"/>
      <c r="L386" s="158"/>
      <c r="M386" s="163"/>
      <c r="T386" s="164"/>
      <c r="AT386" s="160" t="s">
        <v>167</v>
      </c>
      <c r="AU386" s="160" t="s">
        <v>83</v>
      </c>
      <c r="AV386" s="12" t="s">
        <v>76</v>
      </c>
      <c r="AW386" s="12" t="s">
        <v>29</v>
      </c>
      <c r="AX386" s="12" t="s">
        <v>72</v>
      </c>
      <c r="AY386" s="160" t="s">
        <v>160</v>
      </c>
    </row>
    <row r="387" spans="2:65" s="13" customFormat="1" ht="10.199999999999999">
      <c r="B387" s="165"/>
      <c r="D387" s="159" t="s">
        <v>167</v>
      </c>
      <c r="E387" s="166" t="s">
        <v>1</v>
      </c>
      <c r="F387" s="167" t="s">
        <v>443</v>
      </c>
      <c r="H387" s="168">
        <v>10.5</v>
      </c>
      <c r="I387" s="169"/>
      <c r="L387" s="165"/>
      <c r="M387" s="170"/>
      <c r="T387" s="171"/>
      <c r="AT387" s="166" t="s">
        <v>167</v>
      </c>
      <c r="AU387" s="166" t="s">
        <v>83</v>
      </c>
      <c r="AV387" s="13" t="s">
        <v>83</v>
      </c>
      <c r="AW387" s="13" t="s">
        <v>29</v>
      </c>
      <c r="AX387" s="13" t="s">
        <v>72</v>
      </c>
      <c r="AY387" s="166" t="s">
        <v>160</v>
      </c>
    </row>
    <row r="388" spans="2:65" s="12" customFormat="1" ht="10.199999999999999">
      <c r="B388" s="158"/>
      <c r="D388" s="159" t="s">
        <v>167</v>
      </c>
      <c r="E388" s="160" t="s">
        <v>1</v>
      </c>
      <c r="F388" s="161" t="s">
        <v>444</v>
      </c>
      <c r="H388" s="160" t="s">
        <v>1</v>
      </c>
      <c r="I388" s="162"/>
      <c r="L388" s="158"/>
      <c r="M388" s="163"/>
      <c r="T388" s="164"/>
      <c r="AT388" s="160" t="s">
        <v>167</v>
      </c>
      <c r="AU388" s="160" t="s">
        <v>83</v>
      </c>
      <c r="AV388" s="12" t="s">
        <v>76</v>
      </c>
      <c r="AW388" s="12" t="s">
        <v>29</v>
      </c>
      <c r="AX388" s="12" t="s">
        <v>72</v>
      </c>
      <c r="AY388" s="160" t="s">
        <v>160</v>
      </c>
    </row>
    <row r="389" spans="2:65" s="12" customFormat="1" ht="10.199999999999999">
      <c r="B389" s="158"/>
      <c r="D389" s="159" t="s">
        <v>167</v>
      </c>
      <c r="E389" s="160" t="s">
        <v>1</v>
      </c>
      <c r="F389" s="161" t="s">
        <v>298</v>
      </c>
      <c r="H389" s="160" t="s">
        <v>1</v>
      </c>
      <c r="I389" s="162"/>
      <c r="L389" s="158"/>
      <c r="M389" s="163"/>
      <c r="T389" s="164"/>
      <c r="AT389" s="160" t="s">
        <v>167</v>
      </c>
      <c r="AU389" s="160" t="s">
        <v>83</v>
      </c>
      <c r="AV389" s="12" t="s">
        <v>76</v>
      </c>
      <c r="AW389" s="12" t="s">
        <v>29</v>
      </c>
      <c r="AX389" s="12" t="s">
        <v>72</v>
      </c>
      <c r="AY389" s="160" t="s">
        <v>160</v>
      </c>
    </row>
    <row r="390" spans="2:65" s="14" customFormat="1" ht="10.199999999999999">
      <c r="B390" s="172"/>
      <c r="D390" s="159" t="s">
        <v>167</v>
      </c>
      <c r="E390" s="173" t="s">
        <v>1</v>
      </c>
      <c r="F390" s="174" t="s">
        <v>174</v>
      </c>
      <c r="H390" s="175">
        <v>35.5</v>
      </c>
      <c r="I390" s="176"/>
      <c r="L390" s="172"/>
      <c r="M390" s="177"/>
      <c r="T390" s="178"/>
      <c r="AT390" s="173" t="s">
        <v>167</v>
      </c>
      <c r="AU390" s="173" t="s">
        <v>83</v>
      </c>
      <c r="AV390" s="14" t="s">
        <v>166</v>
      </c>
      <c r="AW390" s="14" t="s">
        <v>29</v>
      </c>
      <c r="AX390" s="14" t="s">
        <v>76</v>
      </c>
      <c r="AY390" s="173" t="s">
        <v>160</v>
      </c>
    </row>
    <row r="391" spans="2:65" s="1" customFormat="1" ht="16.5" customHeight="1">
      <c r="B391" s="143"/>
      <c r="C391" s="186" t="s">
        <v>445</v>
      </c>
      <c r="D391" s="186" t="s">
        <v>260</v>
      </c>
      <c r="E391" s="187" t="s">
        <v>446</v>
      </c>
      <c r="F391" s="188" t="s">
        <v>447</v>
      </c>
      <c r="G391" s="189" t="s">
        <v>165</v>
      </c>
      <c r="H391" s="190">
        <v>35.854999999999997</v>
      </c>
      <c r="I391" s="191"/>
      <c r="J391" s="192">
        <f>ROUND(I391*H391,2)</f>
        <v>0</v>
      </c>
      <c r="K391" s="193"/>
      <c r="L391" s="194"/>
      <c r="M391" s="195" t="s">
        <v>1</v>
      </c>
      <c r="N391" s="196" t="s">
        <v>38</v>
      </c>
      <c r="P391" s="154">
        <f>O391*H391</f>
        <v>0</v>
      </c>
      <c r="Q391" s="154">
        <v>0</v>
      </c>
      <c r="R391" s="154">
        <f>Q391*H391</f>
        <v>0</v>
      </c>
      <c r="S391" s="154">
        <v>0</v>
      </c>
      <c r="T391" s="155">
        <f>S391*H391</f>
        <v>0</v>
      </c>
      <c r="AR391" s="156" t="s">
        <v>187</v>
      </c>
      <c r="AT391" s="156" t="s">
        <v>260</v>
      </c>
      <c r="AU391" s="156" t="s">
        <v>83</v>
      </c>
      <c r="AY391" s="17" t="s">
        <v>160</v>
      </c>
      <c r="BE391" s="157">
        <f>IF(N391="základná",J391,0)</f>
        <v>0</v>
      </c>
      <c r="BF391" s="157">
        <f>IF(N391="znížená",J391,0)</f>
        <v>0</v>
      </c>
      <c r="BG391" s="157">
        <f>IF(N391="zákl. prenesená",J391,0)</f>
        <v>0</v>
      </c>
      <c r="BH391" s="157">
        <f>IF(N391="zníž. prenesená",J391,0)</f>
        <v>0</v>
      </c>
      <c r="BI391" s="157">
        <f>IF(N391="nulová",J391,0)</f>
        <v>0</v>
      </c>
      <c r="BJ391" s="17" t="s">
        <v>83</v>
      </c>
      <c r="BK391" s="157">
        <f>ROUND(I391*H391,2)</f>
        <v>0</v>
      </c>
      <c r="BL391" s="17" t="s">
        <v>166</v>
      </c>
      <c r="BM391" s="156" t="s">
        <v>448</v>
      </c>
    </row>
    <row r="392" spans="2:65" s="12" customFormat="1" ht="10.199999999999999">
      <c r="B392" s="158"/>
      <c r="D392" s="159" t="s">
        <v>167</v>
      </c>
      <c r="E392" s="160" t="s">
        <v>1</v>
      </c>
      <c r="F392" s="161" t="s">
        <v>449</v>
      </c>
      <c r="H392" s="160" t="s">
        <v>1</v>
      </c>
      <c r="I392" s="162"/>
      <c r="L392" s="158"/>
      <c r="M392" s="163"/>
      <c r="T392" s="164"/>
      <c r="AT392" s="160" t="s">
        <v>167</v>
      </c>
      <c r="AU392" s="160" t="s">
        <v>83</v>
      </c>
      <c r="AV392" s="12" t="s">
        <v>76</v>
      </c>
      <c r="AW392" s="12" t="s">
        <v>29</v>
      </c>
      <c r="AX392" s="12" t="s">
        <v>72</v>
      </c>
      <c r="AY392" s="160" t="s">
        <v>160</v>
      </c>
    </row>
    <row r="393" spans="2:65" s="12" customFormat="1" ht="10.199999999999999">
      <c r="B393" s="158"/>
      <c r="D393" s="159" t="s">
        <v>167</v>
      </c>
      <c r="E393" s="160" t="s">
        <v>1</v>
      </c>
      <c r="F393" s="161" t="s">
        <v>450</v>
      </c>
      <c r="H393" s="160" t="s">
        <v>1</v>
      </c>
      <c r="I393" s="162"/>
      <c r="L393" s="158"/>
      <c r="M393" s="163"/>
      <c r="T393" s="164"/>
      <c r="AT393" s="160" t="s">
        <v>167</v>
      </c>
      <c r="AU393" s="160" t="s">
        <v>83</v>
      </c>
      <c r="AV393" s="12" t="s">
        <v>76</v>
      </c>
      <c r="AW393" s="12" t="s">
        <v>29</v>
      </c>
      <c r="AX393" s="12" t="s">
        <v>72</v>
      </c>
      <c r="AY393" s="160" t="s">
        <v>160</v>
      </c>
    </row>
    <row r="394" spans="2:65" s="13" customFormat="1" ht="10.199999999999999">
      <c r="B394" s="165"/>
      <c r="D394" s="159" t="s">
        <v>167</v>
      </c>
      <c r="E394" s="166" t="s">
        <v>1</v>
      </c>
      <c r="F394" s="167" t="s">
        <v>451</v>
      </c>
      <c r="H394" s="168">
        <v>8.5</v>
      </c>
      <c r="I394" s="169"/>
      <c r="L394" s="165"/>
      <c r="M394" s="170"/>
      <c r="T394" s="171"/>
      <c r="AT394" s="166" t="s">
        <v>167</v>
      </c>
      <c r="AU394" s="166" t="s">
        <v>83</v>
      </c>
      <c r="AV394" s="13" t="s">
        <v>83</v>
      </c>
      <c r="AW394" s="13" t="s">
        <v>29</v>
      </c>
      <c r="AX394" s="13" t="s">
        <v>72</v>
      </c>
      <c r="AY394" s="166" t="s">
        <v>160</v>
      </c>
    </row>
    <row r="395" spans="2:65" s="12" customFormat="1" ht="10.199999999999999">
      <c r="B395" s="158"/>
      <c r="D395" s="159" t="s">
        <v>167</v>
      </c>
      <c r="E395" s="160" t="s">
        <v>1</v>
      </c>
      <c r="F395" s="161" t="s">
        <v>452</v>
      </c>
      <c r="H395" s="160" t="s">
        <v>1</v>
      </c>
      <c r="I395" s="162"/>
      <c r="L395" s="158"/>
      <c r="M395" s="163"/>
      <c r="T395" s="164"/>
      <c r="AT395" s="160" t="s">
        <v>167</v>
      </c>
      <c r="AU395" s="160" t="s">
        <v>83</v>
      </c>
      <c r="AV395" s="12" t="s">
        <v>76</v>
      </c>
      <c r="AW395" s="12" t="s">
        <v>29</v>
      </c>
      <c r="AX395" s="12" t="s">
        <v>72</v>
      </c>
      <c r="AY395" s="160" t="s">
        <v>160</v>
      </c>
    </row>
    <row r="396" spans="2:65" s="13" customFormat="1" ht="10.199999999999999">
      <c r="B396" s="165"/>
      <c r="D396" s="159" t="s">
        <v>167</v>
      </c>
      <c r="E396" s="166" t="s">
        <v>1</v>
      </c>
      <c r="F396" s="167" t="s">
        <v>453</v>
      </c>
      <c r="H396" s="168">
        <v>27</v>
      </c>
      <c r="I396" s="169"/>
      <c r="L396" s="165"/>
      <c r="M396" s="170"/>
      <c r="T396" s="171"/>
      <c r="AT396" s="166" t="s">
        <v>167</v>
      </c>
      <c r="AU396" s="166" t="s">
        <v>83</v>
      </c>
      <c r="AV396" s="13" t="s">
        <v>83</v>
      </c>
      <c r="AW396" s="13" t="s">
        <v>29</v>
      </c>
      <c r="AX396" s="13" t="s">
        <v>72</v>
      </c>
      <c r="AY396" s="166" t="s">
        <v>160</v>
      </c>
    </row>
    <row r="397" spans="2:65" s="14" customFormat="1" ht="10.199999999999999">
      <c r="B397" s="172"/>
      <c r="D397" s="159" t="s">
        <v>167</v>
      </c>
      <c r="E397" s="173" t="s">
        <v>1</v>
      </c>
      <c r="F397" s="174" t="s">
        <v>174</v>
      </c>
      <c r="H397" s="175">
        <v>35.5</v>
      </c>
      <c r="I397" s="176"/>
      <c r="L397" s="172"/>
      <c r="M397" s="177"/>
      <c r="T397" s="178"/>
      <c r="AT397" s="173" t="s">
        <v>167</v>
      </c>
      <c r="AU397" s="173" t="s">
        <v>83</v>
      </c>
      <c r="AV397" s="14" t="s">
        <v>166</v>
      </c>
      <c r="AW397" s="14" t="s">
        <v>29</v>
      </c>
      <c r="AX397" s="14" t="s">
        <v>72</v>
      </c>
      <c r="AY397" s="173" t="s">
        <v>160</v>
      </c>
    </row>
    <row r="398" spans="2:65" s="13" customFormat="1" ht="10.199999999999999">
      <c r="B398" s="165"/>
      <c r="D398" s="159" t="s">
        <v>167</v>
      </c>
      <c r="E398" s="166" t="s">
        <v>1</v>
      </c>
      <c r="F398" s="167" t="s">
        <v>454</v>
      </c>
      <c r="H398" s="168">
        <v>35.854999999999997</v>
      </c>
      <c r="I398" s="169"/>
      <c r="L398" s="165"/>
      <c r="M398" s="170"/>
      <c r="T398" s="171"/>
      <c r="AT398" s="166" t="s">
        <v>167</v>
      </c>
      <c r="AU398" s="166" t="s">
        <v>83</v>
      </c>
      <c r="AV398" s="13" t="s">
        <v>83</v>
      </c>
      <c r="AW398" s="13" t="s">
        <v>29</v>
      </c>
      <c r="AX398" s="13" t="s">
        <v>72</v>
      </c>
      <c r="AY398" s="166" t="s">
        <v>160</v>
      </c>
    </row>
    <row r="399" spans="2:65" s="14" customFormat="1" ht="10.199999999999999">
      <c r="B399" s="172"/>
      <c r="D399" s="159" t="s">
        <v>167</v>
      </c>
      <c r="E399" s="173" t="s">
        <v>1</v>
      </c>
      <c r="F399" s="174" t="s">
        <v>174</v>
      </c>
      <c r="H399" s="175">
        <v>35.854999999999997</v>
      </c>
      <c r="I399" s="176"/>
      <c r="L399" s="172"/>
      <c r="M399" s="177"/>
      <c r="T399" s="178"/>
      <c r="AT399" s="173" t="s">
        <v>167</v>
      </c>
      <c r="AU399" s="173" t="s">
        <v>83</v>
      </c>
      <c r="AV399" s="14" t="s">
        <v>166</v>
      </c>
      <c r="AW399" s="14" t="s">
        <v>29</v>
      </c>
      <c r="AX399" s="14" t="s">
        <v>76</v>
      </c>
      <c r="AY399" s="173" t="s">
        <v>160</v>
      </c>
    </row>
    <row r="400" spans="2:65" s="1" customFormat="1" ht="44.25" customHeight="1">
      <c r="B400" s="143"/>
      <c r="C400" s="144" t="s">
        <v>290</v>
      </c>
      <c r="D400" s="144" t="s">
        <v>162</v>
      </c>
      <c r="E400" s="145" t="s">
        <v>455</v>
      </c>
      <c r="F400" s="146" t="s">
        <v>456</v>
      </c>
      <c r="G400" s="147" t="s">
        <v>165</v>
      </c>
      <c r="H400" s="148">
        <v>125</v>
      </c>
      <c r="I400" s="149"/>
      <c r="J400" s="150">
        <f>ROUND(I400*H400,2)</f>
        <v>0</v>
      </c>
      <c r="K400" s="151"/>
      <c r="L400" s="32"/>
      <c r="M400" s="152" t="s">
        <v>1</v>
      </c>
      <c r="N400" s="153" t="s">
        <v>38</v>
      </c>
      <c r="P400" s="154">
        <f>O400*H400</f>
        <v>0</v>
      </c>
      <c r="Q400" s="154">
        <v>0</v>
      </c>
      <c r="R400" s="154">
        <f>Q400*H400</f>
        <v>0</v>
      </c>
      <c r="S400" s="154">
        <v>0</v>
      </c>
      <c r="T400" s="155">
        <f>S400*H400</f>
        <v>0</v>
      </c>
      <c r="AR400" s="156" t="s">
        <v>166</v>
      </c>
      <c r="AT400" s="156" t="s">
        <v>162</v>
      </c>
      <c r="AU400" s="156" t="s">
        <v>83</v>
      </c>
      <c r="AY400" s="17" t="s">
        <v>160</v>
      </c>
      <c r="BE400" s="157">
        <f>IF(N400="základná",J400,0)</f>
        <v>0</v>
      </c>
      <c r="BF400" s="157">
        <f>IF(N400="znížená",J400,0)</f>
        <v>0</v>
      </c>
      <c r="BG400" s="157">
        <f>IF(N400="zákl. prenesená",J400,0)</f>
        <v>0</v>
      </c>
      <c r="BH400" s="157">
        <f>IF(N400="zníž. prenesená",J400,0)</f>
        <v>0</v>
      </c>
      <c r="BI400" s="157">
        <f>IF(N400="nulová",J400,0)</f>
        <v>0</v>
      </c>
      <c r="BJ400" s="17" t="s">
        <v>83</v>
      </c>
      <c r="BK400" s="157">
        <f>ROUND(I400*H400,2)</f>
        <v>0</v>
      </c>
      <c r="BL400" s="17" t="s">
        <v>166</v>
      </c>
      <c r="BM400" s="156" t="s">
        <v>457</v>
      </c>
    </row>
    <row r="401" spans="2:65" s="12" customFormat="1" ht="10.199999999999999">
      <c r="B401" s="158"/>
      <c r="D401" s="159" t="s">
        <v>167</v>
      </c>
      <c r="E401" s="160" t="s">
        <v>1</v>
      </c>
      <c r="F401" s="161" t="s">
        <v>458</v>
      </c>
      <c r="H401" s="160" t="s">
        <v>1</v>
      </c>
      <c r="I401" s="162"/>
      <c r="L401" s="158"/>
      <c r="M401" s="163"/>
      <c r="T401" s="164"/>
      <c r="AT401" s="160" t="s">
        <v>167</v>
      </c>
      <c r="AU401" s="160" t="s">
        <v>83</v>
      </c>
      <c r="AV401" s="12" t="s">
        <v>76</v>
      </c>
      <c r="AW401" s="12" t="s">
        <v>29</v>
      </c>
      <c r="AX401" s="12" t="s">
        <v>72</v>
      </c>
      <c r="AY401" s="160" t="s">
        <v>160</v>
      </c>
    </row>
    <row r="402" spans="2:65" s="12" customFormat="1" ht="10.199999999999999">
      <c r="B402" s="158"/>
      <c r="D402" s="159" t="s">
        <v>167</v>
      </c>
      <c r="E402" s="160" t="s">
        <v>1</v>
      </c>
      <c r="F402" s="161" t="s">
        <v>323</v>
      </c>
      <c r="H402" s="160" t="s">
        <v>1</v>
      </c>
      <c r="I402" s="162"/>
      <c r="L402" s="158"/>
      <c r="M402" s="163"/>
      <c r="T402" s="164"/>
      <c r="AT402" s="160" t="s">
        <v>167</v>
      </c>
      <c r="AU402" s="160" t="s">
        <v>83</v>
      </c>
      <c r="AV402" s="12" t="s">
        <v>76</v>
      </c>
      <c r="AW402" s="12" t="s">
        <v>29</v>
      </c>
      <c r="AX402" s="12" t="s">
        <v>72</v>
      </c>
      <c r="AY402" s="160" t="s">
        <v>160</v>
      </c>
    </row>
    <row r="403" spans="2:65" s="13" customFormat="1" ht="10.199999999999999">
      <c r="B403" s="165"/>
      <c r="D403" s="159" t="s">
        <v>167</v>
      </c>
      <c r="E403" s="166" t="s">
        <v>1</v>
      </c>
      <c r="F403" s="167" t="s">
        <v>459</v>
      </c>
      <c r="H403" s="168">
        <v>125</v>
      </c>
      <c r="I403" s="169"/>
      <c r="L403" s="165"/>
      <c r="M403" s="170"/>
      <c r="T403" s="171"/>
      <c r="AT403" s="166" t="s">
        <v>167</v>
      </c>
      <c r="AU403" s="166" t="s">
        <v>83</v>
      </c>
      <c r="AV403" s="13" t="s">
        <v>83</v>
      </c>
      <c r="AW403" s="13" t="s">
        <v>29</v>
      </c>
      <c r="AX403" s="13" t="s">
        <v>72</v>
      </c>
      <c r="AY403" s="166" t="s">
        <v>160</v>
      </c>
    </row>
    <row r="404" spans="2:65" s="14" customFormat="1" ht="10.199999999999999">
      <c r="B404" s="172"/>
      <c r="D404" s="159" t="s">
        <v>167</v>
      </c>
      <c r="E404" s="173" t="s">
        <v>1</v>
      </c>
      <c r="F404" s="174" t="s">
        <v>174</v>
      </c>
      <c r="H404" s="175">
        <v>125</v>
      </c>
      <c r="I404" s="176"/>
      <c r="L404" s="172"/>
      <c r="M404" s="177"/>
      <c r="T404" s="178"/>
      <c r="AT404" s="173" t="s">
        <v>167</v>
      </c>
      <c r="AU404" s="173" t="s">
        <v>83</v>
      </c>
      <c r="AV404" s="14" t="s">
        <v>166</v>
      </c>
      <c r="AW404" s="14" t="s">
        <v>29</v>
      </c>
      <c r="AX404" s="14" t="s">
        <v>76</v>
      </c>
      <c r="AY404" s="173" t="s">
        <v>160</v>
      </c>
    </row>
    <row r="405" spans="2:65" s="1" customFormat="1" ht="24.15" customHeight="1">
      <c r="B405" s="143"/>
      <c r="C405" s="186" t="s">
        <v>460</v>
      </c>
      <c r="D405" s="186" t="s">
        <v>260</v>
      </c>
      <c r="E405" s="187" t="s">
        <v>461</v>
      </c>
      <c r="F405" s="188" t="s">
        <v>462</v>
      </c>
      <c r="G405" s="189" t="s">
        <v>165</v>
      </c>
      <c r="H405" s="190">
        <v>127.5</v>
      </c>
      <c r="I405" s="191"/>
      <c r="J405" s="192">
        <f>ROUND(I405*H405,2)</f>
        <v>0</v>
      </c>
      <c r="K405" s="193"/>
      <c r="L405" s="194"/>
      <c r="M405" s="195" t="s">
        <v>1</v>
      </c>
      <c r="N405" s="196" t="s">
        <v>38</v>
      </c>
      <c r="P405" s="154">
        <f>O405*H405</f>
        <v>0</v>
      </c>
      <c r="Q405" s="154">
        <v>0</v>
      </c>
      <c r="R405" s="154">
        <f>Q405*H405</f>
        <v>0</v>
      </c>
      <c r="S405" s="154">
        <v>0</v>
      </c>
      <c r="T405" s="155">
        <f>S405*H405</f>
        <v>0</v>
      </c>
      <c r="AR405" s="156" t="s">
        <v>187</v>
      </c>
      <c r="AT405" s="156" t="s">
        <v>260</v>
      </c>
      <c r="AU405" s="156" t="s">
        <v>83</v>
      </c>
      <c r="AY405" s="17" t="s">
        <v>160</v>
      </c>
      <c r="BE405" s="157">
        <f>IF(N405="základná",J405,0)</f>
        <v>0</v>
      </c>
      <c r="BF405" s="157">
        <f>IF(N405="znížená",J405,0)</f>
        <v>0</v>
      </c>
      <c r="BG405" s="157">
        <f>IF(N405="zákl. prenesená",J405,0)</f>
        <v>0</v>
      </c>
      <c r="BH405" s="157">
        <f>IF(N405="zníž. prenesená",J405,0)</f>
        <v>0</v>
      </c>
      <c r="BI405" s="157">
        <f>IF(N405="nulová",J405,0)</f>
        <v>0</v>
      </c>
      <c r="BJ405" s="17" t="s">
        <v>83</v>
      </c>
      <c r="BK405" s="157">
        <f>ROUND(I405*H405,2)</f>
        <v>0</v>
      </c>
      <c r="BL405" s="17" t="s">
        <v>166</v>
      </c>
      <c r="BM405" s="156" t="s">
        <v>312</v>
      </c>
    </row>
    <row r="406" spans="2:65" s="13" customFormat="1" ht="10.199999999999999">
      <c r="B406" s="165"/>
      <c r="D406" s="159" t="s">
        <v>167</v>
      </c>
      <c r="E406" s="166" t="s">
        <v>1</v>
      </c>
      <c r="F406" s="167" t="s">
        <v>463</v>
      </c>
      <c r="H406" s="168">
        <v>127.5</v>
      </c>
      <c r="I406" s="169"/>
      <c r="L406" s="165"/>
      <c r="M406" s="170"/>
      <c r="T406" s="171"/>
      <c r="AT406" s="166" t="s">
        <v>167</v>
      </c>
      <c r="AU406" s="166" t="s">
        <v>83</v>
      </c>
      <c r="AV406" s="13" t="s">
        <v>83</v>
      </c>
      <c r="AW406" s="13" t="s">
        <v>29</v>
      </c>
      <c r="AX406" s="13" t="s">
        <v>72</v>
      </c>
      <c r="AY406" s="166" t="s">
        <v>160</v>
      </c>
    </row>
    <row r="407" spans="2:65" s="14" customFormat="1" ht="10.199999999999999">
      <c r="B407" s="172"/>
      <c r="D407" s="159" t="s">
        <v>167</v>
      </c>
      <c r="E407" s="173" t="s">
        <v>1</v>
      </c>
      <c r="F407" s="174" t="s">
        <v>174</v>
      </c>
      <c r="H407" s="175">
        <v>127.5</v>
      </c>
      <c r="I407" s="176"/>
      <c r="L407" s="172"/>
      <c r="M407" s="177"/>
      <c r="T407" s="178"/>
      <c r="AT407" s="173" t="s">
        <v>167</v>
      </c>
      <c r="AU407" s="173" t="s">
        <v>83</v>
      </c>
      <c r="AV407" s="14" t="s">
        <v>166</v>
      </c>
      <c r="AW407" s="14" t="s">
        <v>29</v>
      </c>
      <c r="AX407" s="14" t="s">
        <v>76</v>
      </c>
      <c r="AY407" s="173" t="s">
        <v>160</v>
      </c>
    </row>
    <row r="408" spans="2:65" s="1" customFormat="1" ht="44.25" customHeight="1">
      <c r="B408" s="143"/>
      <c r="C408" s="144" t="s">
        <v>297</v>
      </c>
      <c r="D408" s="144" t="s">
        <v>162</v>
      </c>
      <c r="E408" s="145" t="s">
        <v>464</v>
      </c>
      <c r="F408" s="146" t="s">
        <v>465</v>
      </c>
      <c r="G408" s="147" t="s">
        <v>165</v>
      </c>
      <c r="H408" s="148">
        <v>105</v>
      </c>
      <c r="I408" s="149"/>
      <c r="J408" s="150">
        <f>ROUND(I408*H408,2)</f>
        <v>0</v>
      </c>
      <c r="K408" s="151"/>
      <c r="L408" s="32"/>
      <c r="M408" s="152" t="s">
        <v>1</v>
      </c>
      <c r="N408" s="153" t="s">
        <v>38</v>
      </c>
      <c r="P408" s="154">
        <f>O408*H408</f>
        <v>0</v>
      </c>
      <c r="Q408" s="154">
        <v>0</v>
      </c>
      <c r="R408" s="154">
        <f>Q408*H408</f>
        <v>0</v>
      </c>
      <c r="S408" s="154">
        <v>0</v>
      </c>
      <c r="T408" s="155">
        <f>S408*H408</f>
        <v>0</v>
      </c>
      <c r="AR408" s="156" t="s">
        <v>166</v>
      </c>
      <c r="AT408" s="156" t="s">
        <v>162</v>
      </c>
      <c r="AU408" s="156" t="s">
        <v>83</v>
      </c>
      <c r="AY408" s="17" t="s">
        <v>160</v>
      </c>
      <c r="BE408" s="157">
        <f>IF(N408="základná",J408,0)</f>
        <v>0</v>
      </c>
      <c r="BF408" s="157">
        <f>IF(N408="znížená",J408,0)</f>
        <v>0</v>
      </c>
      <c r="BG408" s="157">
        <f>IF(N408="zákl. prenesená",J408,0)</f>
        <v>0</v>
      </c>
      <c r="BH408" s="157">
        <f>IF(N408="zníž. prenesená",J408,0)</f>
        <v>0</v>
      </c>
      <c r="BI408" s="157">
        <f>IF(N408="nulová",J408,0)</f>
        <v>0</v>
      </c>
      <c r="BJ408" s="17" t="s">
        <v>83</v>
      </c>
      <c r="BK408" s="157">
        <f>ROUND(I408*H408,2)</f>
        <v>0</v>
      </c>
      <c r="BL408" s="17" t="s">
        <v>166</v>
      </c>
      <c r="BM408" s="156" t="s">
        <v>466</v>
      </c>
    </row>
    <row r="409" spans="2:65" s="12" customFormat="1" ht="10.199999999999999">
      <c r="B409" s="158"/>
      <c r="D409" s="159" t="s">
        <v>167</v>
      </c>
      <c r="E409" s="160" t="s">
        <v>1</v>
      </c>
      <c r="F409" s="161" t="s">
        <v>467</v>
      </c>
      <c r="H409" s="160" t="s">
        <v>1</v>
      </c>
      <c r="I409" s="162"/>
      <c r="L409" s="158"/>
      <c r="M409" s="163"/>
      <c r="T409" s="164"/>
      <c r="AT409" s="160" t="s">
        <v>167</v>
      </c>
      <c r="AU409" s="160" t="s">
        <v>83</v>
      </c>
      <c r="AV409" s="12" t="s">
        <v>76</v>
      </c>
      <c r="AW409" s="12" t="s">
        <v>29</v>
      </c>
      <c r="AX409" s="12" t="s">
        <v>72</v>
      </c>
      <c r="AY409" s="160" t="s">
        <v>160</v>
      </c>
    </row>
    <row r="410" spans="2:65" s="12" customFormat="1" ht="10.199999999999999">
      <c r="B410" s="158"/>
      <c r="D410" s="159" t="s">
        <v>167</v>
      </c>
      <c r="E410" s="160" t="s">
        <v>1</v>
      </c>
      <c r="F410" s="161" t="s">
        <v>323</v>
      </c>
      <c r="H410" s="160" t="s">
        <v>1</v>
      </c>
      <c r="I410" s="162"/>
      <c r="L410" s="158"/>
      <c r="M410" s="163"/>
      <c r="T410" s="164"/>
      <c r="AT410" s="160" t="s">
        <v>167</v>
      </c>
      <c r="AU410" s="160" t="s">
        <v>83</v>
      </c>
      <c r="AV410" s="12" t="s">
        <v>76</v>
      </c>
      <c r="AW410" s="12" t="s">
        <v>29</v>
      </c>
      <c r="AX410" s="12" t="s">
        <v>72</v>
      </c>
      <c r="AY410" s="160" t="s">
        <v>160</v>
      </c>
    </row>
    <row r="411" spans="2:65" s="13" customFormat="1" ht="10.199999999999999">
      <c r="B411" s="165"/>
      <c r="D411" s="159" t="s">
        <v>167</v>
      </c>
      <c r="E411" s="166" t="s">
        <v>1</v>
      </c>
      <c r="F411" s="167" t="s">
        <v>468</v>
      </c>
      <c r="H411" s="168">
        <v>105</v>
      </c>
      <c r="I411" s="169"/>
      <c r="L411" s="165"/>
      <c r="M411" s="170"/>
      <c r="T411" s="171"/>
      <c r="AT411" s="166" t="s">
        <v>167</v>
      </c>
      <c r="AU411" s="166" t="s">
        <v>83</v>
      </c>
      <c r="AV411" s="13" t="s">
        <v>83</v>
      </c>
      <c r="AW411" s="13" t="s">
        <v>29</v>
      </c>
      <c r="AX411" s="13" t="s">
        <v>72</v>
      </c>
      <c r="AY411" s="166" t="s">
        <v>160</v>
      </c>
    </row>
    <row r="412" spans="2:65" s="14" customFormat="1" ht="10.199999999999999">
      <c r="B412" s="172"/>
      <c r="D412" s="159" t="s">
        <v>167</v>
      </c>
      <c r="E412" s="173" t="s">
        <v>1</v>
      </c>
      <c r="F412" s="174" t="s">
        <v>174</v>
      </c>
      <c r="H412" s="175">
        <v>105</v>
      </c>
      <c r="I412" s="176"/>
      <c r="L412" s="172"/>
      <c r="M412" s="177"/>
      <c r="T412" s="178"/>
      <c r="AT412" s="173" t="s">
        <v>167</v>
      </c>
      <c r="AU412" s="173" t="s">
        <v>83</v>
      </c>
      <c r="AV412" s="14" t="s">
        <v>166</v>
      </c>
      <c r="AW412" s="14" t="s">
        <v>29</v>
      </c>
      <c r="AX412" s="14" t="s">
        <v>76</v>
      </c>
      <c r="AY412" s="173" t="s">
        <v>160</v>
      </c>
    </row>
    <row r="413" spans="2:65" s="1" customFormat="1" ht="24.15" customHeight="1">
      <c r="B413" s="143"/>
      <c r="C413" s="186" t="s">
        <v>469</v>
      </c>
      <c r="D413" s="186" t="s">
        <v>260</v>
      </c>
      <c r="E413" s="187" t="s">
        <v>470</v>
      </c>
      <c r="F413" s="188" t="s">
        <v>471</v>
      </c>
      <c r="G413" s="189" t="s">
        <v>165</v>
      </c>
      <c r="H413" s="190">
        <v>107.1</v>
      </c>
      <c r="I413" s="191"/>
      <c r="J413" s="192">
        <f>ROUND(I413*H413,2)</f>
        <v>0</v>
      </c>
      <c r="K413" s="193"/>
      <c r="L413" s="194"/>
      <c r="M413" s="195" t="s">
        <v>1</v>
      </c>
      <c r="N413" s="196" t="s">
        <v>38</v>
      </c>
      <c r="P413" s="154">
        <f>O413*H413</f>
        <v>0</v>
      </c>
      <c r="Q413" s="154">
        <v>0</v>
      </c>
      <c r="R413" s="154">
        <f>Q413*H413</f>
        <v>0</v>
      </c>
      <c r="S413" s="154">
        <v>0</v>
      </c>
      <c r="T413" s="155">
        <f>S413*H413</f>
        <v>0</v>
      </c>
      <c r="AR413" s="156" t="s">
        <v>187</v>
      </c>
      <c r="AT413" s="156" t="s">
        <v>260</v>
      </c>
      <c r="AU413" s="156" t="s">
        <v>83</v>
      </c>
      <c r="AY413" s="17" t="s">
        <v>160</v>
      </c>
      <c r="BE413" s="157">
        <f>IF(N413="základná",J413,0)</f>
        <v>0</v>
      </c>
      <c r="BF413" s="157">
        <f>IF(N413="znížená",J413,0)</f>
        <v>0</v>
      </c>
      <c r="BG413" s="157">
        <f>IF(N413="zákl. prenesená",J413,0)</f>
        <v>0</v>
      </c>
      <c r="BH413" s="157">
        <f>IF(N413="zníž. prenesená",J413,0)</f>
        <v>0</v>
      </c>
      <c r="BI413" s="157">
        <f>IF(N413="nulová",J413,0)</f>
        <v>0</v>
      </c>
      <c r="BJ413" s="17" t="s">
        <v>83</v>
      </c>
      <c r="BK413" s="157">
        <f>ROUND(I413*H413,2)</f>
        <v>0</v>
      </c>
      <c r="BL413" s="17" t="s">
        <v>166</v>
      </c>
      <c r="BM413" s="156" t="s">
        <v>355</v>
      </c>
    </row>
    <row r="414" spans="2:65" s="13" customFormat="1" ht="10.199999999999999">
      <c r="B414" s="165"/>
      <c r="D414" s="159" t="s">
        <v>167</v>
      </c>
      <c r="E414" s="166" t="s">
        <v>1</v>
      </c>
      <c r="F414" s="167" t="s">
        <v>472</v>
      </c>
      <c r="H414" s="168">
        <v>107.1</v>
      </c>
      <c r="I414" s="169"/>
      <c r="L414" s="165"/>
      <c r="M414" s="170"/>
      <c r="T414" s="171"/>
      <c r="AT414" s="166" t="s">
        <v>167</v>
      </c>
      <c r="AU414" s="166" t="s">
        <v>83</v>
      </c>
      <c r="AV414" s="13" t="s">
        <v>83</v>
      </c>
      <c r="AW414" s="13" t="s">
        <v>29</v>
      </c>
      <c r="AX414" s="13" t="s">
        <v>72</v>
      </c>
      <c r="AY414" s="166" t="s">
        <v>160</v>
      </c>
    </row>
    <row r="415" spans="2:65" s="14" customFormat="1" ht="10.199999999999999">
      <c r="B415" s="172"/>
      <c r="D415" s="159" t="s">
        <v>167</v>
      </c>
      <c r="E415" s="173" t="s">
        <v>1</v>
      </c>
      <c r="F415" s="174" t="s">
        <v>174</v>
      </c>
      <c r="H415" s="175">
        <v>107.1</v>
      </c>
      <c r="I415" s="176"/>
      <c r="L415" s="172"/>
      <c r="M415" s="177"/>
      <c r="T415" s="178"/>
      <c r="AT415" s="173" t="s">
        <v>167</v>
      </c>
      <c r="AU415" s="173" t="s">
        <v>83</v>
      </c>
      <c r="AV415" s="14" t="s">
        <v>166</v>
      </c>
      <c r="AW415" s="14" t="s">
        <v>29</v>
      </c>
      <c r="AX415" s="14" t="s">
        <v>76</v>
      </c>
      <c r="AY415" s="173" t="s">
        <v>160</v>
      </c>
    </row>
    <row r="416" spans="2:65" s="1" customFormat="1" ht="37.799999999999997" customHeight="1">
      <c r="B416" s="143"/>
      <c r="C416" s="144" t="s">
        <v>303</v>
      </c>
      <c r="D416" s="144" t="s">
        <v>162</v>
      </c>
      <c r="E416" s="145" t="s">
        <v>473</v>
      </c>
      <c r="F416" s="146" t="s">
        <v>474</v>
      </c>
      <c r="G416" s="147" t="s">
        <v>165</v>
      </c>
      <c r="H416" s="148">
        <v>75</v>
      </c>
      <c r="I416" s="149"/>
      <c r="J416" s="150">
        <f>ROUND(I416*H416,2)</f>
        <v>0</v>
      </c>
      <c r="K416" s="151"/>
      <c r="L416" s="32"/>
      <c r="M416" s="152" t="s">
        <v>1</v>
      </c>
      <c r="N416" s="153" t="s">
        <v>38</v>
      </c>
      <c r="P416" s="154">
        <f>O416*H416</f>
        <v>0</v>
      </c>
      <c r="Q416" s="154">
        <v>0</v>
      </c>
      <c r="R416" s="154">
        <f>Q416*H416</f>
        <v>0</v>
      </c>
      <c r="S416" s="154">
        <v>0</v>
      </c>
      <c r="T416" s="155">
        <f>S416*H416</f>
        <v>0</v>
      </c>
      <c r="AR416" s="156" t="s">
        <v>166</v>
      </c>
      <c r="AT416" s="156" t="s">
        <v>162</v>
      </c>
      <c r="AU416" s="156" t="s">
        <v>83</v>
      </c>
      <c r="AY416" s="17" t="s">
        <v>160</v>
      </c>
      <c r="BE416" s="157">
        <f>IF(N416="základná",J416,0)</f>
        <v>0</v>
      </c>
      <c r="BF416" s="157">
        <f>IF(N416="znížená",J416,0)</f>
        <v>0</v>
      </c>
      <c r="BG416" s="157">
        <f>IF(N416="zákl. prenesená",J416,0)</f>
        <v>0</v>
      </c>
      <c r="BH416" s="157">
        <f>IF(N416="zníž. prenesená",J416,0)</f>
        <v>0</v>
      </c>
      <c r="BI416" s="157">
        <f>IF(N416="nulová",J416,0)</f>
        <v>0</v>
      </c>
      <c r="BJ416" s="17" t="s">
        <v>83</v>
      </c>
      <c r="BK416" s="157">
        <f>ROUND(I416*H416,2)</f>
        <v>0</v>
      </c>
      <c r="BL416" s="17" t="s">
        <v>166</v>
      </c>
      <c r="BM416" s="156" t="s">
        <v>361</v>
      </c>
    </row>
    <row r="417" spans="2:65" s="12" customFormat="1" ht="10.199999999999999">
      <c r="B417" s="158"/>
      <c r="D417" s="159" t="s">
        <v>167</v>
      </c>
      <c r="E417" s="160" t="s">
        <v>1</v>
      </c>
      <c r="F417" s="161" t="s">
        <v>475</v>
      </c>
      <c r="H417" s="160" t="s">
        <v>1</v>
      </c>
      <c r="I417" s="162"/>
      <c r="L417" s="158"/>
      <c r="M417" s="163"/>
      <c r="T417" s="164"/>
      <c r="AT417" s="160" t="s">
        <v>167</v>
      </c>
      <c r="AU417" s="160" t="s">
        <v>83</v>
      </c>
      <c r="AV417" s="12" t="s">
        <v>76</v>
      </c>
      <c r="AW417" s="12" t="s">
        <v>29</v>
      </c>
      <c r="AX417" s="12" t="s">
        <v>72</v>
      </c>
      <c r="AY417" s="160" t="s">
        <v>160</v>
      </c>
    </row>
    <row r="418" spans="2:65" s="12" customFormat="1" ht="10.199999999999999">
      <c r="B418" s="158"/>
      <c r="D418" s="159" t="s">
        <v>167</v>
      </c>
      <c r="E418" s="160" t="s">
        <v>1</v>
      </c>
      <c r="F418" s="161" t="s">
        <v>276</v>
      </c>
      <c r="H418" s="160" t="s">
        <v>1</v>
      </c>
      <c r="I418" s="162"/>
      <c r="L418" s="158"/>
      <c r="M418" s="163"/>
      <c r="T418" s="164"/>
      <c r="AT418" s="160" t="s">
        <v>167</v>
      </c>
      <c r="AU418" s="160" t="s">
        <v>83</v>
      </c>
      <c r="AV418" s="12" t="s">
        <v>76</v>
      </c>
      <c r="AW418" s="12" t="s">
        <v>29</v>
      </c>
      <c r="AX418" s="12" t="s">
        <v>72</v>
      </c>
      <c r="AY418" s="160" t="s">
        <v>160</v>
      </c>
    </row>
    <row r="419" spans="2:65" s="13" customFormat="1" ht="10.199999999999999">
      <c r="B419" s="165"/>
      <c r="D419" s="159" t="s">
        <v>167</v>
      </c>
      <c r="E419" s="166" t="s">
        <v>1</v>
      </c>
      <c r="F419" s="167" t="s">
        <v>277</v>
      </c>
      <c r="H419" s="168">
        <v>75</v>
      </c>
      <c r="I419" s="169"/>
      <c r="L419" s="165"/>
      <c r="M419" s="170"/>
      <c r="T419" s="171"/>
      <c r="AT419" s="166" t="s">
        <v>167</v>
      </c>
      <c r="AU419" s="166" t="s">
        <v>83</v>
      </c>
      <c r="AV419" s="13" t="s">
        <v>83</v>
      </c>
      <c r="AW419" s="13" t="s">
        <v>29</v>
      </c>
      <c r="AX419" s="13" t="s">
        <v>72</v>
      </c>
      <c r="AY419" s="166" t="s">
        <v>160</v>
      </c>
    </row>
    <row r="420" spans="2:65" s="14" customFormat="1" ht="10.199999999999999">
      <c r="B420" s="172"/>
      <c r="D420" s="159" t="s">
        <v>167</v>
      </c>
      <c r="E420" s="173" t="s">
        <v>1</v>
      </c>
      <c r="F420" s="174" t="s">
        <v>174</v>
      </c>
      <c r="H420" s="175">
        <v>75</v>
      </c>
      <c r="I420" s="176"/>
      <c r="L420" s="172"/>
      <c r="M420" s="177"/>
      <c r="T420" s="178"/>
      <c r="AT420" s="173" t="s">
        <v>167</v>
      </c>
      <c r="AU420" s="173" t="s">
        <v>83</v>
      </c>
      <c r="AV420" s="14" t="s">
        <v>166</v>
      </c>
      <c r="AW420" s="14" t="s">
        <v>29</v>
      </c>
      <c r="AX420" s="14" t="s">
        <v>76</v>
      </c>
      <c r="AY420" s="173" t="s">
        <v>160</v>
      </c>
    </row>
    <row r="421" spans="2:65" s="1" customFormat="1" ht="16.5" customHeight="1">
      <c r="B421" s="143"/>
      <c r="C421" s="186" t="s">
        <v>476</v>
      </c>
      <c r="D421" s="186" t="s">
        <v>260</v>
      </c>
      <c r="E421" s="187" t="s">
        <v>477</v>
      </c>
      <c r="F421" s="188" t="s">
        <v>478</v>
      </c>
      <c r="G421" s="189" t="s">
        <v>165</v>
      </c>
      <c r="H421" s="190">
        <v>77.265000000000001</v>
      </c>
      <c r="I421" s="191"/>
      <c r="J421" s="192">
        <f>ROUND(I421*H421,2)</f>
        <v>0</v>
      </c>
      <c r="K421" s="193"/>
      <c r="L421" s="194"/>
      <c r="M421" s="195" t="s">
        <v>1</v>
      </c>
      <c r="N421" s="196" t="s">
        <v>38</v>
      </c>
      <c r="P421" s="154">
        <f>O421*H421</f>
        <v>0</v>
      </c>
      <c r="Q421" s="154">
        <v>0</v>
      </c>
      <c r="R421" s="154">
        <f>Q421*H421</f>
        <v>0</v>
      </c>
      <c r="S421" s="154">
        <v>0</v>
      </c>
      <c r="T421" s="155">
        <f>S421*H421</f>
        <v>0</v>
      </c>
      <c r="AR421" s="156" t="s">
        <v>187</v>
      </c>
      <c r="AT421" s="156" t="s">
        <v>260</v>
      </c>
      <c r="AU421" s="156" t="s">
        <v>83</v>
      </c>
      <c r="AY421" s="17" t="s">
        <v>160</v>
      </c>
      <c r="BE421" s="157">
        <f>IF(N421="základná",J421,0)</f>
        <v>0</v>
      </c>
      <c r="BF421" s="157">
        <f>IF(N421="znížená",J421,0)</f>
        <v>0</v>
      </c>
      <c r="BG421" s="157">
        <f>IF(N421="zákl. prenesená",J421,0)</f>
        <v>0</v>
      </c>
      <c r="BH421" s="157">
        <f>IF(N421="zníž. prenesená",J421,0)</f>
        <v>0</v>
      </c>
      <c r="BI421" s="157">
        <f>IF(N421="nulová",J421,0)</f>
        <v>0</v>
      </c>
      <c r="BJ421" s="17" t="s">
        <v>83</v>
      </c>
      <c r="BK421" s="157">
        <f>ROUND(I421*H421,2)</f>
        <v>0</v>
      </c>
      <c r="BL421" s="17" t="s">
        <v>166</v>
      </c>
      <c r="BM421" s="156" t="s">
        <v>479</v>
      </c>
    </row>
    <row r="422" spans="2:65" s="12" customFormat="1" ht="10.199999999999999">
      <c r="B422" s="158"/>
      <c r="D422" s="159" t="s">
        <v>167</v>
      </c>
      <c r="E422" s="160" t="s">
        <v>1</v>
      </c>
      <c r="F422" s="161" t="s">
        <v>478</v>
      </c>
      <c r="H422" s="160" t="s">
        <v>1</v>
      </c>
      <c r="I422" s="162"/>
      <c r="L422" s="158"/>
      <c r="M422" s="163"/>
      <c r="T422" s="164"/>
      <c r="AT422" s="160" t="s">
        <v>167</v>
      </c>
      <c r="AU422" s="160" t="s">
        <v>83</v>
      </c>
      <c r="AV422" s="12" t="s">
        <v>76</v>
      </c>
      <c r="AW422" s="12" t="s">
        <v>29</v>
      </c>
      <c r="AX422" s="12" t="s">
        <v>72</v>
      </c>
      <c r="AY422" s="160" t="s">
        <v>160</v>
      </c>
    </row>
    <row r="423" spans="2:65" s="12" customFormat="1" ht="10.199999999999999">
      <c r="B423" s="158"/>
      <c r="D423" s="159" t="s">
        <v>167</v>
      </c>
      <c r="E423" s="160" t="s">
        <v>1</v>
      </c>
      <c r="F423" s="161" t="s">
        <v>276</v>
      </c>
      <c r="H423" s="160" t="s">
        <v>1</v>
      </c>
      <c r="I423" s="162"/>
      <c r="L423" s="158"/>
      <c r="M423" s="163"/>
      <c r="T423" s="164"/>
      <c r="AT423" s="160" t="s">
        <v>167</v>
      </c>
      <c r="AU423" s="160" t="s">
        <v>83</v>
      </c>
      <c r="AV423" s="12" t="s">
        <v>76</v>
      </c>
      <c r="AW423" s="12" t="s">
        <v>29</v>
      </c>
      <c r="AX423" s="12" t="s">
        <v>72</v>
      </c>
      <c r="AY423" s="160" t="s">
        <v>160</v>
      </c>
    </row>
    <row r="424" spans="2:65" s="13" customFormat="1" ht="10.199999999999999">
      <c r="B424" s="165"/>
      <c r="D424" s="159" t="s">
        <v>167</v>
      </c>
      <c r="E424" s="166" t="s">
        <v>1</v>
      </c>
      <c r="F424" s="167" t="s">
        <v>480</v>
      </c>
      <c r="H424" s="168">
        <v>75.75</v>
      </c>
      <c r="I424" s="169"/>
      <c r="L424" s="165"/>
      <c r="M424" s="170"/>
      <c r="T424" s="171"/>
      <c r="AT424" s="166" t="s">
        <v>167</v>
      </c>
      <c r="AU424" s="166" t="s">
        <v>83</v>
      </c>
      <c r="AV424" s="13" t="s">
        <v>83</v>
      </c>
      <c r="AW424" s="13" t="s">
        <v>29</v>
      </c>
      <c r="AX424" s="13" t="s">
        <v>72</v>
      </c>
      <c r="AY424" s="166" t="s">
        <v>160</v>
      </c>
    </row>
    <row r="425" spans="2:65" s="14" customFormat="1" ht="10.199999999999999">
      <c r="B425" s="172"/>
      <c r="D425" s="159" t="s">
        <v>167</v>
      </c>
      <c r="E425" s="173" t="s">
        <v>1</v>
      </c>
      <c r="F425" s="174" t="s">
        <v>174</v>
      </c>
      <c r="H425" s="175">
        <v>75.75</v>
      </c>
      <c r="I425" s="176"/>
      <c r="L425" s="172"/>
      <c r="M425" s="177"/>
      <c r="T425" s="178"/>
      <c r="AT425" s="173" t="s">
        <v>167</v>
      </c>
      <c r="AU425" s="173" t="s">
        <v>83</v>
      </c>
      <c r="AV425" s="14" t="s">
        <v>166</v>
      </c>
      <c r="AW425" s="14" t="s">
        <v>29</v>
      </c>
      <c r="AX425" s="14" t="s">
        <v>72</v>
      </c>
      <c r="AY425" s="173" t="s">
        <v>160</v>
      </c>
    </row>
    <row r="426" spans="2:65" s="13" customFormat="1" ht="10.199999999999999">
      <c r="B426" s="165"/>
      <c r="D426" s="159" t="s">
        <v>167</v>
      </c>
      <c r="E426" s="166" t="s">
        <v>1</v>
      </c>
      <c r="F426" s="167" t="s">
        <v>481</v>
      </c>
      <c r="H426" s="168">
        <v>77.265000000000001</v>
      </c>
      <c r="I426" s="169"/>
      <c r="L426" s="165"/>
      <c r="M426" s="170"/>
      <c r="T426" s="171"/>
      <c r="AT426" s="166" t="s">
        <v>167</v>
      </c>
      <c r="AU426" s="166" t="s">
        <v>83</v>
      </c>
      <c r="AV426" s="13" t="s">
        <v>83</v>
      </c>
      <c r="AW426" s="13" t="s">
        <v>29</v>
      </c>
      <c r="AX426" s="13" t="s">
        <v>72</v>
      </c>
      <c r="AY426" s="166" t="s">
        <v>160</v>
      </c>
    </row>
    <row r="427" spans="2:65" s="14" customFormat="1" ht="10.199999999999999">
      <c r="B427" s="172"/>
      <c r="D427" s="159" t="s">
        <v>167</v>
      </c>
      <c r="E427" s="173" t="s">
        <v>1</v>
      </c>
      <c r="F427" s="174" t="s">
        <v>174</v>
      </c>
      <c r="H427" s="175">
        <v>77.265000000000001</v>
      </c>
      <c r="I427" s="176"/>
      <c r="L427" s="172"/>
      <c r="M427" s="177"/>
      <c r="T427" s="178"/>
      <c r="AT427" s="173" t="s">
        <v>167</v>
      </c>
      <c r="AU427" s="173" t="s">
        <v>83</v>
      </c>
      <c r="AV427" s="14" t="s">
        <v>166</v>
      </c>
      <c r="AW427" s="14" t="s">
        <v>29</v>
      </c>
      <c r="AX427" s="14" t="s">
        <v>76</v>
      </c>
      <c r="AY427" s="173" t="s">
        <v>160</v>
      </c>
    </row>
    <row r="428" spans="2:65" s="11" customFormat="1" ht="22.8" customHeight="1">
      <c r="B428" s="131"/>
      <c r="D428" s="132" t="s">
        <v>71</v>
      </c>
      <c r="E428" s="141" t="s">
        <v>187</v>
      </c>
      <c r="F428" s="141" t="s">
        <v>482</v>
      </c>
      <c r="I428" s="134"/>
      <c r="J428" s="142">
        <f>BK428</f>
        <v>0</v>
      </c>
      <c r="L428" s="131"/>
      <c r="M428" s="136"/>
      <c r="P428" s="137">
        <f>SUM(P429:P476)</f>
        <v>0</v>
      </c>
      <c r="R428" s="137">
        <f>SUM(R429:R476)</f>
        <v>4.0000000000000002E-4</v>
      </c>
      <c r="T428" s="138">
        <f>SUM(T429:T476)</f>
        <v>0</v>
      </c>
      <c r="AR428" s="132" t="s">
        <v>76</v>
      </c>
      <c r="AT428" s="139" t="s">
        <v>71</v>
      </c>
      <c r="AU428" s="139" t="s">
        <v>76</v>
      </c>
      <c r="AY428" s="132" t="s">
        <v>160</v>
      </c>
      <c r="BK428" s="140">
        <f>SUM(BK429:BK476)</f>
        <v>0</v>
      </c>
    </row>
    <row r="429" spans="2:65" s="1" customFormat="1" ht="21.75" customHeight="1">
      <c r="B429" s="143"/>
      <c r="C429" s="256" t="s">
        <v>466</v>
      </c>
      <c r="D429" s="256" t="s">
        <v>162</v>
      </c>
      <c r="E429" s="257" t="s">
        <v>483</v>
      </c>
      <c r="F429" s="258" t="s">
        <v>484</v>
      </c>
      <c r="G429" s="259" t="s">
        <v>485</v>
      </c>
      <c r="H429" s="260">
        <v>1</v>
      </c>
      <c r="I429" s="149"/>
      <c r="J429" s="150">
        <f>ROUND(I429*H429,2)</f>
        <v>0</v>
      </c>
      <c r="K429" s="151"/>
      <c r="L429" s="32"/>
      <c r="M429" s="152" t="s">
        <v>1</v>
      </c>
      <c r="N429" s="153" t="s">
        <v>38</v>
      </c>
      <c r="P429" s="154">
        <f>O429*H429</f>
        <v>0</v>
      </c>
      <c r="Q429" s="154">
        <v>0</v>
      </c>
      <c r="R429" s="154">
        <f>Q429*H429</f>
        <v>0</v>
      </c>
      <c r="S429" s="154">
        <v>0</v>
      </c>
      <c r="T429" s="155">
        <f>S429*H429</f>
        <v>0</v>
      </c>
      <c r="AR429" s="156" t="s">
        <v>166</v>
      </c>
      <c r="AT429" s="156" t="s">
        <v>162</v>
      </c>
      <c r="AU429" s="156" t="s">
        <v>83</v>
      </c>
      <c r="AY429" s="17" t="s">
        <v>160</v>
      </c>
      <c r="BE429" s="157">
        <f>IF(N429="základná",J429,0)</f>
        <v>0</v>
      </c>
      <c r="BF429" s="157">
        <f>IF(N429="znížená",J429,0)</f>
        <v>0</v>
      </c>
      <c r="BG429" s="157">
        <f>IF(N429="zákl. prenesená",J429,0)</f>
        <v>0</v>
      </c>
      <c r="BH429" s="157">
        <f>IF(N429="zníž. prenesená",J429,0)</f>
        <v>0</v>
      </c>
      <c r="BI429" s="157">
        <f>IF(N429="nulová",J429,0)</f>
        <v>0</v>
      </c>
      <c r="BJ429" s="17" t="s">
        <v>83</v>
      </c>
      <c r="BK429" s="157">
        <f>ROUND(I429*H429,2)</f>
        <v>0</v>
      </c>
      <c r="BL429" s="17" t="s">
        <v>166</v>
      </c>
      <c r="BM429" s="156" t="s">
        <v>486</v>
      </c>
    </row>
    <row r="430" spans="2:65" s="12" customFormat="1" ht="10.199999999999999">
      <c r="B430" s="158"/>
      <c r="C430" s="261"/>
      <c r="D430" s="262" t="s">
        <v>167</v>
      </c>
      <c r="E430" s="263" t="s">
        <v>1</v>
      </c>
      <c r="F430" s="264" t="s">
        <v>487</v>
      </c>
      <c r="G430" s="261"/>
      <c r="H430" s="263" t="s">
        <v>1</v>
      </c>
      <c r="I430" s="162"/>
      <c r="L430" s="158"/>
      <c r="M430" s="163"/>
      <c r="T430" s="164"/>
      <c r="AT430" s="160" t="s">
        <v>167</v>
      </c>
      <c r="AU430" s="160" t="s">
        <v>83</v>
      </c>
      <c r="AV430" s="12" t="s">
        <v>76</v>
      </c>
      <c r="AW430" s="12" t="s">
        <v>29</v>
      </c>
      <c r="AX430" s="12" t="s">
        <v>72</v>
      </c>
      <c r="AY430" s="160" t="s">
        <v>160</v>
      </c>
    </row>
    <row r="431" spans="2:65" s="12" customFormat="1" ht="10.199999999999999">
      <c r="B431" s="158"/>
      <c r="C431" s="261"/>
      <c r="D431" s="262" t="s">
        <v>167</v>
      </c>
      <c r="E431" s="263" t="s">
        <v>1</v>
      </c>
      <c r="F431" s="264" t="s">
        <v>488</v>
      </c>
      <c r="G431" s="261"/>
      <c r="H431" s="263" t="s">
        <v>1</v>
      </c>
      <c r="I431" s="162"/>
      <c r="L431" s="158"/>
      <c r="M431" s="163"/>
      <c r="T431" s="164"/>
      <c r="AT431" s="160" t="s">
        <v>167</v>
      </c>
      <c r="AU431" s="160" t="s">
        <v>83</v>
      </c>
      <c r="AV431" s="12" t="s">
        <v>76</v>
      </c>
      <c r="AW431" s="12" t="s">
        <v>29</v>
      </c>
      <c r="AX431" s="12" t="s">
        <v>72</v>
      </c>
      <c r="AY431" s="160" t="s">
        <v>160</v>
      </c>
    </row>
    <row r="432" spans="2:65" s="12" customFormat="1" ht="20.399999999999999">
      <c r="B432" s="158"/>
      <c r="C432" s="261"/>
      <c r="D432" s="262" t="s">
        <v>167</v>
      </c>
      <c r="E432" s="263" t="s">
        <v>1</v>
      </c>
      <c r="F432" s="264" t="s">
        <v>489</v>
      </c>
      <c r="G432" s="261"/>
      <c r="H432" s="263" t="s">
        <v>1</v>
      </c>
      <c r="I432" s="162"/>
      <c r="L432" s="158"/>
      <c r="M432" s="163"/>
      <c r="T432" s="164"/>
      <c r="AT432" s="160" t="s">
        <v>167</v>
      </c>
      <c r="AU432" s="160" t="s">
        <v>83</v>
      </c>
      <c r="AV432" s="12" t="s">
        <v>76</v>
      </c>
      <c r="AW432" s="12" t="s">
        <v>29</v>
      </c>
      <c r="AX432" s="12" t="s">
        <v>72</v>
      </c>
      <c r="AY432" s="160" t="s">
        <v>160</v>
      </c>
    </row>
    <row r="433" spans="2:65" s="12" customFormat="1" ht="20.399999999999999">
      <c r="B433" s="158"/>
      <c r="C433" s="261"/>
      <c r="D433" s="262" t="s">
        <v>167</v>
      </c>
      <c r="E433" s="263" t="s">
        <v>1</v>
      </c>
      <c r="F433" s="264" t="s">
        <v>490</v>
      </c>
      <c r="G433" s="261"/>
      <c r="H433" s="263" t="s">
        <v>1</v>
      </c>
      <c r="I433" s="162"/>
      <c r="L433" s="158"/>
      <c r="M433" s="163"/>
      <c r="T433" s="164"/>
      <c r="AT433" s="160" t="s">
        <v>167</v>
      </c>
      <c r="AU433" s="160" t="s">
        <v>83</v>
      </c>
      <c r="AV433" s="12" t="s">
        <v>76</v>
      </c>
      <c r="AW433" s="12" t="s">
        <v>29</v>
      </c>
      <c r="AX433" s="12" t="s">
        <v>72</v>
      </c>
      <c r="AY433" s="160" t="s">
        <v>160</v>
      </c>
    </row>
    <row r="434" spans="2:65" s="13" customFormat="1" ht="10.199999999999999">
      <c r="B434" s="165"/>
      <c r="C434" s="265"/>
      <c r="D434" s="262" t="s">
        <v>167</v>
      </c>
      <c r="E434" s="266" t="s">
        <v>1</v>
      </c>
      <c r="F434" s="267" t="s">
        <v>76</v>
      </c>
      <c r="G434" s="265"/>
      <c r="H434" s="268">
        <v>1</v>
      </c>
      <c r="I434" s="169"/>
      <c r="L434" s="165"/>
      <c r="M434" s="170"/>
      <c r="T434" s="171"/>
      <c r="AT434" s="166" t="s">
        <v>167</v>
      </c>
      <c r="AU434" s="166" t="s">
        <v>83</v>
      </c>
      <c r="AV434" s="13" t="s">
        <v>83</v>
      </c>
      <c r="AW434" s="13" t="s">
        <v>29</v>
      </c>
      <c r="AX434" s="13" t="s">
        <v>76</v>
      </c>
      <c r="AY434" s="166" t="s">
        <v>160</v>
      </c>
    </row>
    <row r="435" spans="2:65" s="1" customFormat="1" ht="16.5" customHeight="1">
      <c r="B435" s="143"/>
      <c r="C435" s="256" t="s">
        <v>491</v>
      </c>
      <c r="D435" s="256" t="s">
        <v>162</v>
      </c>
      <c r="E435" s="257" t="s">
        <v>492</v>
      </c>
      <c r="F435" s="258" t="s">
        <v>493</v>
      </c>
      <c r="G435" s="259" t="s">
        <v>485</v>
      </c>
      <c r="H435" s="260">
        <v>1</v>
      </c>
      <c r="I435" s="149"/>
      <c r="J435" s="150">
        <f>ROUND(I435*H435,2)</f>
        <v>0</v>
      </c>
      <c r="K435" s="151"/>
      <c r="L435" s="32"/>
      <c r="M435" s="152" t="s">
        <v>1</v>
      </c>
      <c r="N435" s="153" t="s">
        <v>38</v>
      </c>
      <c r="P435" s="154">
        <f>O435*H435</f>
        <v>0</v>
      </c>
      <c r="Q435" s="154">
        <v>3.4000000000000002E-4</v>
      </c>
      <c r="R435" s="154">
        <f>Q435*H435</f>
        <v>3.4000000000000002E-4</v>
      </c>
      <c r="S435" s="154">
        <v>0</v>
      </c>
      <c r="T435" s="155">
        <f>S435*H435</f>
        <v>0</v>
      </c>
      <c r="AR435" s="156" t="s">
        <v>166</v>
      </c>
      <c r="AT435" s="156" t="s">
        <v>162</v>
      </c>
      <c r="AU435" s="156" t="s">
        <v>83</v>
      </c>
      <c r="AY435" s="17" t="s">
        <v>160</v>
      </c>
      <c r="BE435" s="157">
        <f>IF(N435="základná",J435,0)</f>
        <v>0</v>
      </c>
      <c r="BF435" s="157">
        <f>IF(N435="znížená",J435,0)</f>
        <v>0</v>
      </c>
      <c r="BG435" s="157">
        <f>IF(N435="zákl. prenesená",J435,0)</f>
        <v>0</v>
      </c>
      <c r="BH435" s="157">
        <f>IF(N435="zníž. prenesená",J435,0)</f>
        <v>0</v>
      </c>
      <c r="BI435" s="157">
        <f>IF(N435="nulová",J435,0)</f>
        <v>0</v>
      </c>
      <c r="BJ435" s="17" t="s">
        <v>83</v>
      </c>
      <c r="BK435" s="157">
        <f>ROUND(I435*H435,2)</f>
        <v>0</v>
      </c>
      <c r="BL435" s="17" t="s">
        <v>166</v>
      </c>
      <c r="BM435" s="156" t="s">
        <v>494</v>
      </c>
    </row>
    <row r="436" spans="2:65" s="12" customFormat="1" ht="20.399999999999999">
      <c r="B436" s="158"/>
      <c r="C436" s="261"/>
      <c r="D436" s="262" t="s">
        <v>167</v>
      </c>
      <c r="E436" s="263" t="s">
        <v>1</v>
      </c>
      <c r="F436" s="264" t="s">
        <v>495</v>
      </c>
      <c r="G436" s="261"/>
      <c r="H436" s="263" t="s">
        <v>1</v>
      </c>
      <c r="I436" s="162"/>
      <c r="L436" s="158"/>
      <c r="M436" s="163"/>
      <c r="T436" s="164"/>
      <c r="AT436" s="160" t="s">
        <v>167</v>
      </c>
      <c r="AU436" s="160" t="s">
        <v>83</v>
      </c>
      <c r="AV436" s="12" t="s">
        <v>76</v>
      </c>
      <c r="AW436" s="12" t="s">
        <v>29</v>
      </c>
      <c r="AX436" s="12" t="s">
        <v>72</v>
      </c>
      <c r="AY436" s="160" t="s">
        <v>160</v>
      </c>
    </row>
    <row r="437" spans="2:65" s="13" customFormat="1" ht="10.199999999999999">
      <c r="B437" s="165"/>
      <c r="C437" s="265"/>
      <c r="D437" s="262" t="s">
        <v>167</v>
      </c>
      <c r="E437" s="266" t="s">
        <v>1</v>
      </c>
      <c r="F437" s="267" t="s">
        <v>76</v>
      </c>
      <c r="G437" s="265"/>
      <c r="H437" s="268">
        <v>1</v>
      </c>
      <c r="I437" s="169"/>
      <c r="L437" s="165"/>
      <c r="M437" s="170"/>
      <c r="T437" s="171"/>
      <c r="AT437" s="166" t="s">
        <v>167</v>
      </c>
      <c r="AU437" s="166" t="s">
        <v>83</v>
      </c>
      <c r="AV437" s="13" t="s">
        <v>83</v>
      </c>
      <c r="AW437" s="13" t="s">
        <v>29</v>
      </c>
      <c r="AX437" s="13" t="s">
        <v>76</v>
      </c>
      <c r="AY437" s="166" t="s">
        <v>160</v>
      </c>
    </row>
    <row r="438" spans="2:65" s="1" customFormat="1" ht="24.15" customHeight="1">
      <c r="B438" s="143"/>
      <c r="C438" s="144" t="s">
        <v>318</v>
      </c>
      <c r="D438" s="144" t="s">
        <v>162</v>
      </c>
      <c r="E438" s="145" t="s">
        <v>496</v>
      </c>
      <c r="F438" s="146" t="s">
        <v>497</v>
      </c>
      <c r="G438" s="147" t="s">
        <v>289</v>
      </c>
      <c r="H438" s="148">
        <v>3</v>
      </c>
      <c r="I438" s="149"/>
      <c r="J438" s="150">
        <f>ROUND(I438*H438,2)</f>
        <v>0</v>
      </c>
      <c r="K438" s="151"/>
      <c r="L438" s="32"/>
      <c r="M438" s="152" t="s">
        <v>1</v>
      </c>
      <c r="N438" s="153" t="s">
        <v>38</v>
      </c>
      <c r="P438" s="154">
        <f>O438*H438</f>
        <v>0</v>
      </c>
      <c r="Q438" s="154">
        <v>0</v>
      </c>
      <c r="R438" s="154">
        <f>Q438*H438</f>
        <v>0</v>
      </c>
      <c r="S438" s="154">
        <v>0</v>
      </c>
      <c r="T438" s="155">
        <f>S438*H438</f>
        <v>0</v>
      </c>
      <c r="AR438" s="156" t="s">
        <v>166</v>
      </c>
      <c r="AT438" s="156" t="s">
        <v>162</v>
      </c>
      <c r="AU438" s="156" t="s">
        <v>83</v>
      </c>
      <c r="AY438" s="17" t="s">
        <v>160</v>
      </c>
      <c r="BE438" s="157">
        <f>IF(N438="základná",J438,0)</f>
        <v>0</v>
      </c>
      <c r="BF438" s="157">
        <f>IF(N438="znížená",J438,0)</f>
        <v>0</v>
      </c>
      <c r="BG438" s="157">
        <f>IF(N438="zákl. prenesená",J438,0)</f>
        <v>0</v>
      </c>
      <c r="BH438" s="157">
        <f>IF(N438="zníž. prenesená",J438,0)</f>
        <v>0</v>
      </c>
      <c r="BI438" s="157">
        <f>IF(N438="nulová",J438,0)</f>
        <v>0</v>
      </c>
      <c r="BJ438" s="17" t="s">
        <v>83</v>
      </c>
      <c r="BK438" s="157">
        <f>ROUND(I438*H438,2)</f>
        <v>0</v>
      </c>
      <c r="BL438" s="17" t="s">
        <v>166</v>
      </c>
      <c r="BM438" s="156" t="s">
        <v>498</v>
      </c>
    </row>
    <row r="439" spans="2:65" s="12" customFormat="1" ht="10.199999999999999">
      <c r="B439" s="158"/>
      <c r="D439" s="159" t="s">
        <v>167</v>
      </c>
      <c r="E439" s="160" t="s">
        <v>1</v>
      </c>
      <c r="F439" s="161" t="s">
        <v>499</v>
      </c>
      <c r="H439" s="160" t="s">
        <v>1</v>
      </c>
      <c r="I439" s="162"/>
      <c r="L439" s="158"/>
      <c r="M439" s="163"/>
      <c r="T439" s="164"/>
      <c r="AT439" s="160" t="s">
        <v>167</v>
      </c>
      <c r="AU439" s="160" t="s">
        <v>83</v>
      </c>
      <c r="AV439" s="12" t="s">
        <v>76</v>
      </c>
      <c r="AW439" s="12" t="s">
        <v>29</v>
      </c>
      <c r="AX439" s="12" t="s">
        <v>72</v>
      </c>
      <c r="AY439" s="160" t="s">
        <v>160</v>
      </c>
    </row>
    <row r="440" spans="2:65" s="12" customFormat="1" ht="10.199999999999999">
      <c r="B440" s="158"/>
      <c r="D440" s="159" t="s">
        <v>167</v>
      </c>
      <c r="E440" s="160" t="s">
        <v>1</v>
      </c>
      <c r="F440" s="161" t="s">
        <v>500</v>
      </c>
      <c r="H440" s="160" t="s">
        <v>1</v>
      </c>
      <c r="I440" s="162"/>
      <c r="L440" s="158"/>
      <c r="M440" s="163"/>
      <c r="T440" s="164"/>
      <c r="AT440" s="160" t="s">
        <v>167</v>
      </c>
      <c r="AU440" s="160" t="s">
        <v>83</v>
      </c>
      <c r="AV440" s="12" t="s">
        <v>76</v>
      </c>
      <c r="AW440" s="12" t="s">
        <v>29</v>
      </c>
      <c r="AX440" s="12" t="s">
        <v>72</v>
      </c>
      <c r="AY440" s="160" t="s">
        <v>160</v>
      </c>
    </row>
    <row r="441" spans="2:65" s="13" customFormat="1" ht="10.199999999999999">
      <c r="B441" s="165"/>
      <c r="D441" s="159" t="s">
        <v>167</v>
      </c>
      <c r="E441" s="166" t="s">
        <v>1</v>
      </c>
      <c r="F441" s="167" t="s">
        <v>179</v>
      </c>
      <c r="H441" s="168">
        <v>3</v>
      </c>
      <c r="I441" s="169"/>
      <c r="L441" s="165"/>
      <c r="M441" s="170"/>
      <c r="T441" s="171"/>
      <c r="AT441" s="166" t="s">
        <v>167</v>
      </c>
      <c r="AU441" s="166" t="s">
        <v>83</v>
      </c>
      <c r="AV441" s="13" t="s">
        <v>83</v>
      </c>
      <c r="AW441" s="13" t="s">
        <v>29</v>
      </c>
      <c r="AX441" s="13" t="s">
        <v>72</v>
      </c>
      <c r="AY441" s="166" t="s">
        <v>160</v>
      </c>
    </row>
    <row r="442" spans="2:65" s="14" customFormat="1" ht="10.199999999999999">
      <c r="B442" s="172"/>
      <c r="D442" s="159" t="s">
        <v>167</v>
      </c>
      <c r="E442" s="173" t="s">
        <v>1</v>
      </c>
      <c r="F442" s="174" t="s">
        <v>174</v>
      </c>
      <c r="H442" s="175">
        <v>3</v>
      </c>
      <c r="I442" s="176"/>
      <c r="L442" s="172"/>
      <c r="M442" s="177"/>
      <c r="T442" s="178"/>
      <c r="AT442" s="173" t="s">
        <v>167</v>
      </c>
      <c r="AU442" s="173" t="s">
        <v>83</v>
      </c>
      <c r="AV442" s="14" t="s">
        <v>166</v>
      </c>
      <c r="AW442" s="14" t="s">
        <v>29</v>
      </c>
      <c r="AX442" s="14" t="s">
        <v>76</v>
      </c>
      <c r="AY442" s="173" t="s">
        <v>160</v>
      </c>
    </row>
    <row r="443" spans="2:65" s="1" customFormat="1" ht="44.25" customHeight="1">
      <c r="B443" s="143"/>
      <c r="C443" s="186" t="s">
        <v>501</v>
      </c>
      <c r="D443" s="186" t="s">
        <v>260</v>
      </c>
      <c r="E443" s="187" t="s">
        <v>502</v>
      </c>
      <c r="F443" s="188" t="s">
        <v>503</v>
      </c>
      <c r="G443" s="189" t="s">
        <v>289</v>
      </c>
      <c r="H443" s="190">
        <v>3</v>
      </c>
      <c r="I443" s="191"/>
      <c r="J443" s="192">
        <f>ROUND(I443*H443,2)</f>
        <v>0</v>
      </c>
      <c r="K443" s="193"/>
      <c r="L443" s="194"/>
      <c r="M443" s="195" t="s">
        <v>1</v>
      </c>
      <c r="N443" s="196" t="s">
        <v>38</v>
      </c>
      <c r="P443" s="154">
        <f>O443*H443</f>
        <v>0</v>
      </c>
      <c r="Q443" s="154">
        <v>0</v>
      </c>
      <c r="R443" s="154">
        <f>Q443*H443</f>
        <v>0</v>
      </c>
      <c r="S443" s="154">
        <v>0</v>
      </c>
      <c r="T443" s="155">
        <f>S443*H443</f>
        <v>0</v>
      </c>
      <c r="AR443" s="156" t="s">
        <v>187</v>
      </c>
      <c r="AT443" s="156" t="s">
        <v>260</v>
      </c>
      <c r="AU443" s="156" t="s">
        <v>83</v>
      </c>
      <c r="AY443" s="17" t="s">
        <v>160</v>
      </c>
      <c r="BE443" s="157">
        <f>IF(N443="základná",J443,0)</f>
        <v>0</v>
      </c>
      <c r="BF443" s="157">
        <f>IF(N443="znížená",J443,0)</f>
        <v>0</v>
      </c>
      <c r="BG443" s="157">
        <f>IF(N443="zákl. prenesená",J443,0)</f>
        <v>0</v>
      </c>
      <c r="BH443" s="157">
        <f>IF(N443="zníž. prenesená",J443,0)</f>
        <v>0</v>
      </c>
      <c r="BI443" s="157">
        <f>IF(N443="nulová",J443,0)</f>
        <v>0</v>
      </c>
      <c r="BJ443" s="17" t="s">
        <v>83</v>
      </c>
      <c r="BK443" s="157">
        <f>ROUND(I443*H443,2)</f>
        <v>0</v>
      </c>
      <c r="BL443" s="17" t="s">
        <v>166</v>
      </c>
      <c r="BM443" s="156" t="s">
        <v>504</v>
      </c>
    </row>
    <row r="444" spans="2:65" s="1" customFormat="1" ht="24.15" customHeight="1">
      <c r="B444" s="143"/>
      <c r="C444" s="144" t="s">
        <v>328</v>
      </c>
      <c r="D444" s="144" t="s">
        <v>162</v>
      </c>
      <c r="E444" s="145" t="s">
        <v>505</v>
      </c>
      <c r="F444" s="146" t="s">
        <v>506</v>
      </c>
      <c r="G444" s="147" t="s">
        <v>289</v>
      </c>
      <c r="H444" s="148">
        <v>3</v>
      </c>
      <c r="I444" s="149"/>
      <c r="J444" s="150">
        <f>ROUND(I444*H444,2)</f>
        <v>0</v>
      </c>
      <c r="K444" s="151"/>
      <c r="L444" s="32"/>
      <c r="M444" s="152" t="s">
        <v>1</v>
      </c>
      <c r="N444" s="153" t="s">
        <v>38</v>
      </c>
      <c r="P444" s="154">
        <f>O444*H444</f>
        <v>0</v>
      </c>
      <c r="Q444" s="154">
        <v>0</v>
      </c>
      <c r="R444" s="154">
        <f>Q444*H444</f>
        <v>0</v>
      </c>
      <c r="S444" s="154">
        <v>0</v>
      </c>
      <c r="T444" s="155">
        <f>S444*H444</f>
        <v>0</v>
      </c>
      <c r="AR444" s="156" t="s">
        <v>166</v>
      </c>
      <c r="AT444" s="156" t="s">
        <v>162</v>
      </c>
      <c r="AU444" s="156" t="s">
        <v>83</v>
      </c>
      <c r="AY444" s="17" t="s">
        <v>160</v>
      </c>
      <c r="BE444" s="157">
        <f>IF(N444="základná",J444,0)</f>
        <v>0</v>
      </c>
      <c r="BF444" s="157">
        <f>IF(N444="znížená",J444,0)</f>
        <v>0</v>
      </c>
      <c r="BG444" s="157">
        <f>IF(N444="zákl. prenesená",J444,0)</f>
        <v>0</v>
      </c>
      <c r="BH444" s="157">
        <f>IF(N444="zníž. prenesená",J444,0)</f>
        <v>0</v>
      </c>
      <c r="BI444" s="157">
        <f>IF(N444="nulová",J444,0)</f>
        <v>0</v>
      </c>
      <c r="BJ444" s="17" t="s">
        <v>83</v>
      </c>
      <c r="BK444" s="157">
        <f>ROUND(I444*H444,2)</f>
        <v>0</v>
      </c>
      <c r="BL444" s="17" t="s">
        <v>166</v>
      </c>
      <c r="BM444" s="156" t="s">
        <v>507</v>
      </c>
    </row>
    <row r="445" spans="2:65" s="12" customFormat="1" ht="10.199999999999999">
      <c r="B445" s="158"/>
      <c r="D445" s="159" t="s">
        <v>167</v>
      </c>
      <c r="E445" s="160" t="s">
        <v>1</v>
      </c>
      <c r="F445" s="161" t="s">
        <v>508</v>
      </c>
      <c r="H445" s="160" t="s">
        <v>1</v>
      </c>
      <c r="I445" s="162"/>
      <c r="L445" s="158"/>
      <c r="M445" s="163"/>
      <c r="T445" s="164"/>
      <c r="AT445" s="160" t="s">
        <v>167</v>
      </c>
      <c r="AU445" s="160" t="s">
        <v>83</v>
      </c>
      <c r="AV445" s="12" t="s">
        <v>76</v>
      </c>
      <c r="AW445" s="12" t="s">
        <v>29</v>
      </c>
      <c r="AX445" s="12" t="s">
        <v>72</v>
      </c>
      <c r="AY445" s="160" t="s">
        <v>160</v>
      </c>
    </row>
    <row r="446" spans="2:65" s="12" customFormat="1" ht="10.199999999999999">
      <c r="B446" s="158"/>
      <c r="D446" s="159" t="s">
        <v>167</v>
      </c>
      <c r="E446" s="160" t="s">
        <v>1</v>
      </c>
      <c r="F446" s="161" t="s">
        <v>509</v>
      </c>
      <c r="H446" s="160" t="s">
        <v>1</v>
      </c>
      <c r="I446" s="162"/>
      <c r="L446" s="158"/>
      <c r="M446" s="163"/>
      <c r="T446" s="164"/>
      <c r="AT446" s="160" t="s">
        <v>167</v>
      </c>
      <c r="AU446" s="160" t="s">
        <v>83</v>
      </c>
      <c r="AV446" s="12" t="s">
        <v>76</v>
      </c>
      <c r="AW446" s="12" t="s">
        <v>29</v>
      </c>
      <c r="AX446" s="12" t="s">
        <v>72</v>
      </c>
      <c r="AY446" s="160" t="s">
        <v>160</v>
      </c>
    </row>
    <row r="447" spans="2:65" s="13" customFormat="1" ht="10.199999999999999">
      <c r="B447" s="165"/>
      <c r="D447" s="159" t="s">
        <v>167</v>
      </c>
      <c r="E447" s="166" t="s">
        <v>1</v>
      </c>
      <c r="F447" s="167" t="s">
        <v>179</v>
      </c>
      <c r="H447" s="168">
        <v>3</v>
      </c>
      <c r="I447" s="169"/>
      <c r="L447" s="165"/>
      <c r="M447" s="170"/>
      <c r="T447" s="171"/>
      <c r="AT447" s="166" t="s">
        <v>167</v>
      </c>
      <c r="AU447" s="166" t="s">
        <v>83</v>
      </c>
      <c r="AV447" s="13" t="s">
        <v>83</v>
      </c>
      <c r="AW447" s="13" t="s">
        <v>29</v>
      </c>
      <c r="AX447" s="13" t="s">
        <v>72</v>
      </c>
      <c r="AY447" s="166" t="s">
        <v>160</v>
      </c>
    </row>
    <row r="448" spans="2:65" s="14" customFormat="1" ht="10.199999999999999">
      <c r="B448" s="172"/>
      <c r="D448" s="159" t="s">
        <v>167</v>
      </c>
      <c r="E448" s="173" t="s">
        <v>1</v>
      </c>
      <c r="F448" s="174" t="s">
        <v>174</v>
      </c>
      <c r="H448" s="175">
        <v>3</v>
      </c>
      <c r="I448" s="176"/>
      <c r="L448" s="172"/>
      <c r="M448" s="177"/>
      <c r="T448" s="178"/>
      <c r="AT448" s="173" t="s">
        <v>167</v>
      </c>
      <c r="AU448" s="173" t="s">
        <v>83</v>
      </c>
      <c r="AV448" s="14" t="s">
        <v>166</v>
      </c>
      <c r="AW448" s="14" t="s">
        <v>29</v>
      </c>
      <c r="AX448" s="14" t="s">
        <v>76</v>
      </c>
      <c r="AY448" s="173" t="s">
        <v>160</v>
      </c>
    </row>
    <row r="449" spans="2:65" s="1" customFormat="1" ht="24.15" customHeight="1">
      <c r="B449" s="143"/>
      <c r="C449" s="186" t="s">
        <v>510</v>
      </c>
      <c r="D449" s="186" t="s">
        <v>260</v>
      </c>
      <c r="E449" s="187" t="s">
        <v>511</v>
      </c>
      <c r="F449" s="188" t="s">
        <v>512</v>
      </c>
      <c r="G449" s="189" t="s">
        <v>289</v>
      </c>
      <c r="H449" s="190">
        <v>3</v>
      </c>
      <c r="I449" s="191"/>
      <c r="J449" s="192">
        <f>ROUND(I449*H449,2)</f>
        <v>0</v>
      </c>
      <c r="K449" s="193"/>
      <c r="L449" s="194"/>
      <c r="M449" s="195" t="s">
        <v>1</v>
      </c>
      <c r="N449" s="196" t="s">
        <v>38</v>
      </c>
      <c r="P449" s="154">
        <f>O449*H449</f>
        <v>0</v>
      </c>
      <c r="Q449" s="154">
        <v>0</v>
      </c>
      <c r="R449" s="154">
        <f>Q449*H449</f>
        <v>0</v>
      </c>
      <c r="S449" s="154">
        <v>0</v>
      </c>
      <c r="T449" s="155">
        <f>S449*H449</f>
        <v>0</v>
      </c>
      <c r="AR449" s="156" t="s">
        <v>187</v>
      </c>
      <c r="AT449" s="156" t="s">
        <v>260</v>
      </c>
      <c r="AU449" s="156" t="s">
        <v>83</v>
      </c>
      <c r="AY449" s="17" t="s">
        <v>160</v>
      </c>
      <c r="BE449" s="157">
        <f>IF(N449="základná",J449,0)</f>
        <v>0</v>
      </c>
      <c r="BF449" s="157">
        <f>IF(N449="znížená",J449,0)</f>
        <v>0</v>
      </c>
      <c r="BG449" s="157">
        <f>IF(N449="zákl. prenesená",J449,0)</f>
        <v>0</v>
      </c>
      <c r="BH449" s="157">
        <f>IF(N449="zníž. prenesená",J449,0)</f>
        <v>0</v>
      </c>
      <c r="BI449" s="157">
        <f>IF(N449="nulová",J449,0)</f>
        <v>0</v>
      </c>
      <c r="BJ449" s="17" t="s">
        <v>83</v>
      </c>
      <c r="BK449" s="157">
        <f>ROUND(I449*H449,2)</f>
        <v>0</v>
      </c>
      <c r="BL449" s="17" t="s">
        <v>166</v>
      </c>
      <c r="BM449" s="156" t="s">
        <v>513</v>
      </c>
    </row>
    <row r="450" spans="2:65" s="1" customFormat="1" ht="24.15" customHeight="1">
      <c r="B450" s="143"/>
      <c r="C450" s="144" t="s">
        <v>339</v>
      </c>
      <c r="D450" s="144" t="s">
        <v>162</v>
      </c>
      <c r="E450" s="145" t="s">
        <v>514</v>
      </c>
      <c r="F450" s="146" t="s">
        <v>515</v>
      </c>
      <c r="G450" s="147" t="s">
        <v>289</v>
      </c>
      <c r="H450" s="148">
        <v>3</v>
      </c>
      <c r="I450" s="149"/>
      <c r="J450" s="150">
        <f>ROUND(I450*H450,2)</f>
        <v>0</v>
      </c>
      <c r="K450" s="151"/>
      <c r="L450" s="32"/>
      <c r="M450" s="152" t="s">
        <v>1</v>
      </c>
      <c r="N450" s="153" t="s">
        <v>38</v>
      </c>
      <c r="P450" s="154">
        <f>O450*H450</f>
        <v>0</v>
      </c>
      <c r="Q450" s="154">
        <v>0</v>
      </c>
      <c r="R450" s="154">
        <f>Q450*H450</f>
        <v>0</v>
      </c>
      <c r="S450" s="154">
        <v>0</v>
      </c>
      <c r="T450" s="155">
        <f>S450*H450</f>
        <v>0</v>
      </c>
      <c r="AR450" s="156" t="s">
        <v>166</v>
      </c>
      <c r="AT450" s="156" t="s">
        <v>162</v>
      </c>
      <c r="AU450" s="156" t="s">
        <v>83</v>
      </c>
      <c r="AY450" s="17" t="s">
        <v>160</v>
      </c>
      <c r="BE450" s="157">
        <f>IF(N450="základná",J450,0)</f>
        <v>0</v>
      </c>
      <c r="BF450" s="157">
        <f>IF(N450="znížená",J450,0)</f>
        <v>0</v>
      </c>
      <c r="BG450" s="157">
        <f>IF(N450="zákl. prenesená",J450,0)</f>
        <v>0</v>
      </c>
      <c r="BH450" s="157">
        <f>IF(N450="zníž. prenesená",J450,0)</f>
        <v>0</v>
      </c>
      <c r="BI450" s="157">
        <f>IF(N450="nulová",J450,0)</f>
        <v>0</v>
      </c>
      <c r="BJ450" s="17" t="s">
        <v>83</v>
      </c>
      <c r="BK450" s="157">
        <f>ROUND(I450*H450,2)</f>
        <v>0</v>
      </c>
      <c r="BL450" s="17" t="s">
        <v>166</v>
      </c>
      <c r="BM450" s="156" t="s">
        <v>516</v>
      </c>
    </row>
    <row r="451" spans="2:65" s="12" customFormat="1" ht="10.199999999999999">
      <c r="B451" s="158"/>
      <c r="D451" s="159" t="s">
        <v>167</v>
      </c>
      <c r="E451" s="160" t="s">
        <v>1</v>
      </c>
      <c r="F451" s="161" t="s">
        <v>508</v>
      </c>
      <c r="H451" s="160" t="s">
        <v>1</v>
      </c>
      <c r="I451" s="162"/>
      <c r="L451" s="158"/>
      <c r="M451" s="163"/>
      <c r="T451" s="164"/>
      <c r="AT451" s="160" t="s">
        <v>167</v>
      </c>
      <c r="AU451" s="160" t="s">
        <v>83</v>
      </c>
      <c r="AV451" s="12" t="s">
        <v>76</v>
      </c>
      <c r="AW451" s="12" t="s">
        <v>29</v>
      </c>
      <c r="AX451" s="12" t="s">
        <v>72</v>
      </c>
      <c r="AY451" s="160" t="s">
        <v>160</v>
      </c>
    </row>
    <row r="452" spans="2:65" s="12" customFormat="1" ht="10.199999999999999">
      <c r="B452" s="158"/>
      <c r="D452" s="159" t="s">
        <v>167</v>
      </c>
      <c r="E452" s="160" t="s">
        <v>1</v>
      </c>
      <c r="F452" s="161" t="s">
        <v>517</v>
      </c>
      <c r="H452" s="160" t="s">
        <v>1</v>
      </c>
      <c r="I452" s="162"/>
      <c r="L452" s="158"/>
      <c r="M452" s="163"/>
      <c r="T452" s="164"/>
      <c r="AT452" s="160" t="s">
        <v>167</v>
      </c>
      <c r="AU452" s="160" t="s">
        <v>83</v>
      </c>
      <c r="AV452" s="12" t="s">
        <v>76</v>
      </c>
      <c r="AW452" s="12" t="s">
        <v>29</v>
      </c>
      <c r="AX452" s="12" t="s">
        <v>72</v>
      </c>
      <c r="AY452" s="160" t="s">
        <v>160</v>
      </c>
    </row>
    <row r="453" spans="2:65" s="13" customFormat="1" ht="10.199999999999999">
      <c r="B453" s="165"/>
      <c r="D453" s="159" t="s">
        <v>167</v>
      </c>
      <c r="E453" s="166" t="s">
        <v>1</v>
      </c>
      <c r="F453" s="167" t="s">
        <v>179</v>
      </c>
      <c r="H453" s="168">
        <v>3</v>
      </c>
      <c r="I453" s="169"/>
      <c r="L453" s="165"/>
      <c r="M453" s="170"/>
      <c r="T453" s="171"/>
      <c r="AT453" s="166" t="s">
        <v>167</v>
      </c>
      <c r="AU453" s="166" t="s">
        <v>83</v>
      </c>
      <c r="AV453" s="13" t="s">
        <v>83</v>
      </c>
      <c r="AW453" s="13" t="s">
        <v>29</v>
      </c>
      <c r="AX453" s="13" t="s">
        <v>72</v>
      </c>
      <c r="AY453" s="166" t="s">
        <v>160</v>
      </c>
    </row>
    <row r="454" spans="2:65" s="14" customFormat="1" ht="10.199999999999999">
      <c r="B454" s="172"/>
      <c r="D454" s="159" t="s">
        <v>167</v>
      </c>
      <c r="E454" s="173" t="s">
        <v>1</v>
      </c>
      <c r="F454" s="174" t="s">
        <v>174</v>
      </c>
      <c r="H454" s="175">
        <v>3</v>
      </c>
      <c r="I454" s="176"/>
      <c r="L454" s="172"/>
      <c r="M454" s="177"/>
      <c r="T454" s="178"/>
      <c r="AT454" s="173" t="s">
        <v>167</v>
      </c>
      <c r="AU454" s="173" t="s">
        <v>83</v>
      </c>
      <c r="AV454" s="14" t="s">
        <v>166</v>
      </c>
      <c r="AW454" s="14" t="s">
        <v>29</v>
      </c>
      <c r="AX454" s="14" t="s">
        <v>76</v>
      </c>
      <c r="AY454" s="173" t="s">
        <v>160</v>
      </c>
    </row>
    <row r="455" spans="2:65" s="1" customFormat="1" ht="24.15" customHeight="1">
      <c r="B455" s="143"/>
      <c r="C455" s="186" t="s">
        <v>518</v>
      </c>
      <c r="D455" s="186" t="s">
        <v>260</v>
      </c>
      <c r="E455" s="187" t="s">
        <v>519</v>
      </c>
      <c r="F455" s="188" t="s">
        <v>520</v>
      </c>
      <c r="G455" s="189" t="s">
        <v>289</v>
      </c>
      <c r="H455" s="190">
        <v>3</v>
      </c>
      <c r="I455" s="191"/>
      <c r="J455" s="192">
        <f>ROUND(I455*H455,2)</f>
        <v>0</v>
      </c>
      <c r="K455" s="193"/>
      <c r="L455" s="194"/>
      <c r="M455" s="195" t="s">
        <v>1</v>
      </c>
      <c r="N455" s="196" t="s">
        <v>38</v>
      </c>
      <c r="P455" s="154">
        <f>O455*H455</f>
        <v>0</v>
      </c>
      <c r="Q455" s="154">
        <v>0</v>
      </c>
      <c r="R455" s="154">
        <f>Q455*H455</f>
        <v>0</v>
      </c>
      <c r="S455" s="154">
        <v>0</v>
      </c>
      <c r="T455" s="155">
        <f>S455*H455</f>
        <v>0</v>
      </c>
      <c r="AR455" s="156" t="s">
        <v>187</v>
      </c>
      <c r="AT455" s="156" t="s">
        <v>260</v>
      </c>
      <c r="AU455" s="156" t="s">
        <v>83</v>
      </c>
      <c r="AY455" s="17" t="s">
        <v>160</v>
      </c>
      <c r="BE455" s="157">
        <f>IF(N455="základná",J455,0)</f>
        <v>0</v>
      </c>
      <c r="BF455" s="157">
        <f>IF(N455="znížená",J455,0)</f>
        <v>0</v>
      </c>
      <c r="BG455" s="157">
        <f>IF(N455="zákl. prenesená",J455,0)</f>
        <v>0</v>
      </c>
      <c r="BH455" s="157">
        <f>IF(N455="zníž. prenesená",J455,0)</f>
        <v>0</v>
      </c>
      <c r="BI455" s="157">
        <f>IF(N455="nulová",J455,0)</f>
        <v>0</v>
      </c>
      <c r="BJ455" s="17" t="s">
        <v>83</v>
      </c>
      <c r="BK455" s="157">
        <f>ROUND(I455*H455,2)</f>
        <v>0</v>
      </c>
      <c r="BL455" s="17" t="s">
        <v>166</v>
      </c>
      <c r="BM455" s="156" t="s">
        <v>521</v>
      </c>
    </row>
    <row r="456" spans="2:65" s="1" customFormat="1" ht="16.5" customHeight="1">
      <c r="B456" s="143"/>
      <c r="C456" s="144" t="s">
        <v>344</v>
      </c>
      <c r="D456" s="144" t="s">
        <v>162</v>
      </c>
      <c r="E456" s="145" t="s">
        <v>522</v>
      </c>
      <c r="F456" s="146" t="s">
        <v>523</v>
      </c>
      <c r="G456" s="147" t="s">
        <v>209</v>
      </c>
      <c r="H456" s="148">
        <v>2.4</v>
      </c>
      <c r="I456" s="149"/>
      <c r="J456" s="150">
        <f>ROUND(I456*H456,2)</f>
        <v>0</v>
      </c>
      <c r="K456" s="151"/>
      <c r="L456" s="32"/>
      <c r="M456" s="152" t="s">
        <v>1</v>
      </c>
      <c r="N456" s="153" t="s">
        <v>38</v>
      </c>
      <c r="P456" s="154">
        <f>O456*H456</f>
        <v>0</v>
      </c>
      <c r="Q456" s="154">
        <v>0</v>
      </c>
      <c r="R456" s="154">
        <f>Q456*H456</f>
        <v>0</v>
      </c>
      <c r="S456" s="154">
        <v>0</v>
      </c>
      <c r="T456" s="155">
        <f>S456*H456</f>
        <v>0</v>
      </c>
      <c r="AR456" s="156" t="s">
        <v>166</v>
      </c>
      <c r="AT456" s="156" t="s">
        <v>162</v>
      </c>
      <c r="AU456" s="156" t="s">
        <v>83</v>
      </c>
      <c r="AY456" s="17" t="s">
        <v>160</v>
      </c>
      <c r="BE456" s="157">
        <f>IF(N456="základná",J456,0)</f>
        <v>0</v>
      </c>
      <c r="BF456" s="157">
        <f>IF(N456="znížená",J456,0)</f>
        <v>0</v>
      </c>
      <c r="BG456" s="157">
        <f>IF(N456="zákl. prenesená",J456,0)</f>
        <v>0</v>
      </c>
      <c r="BH456" s="157">
        <f>IF(N456="zníž. prenesená",J456,0)</f>
        <v>0</v>
      </c>
      <c r="BI456" s="157">
        <f>IF(N456="nulová",J456,0)</f>
        <v>0</v>
      </c>
      <c r="BJ456" s="17" t="s">
        <v>83</v>
      </c>
      <c r="BK456" s="157">
        <f>ROUND(I456*H456,2)</f>
        <v>0</v>
      </c>
      <c r="BL456" s="17" t="s">
        <v>166</v>
      </c>
      <c r="BM456" s="156" t="s">
        <v>524</v>
      </c>
    </row>
    <row r="457" spans="2:65" s="12" customFormat="1" ht="10.199999999999999">
      <c r="B457" s="158"/>
      <c r="D457" s="159" t="s">
        <v>167</v>
      </c>
      <c r="E457" s="160" t="s">
        <v>1</v>
      </c>
      <c r="F457" s="161" t="s">
        <v>525</v>
      </c>
      <c r="H457" s="160" t="s">
        <v>1</v>
      </c>
      <c r="I457" s="162"/>
      <c r="L457" s="158"/>
      <c r="M457" s="163"/>
      <c r="T457" s="164"/>
      <c r="AT457" s="160" t="s">
        <v>167</v>
      </c>
      <c r="AU457" s="160" t="s">
        <v>83</v>
      </c>
      <c r="AV457" s="12" t="s">
        <v>76</v>
      </c>
      <c r="AW457" s="12" t="s">
        <v>29</v>
      </c>
      <c r="AX457" s="12" t="s">
        <v>72</v>
      </c>
      <c r="AY457" s="160" t="s">
        <v>160</v>
      </c>
    </row>
    <row r="458" spans="2:65" s="12" customFormat="1" ht="10.199999999999999">
      <c r="B458" s="158"/>
      <c r="D458" s="159" t="s">
        <v>167</v>
      </c>
      <c r="E458" s="160" t="s">
        <v>1</v>
      </c>
      <c r="F458" s="161" t="s">
        <v>526</v>
      </c>
      <c r="H458" s="160" t="s">
        <v>1</v>
      </c>
      <c r="I458" s="162"/>
      <c r="L458" s="158"/>
      <c r="M458" s="163"/>
      <c r="T458" s="164"/>
      <c r="AT458" s="160" t="s">
        <v>167</v>
      </c>
      <c r="AU458" s="160" t="s">
        <v>83</v>
      </c>
      <c r="AV458" s="12" t="s">
        <v>76</v>
      </c>
      <c r="AW458" s="12" t="s">
        <v>29</v>
      </c>
      <c r="AX458" s="12" t="s">
        <v>72</v>
      </c>
      <c r="AY458" s="160" t="s">
        <v>160</v>
      </c>
    </row>
    <row r="459" spans="2:65" s="13" customFormat="1" ht="10.199999999999999">
      <c r="B459" s="165"/>
      <c r="D459" s="159" t="s">
        <v>167</v>
      </c>
      <c r="E459" s="166" t="s">
        <v>1</v>
      </c>
      <c r="F459" s="167" t="s">
        <v>527</v>
      </c>
      <c r="H459" s="168">
        <v>2.4</v>
      </c>
      <c r="I459" s="169"/>
      <c r="L459" s="165"/>
      <c r="M459" s="170"/>
      <c r="T459" s="171"/>
      <c r="AT459" s="166" t="s">
        <v>167</v>
      </c>
      <c r="AU459" s="166" t="s">
        <v>83</v>
      </c>
      <c r="AV459" s="13" t="s">
        <v>83</v>
      </c>
      <c r="AW459" s="13" t="s">
        <v>29</v>
      </c>
      <c r="AX459" s="13" t="s">
        <v>72</v>
      </c>
      <c r="AY459" s="166" t="s">
        <v>160</v>
      </c>
    </row>
    <row r="460" spans="2:65" s="14" customFormat="1" ht="10.199999999999999">
      <c r="B460" s="172"/>
      <c r="D460" s="159" t="s">
        <v>167</v>
      </c>
      <c r="E460" s="173" t="s">
        <v>1</v>
      </c>
      <c r="F460" s="174" t="s">
        <v>174</v>
      </c>
      <c r="H460" s="175">
        <v>2.4</v>
      </c>
      <c r="I460" s="176"/>
      <c r="L460" s="172"/>
      <c r="M460" s="177"/>
      <c r="T460" s="178"/>
      <c r="AT460" s="173" t="s">
        <v>167</v>
      </c>
      <c r="AU460" s="173" t="s">
        <v>83</v>
      </c>
      <c r="AV460" s="14" t="s">
        <v>166</v>
      </c>
      <c r="AW460" s="14" t="s">
        <v>29</v>
      </c>
      <c r="AX460" s="14" t="s">
        <v>76</v>
      </c>
      <c r="AY460" s="173" t="s">
        <v>160</v>
      </c>
    </row>
    <row r="461" spans="2:65" s="1" customFormat="1" ht="16.5" customHeight="1">
      <c r="B461" s="143"/>
      <c r="C461" s="256" t="s">
        <v>528</v>
      </c>
      <c r="D461" s="256" t="s">
        <v>162</v>
      </c>
      <c r="E461" s="257" t="s">
        <v>529</v>
      </c>
      <c r="F461" s="258" t="s">
        <v>530</v>
      </c>
      <c r="G461" s="259" t="s">
        <v>289</v>
      </c>
      <c r="H461" s="260">
        <v>3</v>
      </c>
      <c r="I461" s="149"/>
      <c r="J461" s="150">
        <f>ROUND(I461*H461,2)</f>
        <v>0</v>
      </c>
      <c r="K461" s="151"/>
      <c r="L461" s="32"/>
      <c r="M461" s="152" t="s">
        <v>1</v>
      </c>
      <c r="N461" s="153" t="s">
        <v>38</v>
      </c>
      <c r="P461" s="154">
        <f>O461*H461</f>
        <v>0</v>
      </c>
      <c r="Q461" s="154">
        <v>2.0000000000000002E-5</v>
      </c>
      <c r="R461" s="154">
        <f>Q461*H461</f>
        <v>6.0000000000000008E-5</v>
      </c>
      <c r="S461" s="154">
        <v>0</v>
      </c>
      <c r="T461" s="155">
        <f>S461*H461</f>
        <v>0</v>
      </c>
      <c r="AR461" s="156" t="s">
        <v>166</v>
      </c>
      <c r="AT461" s="156" t="s">
        <v>162</v>
      </c>
      <c r="AU461" s="156" t="s">
        <v>83</v>
      </c>
      <c r="AY461" s="17" t="s">
        <v>160</v>
      </c>
      <c r="BE461" s="157">
        <f>IF(N461="základná",J461,0)</f>
        <v>0</v>
      </c>
      <c r="BF461" s="157">
        <f>IF(N461="znížená",J461,0)</f>
        <v>0</v>
      </c>
      <c r="BG461" s="157">
        <f>IF(N461="zákl. prenesená",J461,0)</f>
        <v>0</v>
      </c>
      <c r="BH461" s="157">
        <f>IF(N461="zníž. prenesená",J461,0)</f>
        <v>0</v>
      </c>
      <c r="BI461" s="157">
        <f>IF(N461="nulová",J461,0)</f>
        <v>0</v>
      </c>
      <c r="BJ461" s="17" t="s">
        <v>83</v>
      </c>
      <c r="BK461" s="157">
        <f>ROUND(I461*H461,2)</f>
        <v>0</v>
      </c>
      <c r="BL461" s="17" t="s">
        <v>166</v>
      </c>
      <c r="BM461" s="156" t="s">
        <v>531</v>
      </c>
    </row>
    <row r="462" spans="2:65" s="12" customFormat="1" ht="30.6">
      <c r="B462" s="158"/>
      <c r="C462" s="261"/>
      <c r="D462" s="262" t="s">
        <v>167</v>
      </c>
      <c r="E462" s="263" t="s">
        <v>1</v>
      </c>
      <c r="F462" s="264" t="s">
        <v>532</v>
      </c>
      <c r="G462" s="261"/>
      <c r="H462" s="263" t="s">
        <v>1</v>
      </c>
      <c r="I462" s="162"/>
      <c r="L462" s="158"/>
      <c r="M462" s="163"/>
      <c r="T462" s="164"/>
      <c r="AT462" s="160" t="s">
        <v>167</v>
      </c>
      <c r="AU462" s="160" t="s">
        <v>83</v>
      </c>
      <c r="AV462" s="12" t="s">
        <v>76</v>
      </c>
      <c r="AW462" s="12" t="s">
        <v>29</v>
      </c>
      <c r="AX462" s="12" t="s">
        <v>72</v>
      </c>
      <c r="AY462" s="160" t="s">
        <v>160</v>
      </c>
    </row>
    <row r="463" spans="2:65" s="13" customFormat="1" ht="10.199999999999999">
      <c r="B463" s="165"/>
      <c r="C463" s="265"/>
      <c r="D463" s="262" t="s">
        <v>167</v>
      </c>
      <c r="E463" s="266" t="s">
        <v>1</v>
      </c>
      <c r="F463" s="267" t="s">
        <v>179</v>
      </c>
      <c r="G463" s="265"/>
      <c r="H463" s="268">
        <v>3</v>
      </c>
      <c r="I463" s="169"/>
      <c r="L463" s="165"/>
      <c r="M463" s="170"/>
      <c r="T463" s="171"/>
      <c r="AT463" s="166" t="s">
        <v>167</v>
      </c>
      <c r="AU463" s="166" t="s">
        <v>83</v>
      </c>
      <c r="AV463" s="13" t="s">
        <v>83</v>
      </c>
      <c r="AW463" s="13" t="s">
        <v>29</v>
      </c>
      <c r="AX463" s="13" t="s">
        <v>76</v>
      </c>
      <c r="AY463" s="166" t="s">
        <v>160</v>
      </c>
    </row>
    <row r="464" spans="2:65" s="1" customFormat="1" ht="24.15" customHeight="1">
      <c r="B464" s="143"/>
      <c r="C464" s="144" t="s">
        <v>533</v>
      </c>
      <c r="D464" s="144" t="s">
        <v>162</v>
      </c>
      <c r="E464" s="145" t="s">
        <v>534</v>
      </c>
      <c r="F464" s="146" t="s">
        <v>535</v>
      </c>
      <c r="G464" s="147" t="s">
        <v>289</v>
      </c>
      <c r="H464" s="148">
        <v>3</v>
      </c>
      <c r="I464" s="149"/>
      <c r="J464" s="150">
        <f>ROUND(I464*H464,2)</f>
        <v>0</v>
      </c>
      <c r="K464" s="151"/>
      <c r="L464" s="32"/>
      <c r="M464" s="152" t="s">
        <v>1</v>
      </c>
      <c r="N464" s="153" t="s">
        <v>38</v>
      </c>
      <c r="P464" s="154">
        <f>O464*H464</f>
        <v>0</v>
      </c>
      <c r="Q464" s="154">
        <v>0</v>
      </c>
      <c r="R464" s="154">
        <f>Q464*H464</f>
        <v>0</v>
      </c>
      <c r="S464" s="154">
        <v>0</v>
      </c>
      <c r="T464" s="155">
        <f>S464*H464</f>
        <v>0</v>
      </c>
      <c r="AR464" s="156" t="s">
        <v>166</v>
      </c>
      <c r="AT464" s="156" t="s">
        <v>162</v>
      </c>
      <c r="AU464" s="156" t="s">
        <v>83</v>
      </c>
      <c r="AY464" s="17" t="s">
        <v>160</v>
      </c>
      <c r="BE464" s="157">
        <f>IF(N464="základná",J464,0)</f>
        <v>0</v>
      </c>
      <c r="BF464" s="157">
        <f>IF(N464="znížená",J464,0)</f>
        <v>0</v>
      </c>
      <c r="BG464" s="157">
        <f>IF(N464="zákl. prenesená",J464,0)</f>
        <v>0</v>
      </c>
      <c r="BH464" s="157">
        <f>IF(N464="zníž. prenesená",J464,0)</f>
        <v>0</v>
      </c>
      <c r="BI464" s="157">
        <f>IF(N464="nulová",J464,0)</f>
        <v>0</v>
      </c>
      <c r="BJ464" s="17" t="s">
        <v>83</v>
      </c>
      <c r="BK464" s="157">
        <f>ROUND(I464*H464,2)</f>
        <v>0</v>
      </c>
      <c r="BL464" s="17" t="s">
        <v>166</v>
      </c>
      <c r="BM464" s="156" t="s">
        <v>536</v>
      </c>
    </row>
    <row r="465" spans="2:65" s="12" customFormat="1" ht="10.199999999999999">
      <c r="B465" s="158"/>
      <c r="D465" s="159" t="s">
        <v>167</v>
      </c>
      <c r="E465" s="160" t="s">
        <v>1</v>
      </c>
      <c r="F465" s="161" t="s">
        <v>537</v>
      </c>
      <c r="H465" s="160" t="s">
        <v>1</v>
      </c>
      <c r="I465" s="162"/>
      <c r="L465" s="158"/>
      <c r="M465" s="163"/>
      <c r="T465" s="164"/>
      <c r="AT465" s="160" t="s">
        <v>167</v>
      </c>
      <c r="AU465" s="160" t="s">
        <v>83</v>
      </c>
      <c r="AV465" s="12" t="s">
        <v>76</v>
      </c>
      <c r="AW465" s="12" t="s">
        <v>29</v>
      </c>
      <c r="AX465" s="12" t="s">
        <v>72</v>
      </c>
      <c r="AY465" s="160" t="s">
        <v>160</v>
      </c>
    </row>
    <row r="466" spans="2:65" s="13" customFormat="1" ht="10.199999999999999">
      <c r="B466" s="165"/>
      <c r="D466" s="159" t="s">
        <v>167</v>
      </c>
      <c r="E466" s="166" t="s">
        <v>1</v>
      </c>
      <c r="F466" s="167" t="s">
        <v>179</v>
      </c>
      <c r="H466" s="168">
        <v>3</v>
      </c>
      <c r="I466" s="169"/>
      <c r="L466" s="165"/>
      <c r="M466" s="170"/>
      <c r="T466" s="171"/>
      <c r="AT466" s="166" t="s">
        <v>167</v>
      </c>
      <c r="AU466" s="166" t="s">
        <v>83</v>
      </c>
      <c r="AV466" s="13" t="s">
        <v>83</v>
      </c>
      <c r="AW466" s="13" t="s">
        <v>29</v>
      </c>
      <c r="AX466" s="13" t="s">
        <v>72</v>
      </c>
      <c r="AY466" s="166" t="s">
        <v>160</v>
      </c>
    </row>
    <row r="467" spans="2:65" s="14" customFormat="1" ht="10.199999999999999">
      <c r="B467" s="172"/>
      <c r="D467" s="159" t="s">
        <v>167</v>
      </c>
      <c r="E467" s="173" t="s">
        <v>1</v>
      </c>
      <c r="F467" s="174" t="s">
        <v>174</v>
      </c>
      <c r="H467" s="175">
        <v>3</v>
      </c>
      <c r="I467" s="176"/>
      <c r="L467" s="172"/>
      <c r="M467" s="177"/>
      <c r="T467" s="178"/>
      <c r="AT467" s="173" t="s">
        <v>167</v>
      </c>
      <c r="AU467" s="173" t="s">
        <v>83</v>
      </c>
      <c r="AV467" s="14" t="s">
        <v>166</v>
      </c>
      <c r="AW467" s="14" t="s">
        <v>29</v>
      </c>
      <c r="AX467" s="14" t="s">
        <v>76</v>
      </c>
      <c r="AY467" s="173" t="s">
        <v>160</v>
      </c>
    </row>
    <row r="468" spans="2:65" s="1" customFormat="1" ht="33" customHeight="1">
      <c r="B468" s="143"/>
      <c r="C468" s="144" t="s">
        <v>351</v>
      </c>
      <c r="D468" s="144" t="s">
        <v>162</v>
      </c>
      <c r="E468" s="145" t="s">
        <v>538</v>
      </c>
      <c r="F468" s="146" t="s">
        <v>539</v>
      </c>
      <c r="G468" s="147" t="s">
        <v>289</v>
      </c>
      <c r="H468" s="148">
        <v>3</v>
      </c>
      <c r="I468" s="149"/>
      <c r="J468" s="150">
        <f>ROUND(I468*H468,2)</f>
        <v>0</v>
      </c>
      <c r="K468" s="151"/>
      <c r="L468" s="32"/>
      <c r="M468" s="152" t="s">
        <v>1</v>
      </c>
      <c r="N468" s="153" t="s">
        <v>38</v>
      </c>
      <c r="P468" s="154">
        <f>O468*H468</f>
        <v>0</v>
      </c>
      <c r="Q468" s="154">
        <v>0</v>
      </c>
      <c r="R468" s="154">
        <f>Q468*H468</f>
        <v>0</v>
      </c>
      <c r="S468" s="154">
        <v>0</v>
      </c>
      <c r="T468" s="155">
        <f>S468*H468</f>
        <v>0</v>
      </c>
      <c r="AR468" s="156" t="s">
        <v>166</v>
      </c>
      <c r="AT468" s="156" t="s">
        <v>162</v>
      </c>
      <c r="AU468" s="156" t="s">
        <v>83</v>
      </c>
      <c r="AY468" s="17" t="s">
        <v>160</v>
      </c>
      <c r="BE468" s="157">
        <f>IF(N468="základná",J468,0)</f>
        <v>0</v>
      </c>
      <c r="BF468" s="157">
        <f>IF(N468="znížená",J468,0)</f>
        <v>0</v>
      </c>
      <c r="BG468" s="157">
        <f>IF(N468="zákl. prenesená",J468,0)</f>
        <v>0</v>
      </c>
      <c r="BH468" s="157">
        <f>IF(N468="zníž. prenesená",J468,0)</f>
        <v>0</v>
      </c>
      <c r="BI468" s="157">
        <f>IF(N468="nulová",J468,0)</f>
        <v>0</v>
      </c>
      <c r="BJ468" s="17" t="s">
        <v>83</v>
      </c>
      <c r="BK468" s="157">
        <f>ROUND(I468*H468,2)</f>
        <v>0</v>
      </c>
      <c r="BL468" s="17" t="s">
        <v>166</v>
      </c>
      <c r="BM468" s="156" t="s">
        <v>540</v>
      </c>
    </row>
    <row r="469" spans="2:65" s="12" customFormat="1" ht="10.199999999999999">
      <c r="B469" s="158"/>
      <c r="D469" s="159" t="s">
        <v>167</v>
      </c>
      <c r="E469" s="160" t="s">
        <v>1</v>
      </c>
      <c r="F469" s="161" t="s">
        <v>541</v>
      </c>
      <c r="H469" s="160" t="s">
        <v>1</v>
      </c>
      <c r="I469" s="162"/>
      <c r="L469" s="158"/>
      <c r="M469" s="163"/>
      <c r="T469" s="164"/>
      <c r="AT469" s="160" t="s">
        <v>167</v>
      </c>
      <c r="AU469" s="160" t="s">
        <v>83</v>
      </c>
      <c r="AV469" s="12" t="s">
        <v>76</v>
      </c>
      <c r="AW469" s="12" t="s">
        <v>29</v>
      </c>
      <c r="AX469" s="12" t="s">
        <v>72</v>
      </c>
      <c r="AY469" s="160" t="s">
        <v>160</v>
      </c>
    </row>
    <row r="470" spans="2:65" s="13" customFormat="1" ht="10.199999999999999">
      <c r="B470" s="165"/>
      <c r="D470" s="159" t="s">
        <v>167</v>
      </c>
      <c r="E470" s="166" t="s">
        <v>1</v>
      </c>
      <c r="F470" s="167" t="s">
        <v>179</v>
      </c>
      <c r="H470" s="168">
        <v>3</v>
      </c>
      <c r="I470" s="169"/>
      <c r="L470" s="165"/>
      <c r="M470" s="170"/>
      <c r="T470" s="171"/>
      <c r="AT470" s="166" t="s">
        <v>167</v>
      </c>
      <c r="AU470" s="166" t="s">
        <v>83</v>
      </c>
      <c r="AV470" s="13" t="s">
        <v>83</v>
      </c>
      <c r="AW470" s="13" t="s">
        <v>29</v>
      </c>
      <c r="AX470" s="13" t="s">
        <v>72</v>
      </c>
      <c r="AY470" s="166" t="s">
        <v>160</v>
      </c>
    </row>
    <row r="471" spans="2:65" s="14" customFormat="1" ht="10.199999999999999">
      <c r="B471" s="172"/>
      <c r="D471" s="159" t="s">
        <v>167</v>
      </c>
      <c r="E471" s="173" t="s">
        <v>1</v>
      </c>
      <c r="F471" s="174" t="s">
        <v>174</v>
      </c>
      <c r="H471" s="175">
        <v>3</v>
      </c>
      <c r="I471" s="176"/>
      <c r="L471" s="172"/>
      <c r="M471" s="177"/>
      <c r="T471" s="178"/>
      <c r="AT471" s="173" t="s">
        <v>167</v>
      </c>
      <c r="AU471" s="173" t="s">
        <v>83</v>
      </c>
      <c r="AV471" s="14" t="s">
        <v>166</v>
      </c>
      <c r="AW471" s="14" t="s">
        <v>29</v>
      </c>
      <c r="AX471" s="14" t="s">
        <v>76</v>
      </c>
      <c r="AY471" s="173" t="s">
        <v>160</v>
      </c>
    </row>
    <row r="472" spans="2:65" s="1" customFormat="1" ht="24.15" customHeight="1">
      <c r="B472" s="143"/>
      <c r="C472" s="144" t="s">
        <v>542</v>
      </c>
      <c r="D472" s="144" t="s">
        <v>162</v>
      </c>
      <c r="E472" s="145" t="s">
        <v>543</v>
      </c>
      <c r="F472" s="146" t="s">
        <v>544</v>
      </c>
      <c r="G472" s="147" t="s">
        <v>289</v>
      </c>
      <c r="H472" s="148">
        <v>30</v>
      </c>
      <c r="I472" s="149"/>
      <c r="J472" s="150">
        <f>ROUND(I472*H472,2)</f>
        <v>0</v>
      </c>
      <c r="K472" s="151"/>
      <c r="L472" s="32"/>
      <c r="M472" s="152" t="s">
        <v>1</v>
      </c>
      <c r="N472" s="153" t="s">
        <v>38</v>
      </c>
      <c r="P472" s="154">
        <f>O472*H472</f>
        <v>0</v>
      </c>
      <c r="Q472" s="154">
        <v>0</v>
      </c>
      <c r="R472" s="154">
        <f>Q472*H472</f>
        <v>0</v>
      </c>
      <c r="S472" s="154">
        <v>0</v>
      </c>
      <c r="T472" s="155">
        <f>S472*H472</f>
        <v>0</v>
      </c>
      <c r="AR472" s="156" t="s">
        <v>166</v>
      </c>
      <c r="AT472" s="156" t="s">
        <v>162</v>
      </c>
      <c r="AU472" s="156" t="s">
        <v>83</v>
      </c>
      <c r="AY472" s="17" t="s">
        <v>160</v>
      </c>
      <c r="BE472" s="157">
        <f>IF(N472="základná",J472,0)</f>
        <v>0</v>
      </c>
      <c r="BF472" s="157">
        <f>IF(N472="znížená",J472,0)</f>
        <v>0</v>
      </c>
      <c r="BG472" s="157">
        <f>IF(N472="zákl. prenesená",J472,0)</f>
        <v>0</v>
      </c>
      <c r="BH472" s="157">
        <f>IF(N472="zníž. prenesená",J472,0)</f>
        <v>0</v>
      </c>
      <c r="BI472" s="157">
        <f>IF(N472="nulová",J472,0)</f>
        <v>0</v>
      </c>
      <c r="BJ472" s="17" t="s">
        <v>83</v>
      </c>
      <c r="BK472" s="157">
        <f>ROUND(I472*H472,2)</f>
        <v>0</v>
      </c>
      <c r="BL472" s="17" t="s">
        <v>166</v>
      </c>
      <c r="BM472" s="156" t="s">
        <v>545</v>
      </c>
    </row>
    <row r="473" spans="2:65" s="12" customFormat="1" ht="30.6">
      <c r="B473" s="158"/>
      <c r="D473" s="159" t="s">
        <v>167</v>
      </c>
      <c r="E473" s="160" t="s">
        <v>1</v>
      </c>
      <c r="F473" s="161" t="s">
        <v>546</v>
      </c>
      <c r="H473" s="160" t="s">
        <v>1</v>
      </c>
      <c r="I473" s="162"/>
      <c r="L473" s="158"/>
      <c r="M473" s="163"/>
      <c r="T473" s="164"/>
      <c r="AT473" s="160" t="s">
        <v>167</v>
      </c>
      <c r="AU473" s="160" t="s">
        <v>83</v>
      </c>
      <c r="AV473" s="12" t="s">
        <v>76</v>
      </c>
      <c r="AW473" s="12" t="s">
        <v>29</v>
      </c>
      <c r="AX473" s="12" t="s">
        <v>72</v>
      </c>
      <c r="AY473" s="160" t="s">
        <v>160</v>
      </c>
    </row>
    <row r="474" spans="2:65" s="12" customFormat="1" ht="10.199999999999999">
      <c r="B474" s="158"/>
      <c r="D474" s="159" t="s">
        <v>167</v>
      </c>
      <c r="E474" s="160" t="s">
        <v>1</v>
      </c>
      <c r="F474" s="161" t="s">
        <v>547</v>
      </c>
      <c r="H474" s="160" t="s">
        <v>1</v>
      </c>
      <c r="I474" s="162"/>
      <c r="L474" s="158"/>
      <c r="M474" s="163"/>
      <c r="T474" s="164"/>
      <c r="AT474" s="160" t="s">
        <v>167</v>
      </c>
      <c r="AU474" s="160" t="s">
        <v>83</v>
      </c>
      <c r="AV474" s="12" t="s">
        <v>76</v>
      </c>
      <c r="AW474" s="12" t="s">
        <v>29</v>
      </c>
      <c r="AX474" s="12" t="s">
        <v>72</v>
      </c>
      <c r="AY474" s="160" t="s">
        <v>160</v>
      </c>
    </row>
    <row r="475" spans="2:65" s="13" customFormat="1" ht="10.199999999999999">
      <c r="B475" s="165"/>
      <c r="D475" s="159" t="s">
        <v>167</v>
      </c>
      <c r="E475" s="166" t="s">
        <v>1</v>
      </c>
      <c r="F475" s="167" t="s">
        <v>254</v>
      </c>
      <c r="H475" s="168">
        <v>30</v>
      </c>
      <c r="I475" s="169"/>
      <c r="L475" s="165"/>
      <c r="M475" s="170"/>
      <c r="T475" s="171"/>
      <c r="AT475" s="166" t="s">
        <v>167</v>
      </c>
      <c r="AU475" s="166" t="s">
        <v>83</v>
      </c>
      <c r="AV475" s="13" t="s">
        <v>83</v>
      </c>
      <c r="AW475" s="13" t="s">
        <v>29</v>
      </c>
      <c r="AX475" s="13" t="s">
        <v>72</v>
      </c>
      <c r="AY475" s="166" t="s">
        <v>160</v>
      </c>
    </row>
    <row r="476" spans="2:65" s="14" customFormat="1" ht="10.199999999999999">
      <c r="B476" s="172"/>
      <c r="D476" s="159" t="s">
        <v>167</v>
      </c>
      <c r="E476" s="173" t="s">
        <v>1</v>
      </c>
      <c r="F476" s="174" t="s">
        <v>174</v>
      </c>
      <c r="H476" s="175">
        <v>30</v>
      </c>
      <c r="I476" s="176"/>
      <c r="L476" s="172"/>
      <c r="M476" s="177"/>
      <c r="T476" s="178"/>
      <c r="AT476" s="173" t="s">
        <v>167</v>
      </c>
      <c r="AU476" s="173" t="s">
        <v>83</v>
      </c>
      <c r="AV476" s="14" t="s">
        <v>166</v>
      </c>
      <c r="AW476" s="14" t="s">
        <v>29</v>
      </c>
      <c r="AX476" s="14" t="s">
        <v>76</v>
      </c>
      <c r="AY476" s="173" t="s">
        <v>160</v>
      </c>
    </row>
    <row r="477" spans="2:65" s="11" customFormat="1" ht="22.8" customHeight="1">
      <c r="B477" s="131"/>
      <c r="D477" s="132" t="s">
        <v>71</v>
      </c>
      <c r="E477" s="141" t="s">
        <v>213</v>
      </c>
      <c r="F477" s="141" t="s">
        <v>548</v>
      </c>
      <c r="I477" s="134"/>
      <c r="J477" s="142">
        <f>BK477</f>
        <v>0</v>
      </c>
      <c r="L477" s="131"/>
      <c r="M477" s="136"/>
      <c r="P477" s="137">
        <f>SUM(P478:P633)</f>
        <v>0</v>
      </c>
      <c r="R477" s="137">
        <f>SUM(R478:R633)</f>
        <v>0</v>
      </c>
      <c r="T477" s="138">
        <f>SUM(T478:T633)</f>
        <v>4.3949999999999996</v>
      </c>
      <c r="AR477" s="132" t="s">
        <v>76</v>
      </c>
      <c r="AT477" s="139" t="s">
        <v>71</v>
      </c>
      <c r="AU477" s="139" t="s">
        <v>76</v>
      </c>
      <c r="AY477" s="132" t="s">
        <v>160</v>
      </c>
      <c r="BK477" s="140">
        <f>SUM(BK478:BK633)</f>
        <v>0</v>
      </c>
    </row>
    <row r="478" spans="2:65" s="1" customFormat="1" ht="24.15" customHeight="1">
      <c r="B478" s="143"/>
      <c r="C478" s="144" t="s">
        <v>368</v>
      </c>
      <c r="D478" s="144" t="s">
        <v>162</v>
      </c>
      <c r="E478" s="145" t="s">
        <v>549</v>
      </c>
      <c r="F478" s="146" t="s">
        <v>550</v>
      </c>
      <c r="G478" s="147" t="s">
        <v>289</v>
      </c>
      <c r="H478" s="148">
        <v>18</v>
      </c>
      <c r="I478" s="149"/>
      <c r="J478" s="150">
        <f>ROUND(I478*H478,2)</f>
        <v>0</v>
      </c>
      <c r="K478" s="151"/>
      <c r="L478" s="32"/>
      <c r="M478" s="152" t="s">
        <v>1</v>
      </c>
      <c r="N478" s="153" t="s">
        <v>38</v>
      </c>
      <c r="P478" s="154">
        <f>O478*H478</f>
        <v>0</v>
      </c>
      <c r="Q478" s="154">
        <v>0</v>
      </c>
      <c r="R478" s="154">
        <f>Q478*H478</f>
        <v>0</v>
      </c>
      <c r="S478" s="154">
        <v>0</v>
      </c>
      <c r="T478" s="155">
        <f>S478*H478</f>
        <v>0</v>
      </c>
      <c r="AR478" s="156" t="s">
        <v>166</v>
      </c>
      <c r="AT478" s="156" t="s">
        <v>162</v>
      </c>
      <c r="AU478" s="156" t="s">
        <v>83</v>
      </c>
      <c r="AY478" s="17" t="s">
        <v>160</v>
      </c>
      <c r="BE478" s="157">
        <f>IF(N478="základná",J478,0)</f>
        <v>0</v>
      </c>
      <c r="BF478" s="157">
        <f>IF(N478="znížená",J478,0)</f>
        <v>0</v>
      </c>
      <c r="BG478" s="157">
        <f>IF(N478="zákl. prenesená",J478,0)</f>
        <v>0</v>
      </c>
      <c r="BH478" s="157">
        <f>IF(N478="zníž. prenesená",J478,0)</f>
        <v>0</v>
      </c>
      <c r="BI478" s="157">
        <f>IF(N478="nulová",J478,0)</f>
        <v>0</v>
      </c>
      <c r="BJ478" s="17" t="s">
        <v>83</v>
      </c>
      <c r="BK478" s="157">
        <f>ROUND(I478*H478,2)</f>
        <v>0</v>
      </c>
      <c r="BL478" s="17" t="s">
        <v>166</v>
      </c>
      <c r="BM478" s="156" t="s">
        <v>551</v>
      </c>
    </row>
    <row r="479" spans="2:65" s="12" customFormat="1" ht="10.199999999999999">
      <c r="B479" s="158"/>
      <c r="D479" s="159" t="s">
        <v>167</v>
      </c>
      <c r="E479" s="160" t="s">
        <v>1</v>
      </c>
      <c r="F479" s="161" t="s">
        <v>552</v>
      </c>
      <c r="H479" s="160" t="s">
        <v>1</v>
      </c>
      <c r="I479" s="162"/>
      <c r="L479" s="158"/>
      <c r="M479" s="163"/>
      <c r="T479" s="164"/>
      <c r="AT479" s="160" t="s">
        <v>167</v>
      </c>
      <c r="AU479" s="160" t="s">
        <v>83</v>
      </c>
      <c r="AV479" s="12" t="s">
        <v>76</v>
      </c>
      <c r="AW479" s="12" t="s">
        <v>29</v>
      </c>
      <c r="AX479" s="12" t="s">
        <v>72</v>
      </c>
      <c r="AY479" s="160" t="s">
        <v>160</v>
      </c>
    </row>
    <row r="480" spans="2:65" s="12" customFormat="1" ht="20.399999999999999">
      <c r="B480" s="158"/>
      <c r="D480" s="159" t="s">
        <v>167</v>
      </c>
      <c r="E480" s="160" t="s">
        <v>1</v>
      </c>
      <c r="F480" s="161" t="s">
        <v>553</v>
      </c>
      <c r="H480" s="160" t="s">
        <v>1</v>
      </c>
      <c r="I480" s="162"/>
      <c r="L480" s="158"/>
      <c r="M480" s="163"/>
      <c r="T480" s="164"/>
      <c r="AT480" s="160" t="s">
        <v>167</v>
      </c>
      <c r="AU480" s="160" t="s">
        <v>83</v>
      </c>
      <c r="AV480" s="12" t="s">
        <v>76</v>
      </c>
      <c r="AW480" s="12" t="s">
        <v>29</v>
      </c>
      <c r="AX480" s="12" t="s">
        <v>72</v>
      </c>
      <c r="AY480" s="160" t="s">
        <v>160</v>
      </c>
    </row>
    <row r="481" spans="2:65" s="13" customFormat="1" ht="10.199999999999999">
      <c r="B481" s="165"/>
      <c r="D481" s="159" t="s">
        <v>167</v>
      </c>
      <c r="E481" s="166" t="s">
        <v>1</v>
      </c>
      <c r="F481" s="167" t="s">
        <v>554</v>
      </c>
      <c r="H481" s="168">
        <v>1</v>
      </c>
      <c r="I481" s="169"/>
      <c r="L481" s="165"/>
      <c r="M481" s="170"/>
      <c r="T481" s="171"/>
      <c r="AT481" s="166" t="s">
        <v>167</v>
      </c>
      <c r="AU481" s="166" t="s">
        <v>83</v>
      </c>
      <c r="AV481" s="13" t="s">
        <v>83</v>
      </c>
      <c r="AW481" s="13" t="s">
        <v>29</v>
      </c>
      <c r="AX481" s="13" t="s">
        <v>72</v>
      </c>
      <c r="AY481" s="166" t="s">
        <v>160</v>
      </c>
    </row>
    <row r="482" spans="2:65" s="13" customFormat="1" ht="10.199999999999999">
      <c r="B482" s="165"/>
      <c r="D482" s="159" t="s">
        <v>167</v>
      </c>
      <c r="E482" s="166" t="s">
        <v>1</v>
      </c>
      <c r="F482" s="167" t="s">
        <v>555</v>
      </c>
      <c r="H482" s="168">
        <v>2</v>
      </c>
      <c r="I482" s="169"/>
      <c r="L482" s="165"/>
      <c r="M482" s="170"/>
      <c r="T482" s="171"/>
      <c r="AT482" s="166" t="s">
        <v>167</v>
      </c>
      <c r="AU482" s="166" t="s">
        <v>83</v>
      </c>
      <c r="AV482" s="13" t="s">
        <v>83</v>
      </c>
      <c r="AW482" s="13" t="s">
        <v>29</v>
      </c>
      <c r="AX482" s="13" t="s">
        <v>72</v>
      </c>
      <c r="AY482" s="166" t="s">
        <v>160</v>
      </c>
    </row>
    <row r="483" spans="2:65" s="13" customFormat="1" ht="10.199999999999999">
      <c r="B483" s="165"/>
      <c r="D483" s="159" t="s">
        <v>167</v>
      </c>
      <c r="E483" s="166" t="s">
        <v>1</v>
      </c>
      <c r="F483" s="167" t="s">
        <v>556</v>
      </c>
      <c r="H483" s="168">
        <v>2</v>
      </c>
      <c r="I483" s="169"/>
      <c r="L483" s="165"/>
      <c r="M483" s="170"/>
      <c r="T483" s="171"/>
      <c r="AT483" s="166" t="s">
        <v>167</v>
      </c>
      <c r="AU483" s="166" t="s">
        <v>83</v>
      </c>
      <c r="AV483" s="13" t="s">
        <v>83</v>
      </c>
      <c r="AW483" s="13" t="s">
        <v>29</v>
      </c>
      <c r="AX483" s="13" t="s">
        <v>72</v>
      </c>
      <c r="AY483" s="166" t="s">
        <v>160</v>
      </c>
    </row>
    <row r="484" spans="2:65" s="13" customFormat="1" ht="10.199999999999999">
      <c r="B484" s="165"/>
      <c r="D484" s="159" t="s">
        <v>167</v>
      </c>
      <c r="E484" s="166" t="s">
        <v>1</v>
      </c>
      <c r="F484" s="167" t="s">
        <v>557</v>
      </c>
      <c r="H484" s="168">
        <v>1</v>
      </c>
      <c r="I484" s="169"/>
      <c r="L484" s="165"/>
      <c r="M484" s="170"/>
      <c r="T484" s="171"/>
      <c r="AT484" s="166" t="s">
        <v>167</v>
      </c>
      <c r="AU484" s="166" t="s">
        <v>83</v>
      </c>
      <c r="AV484" s="13" t="s">
        <v>83</v>
      </c>
      <c r="AW484" s="13" t="s">
        <v>29</v>
      </c>
      <c r="AX484" s="13" t="s">
        <v>72</v>
      </c>
      <c r="AY484" s="166" t="s">
        <v>160</v>
      </c>
    </row>
    <row r="485" spans="2:65" s="13" customFormat="1" ht="10.199999999999999">
      <c r="B485" s="165"/>
      <c r="D485" s="159" t="s">
        <v>167</v>
      </c>
      <c r="E485" s="166" t="s">
        <v>1</v>
      </c>
      <c r="F485" s="167" t="s">
        <v>558</v>
      </c>
      <c r="H485" s="168">
        <v>1</v>
      </c>
      <c r="I485" s="169"/>
      <c r="L485" s="165"/>
      <c r="M485" s="170"/>
      <c r="T485" s="171"/>
      <c r="AT485" s="166" t="s">
        <v>167</v>
      </c>
      <c r="AU485" s="166" t="s">
        <v>83</v>
      </c>
      <c r="AV485" s="13" t="s">
        <v>83</v>
      </c>
      <c r="AW485" s="13" t="s">
        <v>29</v>
      </c>
      <c r="AX485" s="13" t="s">
        <v>72</v>
      </c>
      <c r="AY485" s="166" t="s">
        <v>160</v>
      </c>
    </row>
    <row r="486" spans="2:65" s="13" customFormat="1" ht="10.199999999999999">
      <c r="B486" s="165"/>
      <c r="D486" s="159" t="s">
        <v>167</v>
      </c>
      <c r="E486" s="166" t="s">
        <v>1</v>
      </c>
      <c r="F486" s="167" t="s">
        <v>559</v>
      </c>
      <c r="H486" s="168">
        <v>1</v>
      </c>
      <c r="I486" s="169"/>
      <c r="L486" s="165"/>
      <c r="M486" s="170"/>
      <c r="T486" s="171"/>
      <c r="AT486" s="166" t="s">
        <v>167</v>
      </c>
      <c r="AU486" s="166" t="s">
        <v>83</v>
      </c>
      <c r="AV486" s="13" t="s">
        <v>83</v>
      </c>
      <c r="AW486" s="13" t="s">
        <v>29</v>
      </c>
      <c r="AX486" s="13" t="s">
        <v>72</v>
      </c>
      <c r="AY486" s="166" t="s">
        <v>160</v>
      </c>
    </row>
    <row r="487" spans="2:65" s="13" customFormat="1" ht="10.199999999999999">
      <c r="B487" s="165"/>
      <c r="D487" s="159" t="s">
        <v>167</v>
      </c>
      <c r="E487" s="166" t="s">
        <v>1</v>
      </c>
      <c r="F487" s="167" t="s">
        <v>560</v>
      </c>
      <c r="H487" s="168">
        <v>1</v>
      </c>
      <c r="I487" s="169"/>
      <c r="L487" s="165"/>
      <c r="M487" s="170"/>
      <c r="T487" s="171"/>
      <c r="AT487" s="166" t="s">
        <v>167</v>
      </c>
      <c r="AU487" s="166" t="s">
        <v>83</v>
      </c>
      <c r="AV487" s="13" t="s">
        <v>83</v>
      </c>
      <c r="AW487" s="13" t="s">
        <v>29</v>
      </c>
      <c r="AX487" s="13" t="s">
        <v>72</v>
      </c>
      <c r="AY487" s="166" t="s">
        <v>160</v>
      </c>
    </row>
    <row r="488" spans="2:65" s="13" customFormat="1" ht="10.199999999999999">
      <c r="B488" s="165"/>
      <c r="D488" s="159" t="s">
        <v>167</v>
      </c>
      <c r="E488" s="166" t="s">
        <v>1</v>
      </c>
      <c r="F488" s="167" t="s">
        <v>561</v>
      </c>
      <c r="H488" s="168">
        <v>1</v>
      </c>
      <c r="I488" s="169"/>
      <c r="L488" s="165"/>
      <c r="M488" s="170"/>
      <c r="T488" s="171"/>
      <c r="AT488" s="166" t="s">
        <v>167</v>
      </c>
      <c r="AU488" s="166" t="s">
        <v>83</v>
      </c>
      <c r="AV488" s="13" t="s">
        <v>83</v>
      </c>
      <c r="AW488" s="13" t="s">
        <v>29</v>
      </c>
      <c r="AX488" s="13" t="s">
        <v>72</v>
      </c>
      <c r="AY488" s="166" t="s">
        <v>160</v>
      </c>
    </row>
    <row r="489" spans="2:65" s="13" customFormat="1" ht="10.199999999999999">
      <c r="B489" s="165"/>
      <c r="D489" s="159" t="s">
        <v>167</v>
      </c>
      <c r="E489" s="166" t="s">
        <v>1</v>
      </c>
      <c r="F489" s="167" t="s">
        <v>562</v>
      </c>
      <c r="H489" s="168">
        <v>6</v>
      </c>
      <c r="I489" s="169"/>
      <c r="L489" s="165"/>
      <c r="M489" s="170"/>
      <c r="T489" s="171"/>
      <c r="AT489" s="166" t="s">
        <v>167</v>
      </c>
      <c r="AU489" s="166" t="s">
        <v>83</v>
      </c>
      <c r="AV489" s="13" t="s">
        <v>83</v>
      </c>
      <c r="AW489" s="13" t="s">
        <v>29</v>
      </c>
      <c r="AX489" s="13" t="s">
        <v>72</v>
      </c>
      <c r="AY489" s="166" t="s">
        <v>160</v>
      </c>
    </row>
    <row r="490" spans="2:65" s="13" customFormat="1" ht="10.199999999999999">
      <c r="B490" s="165"/>
      <c r="D490" s="159" t="s">
        <v>167</v>
      </c>
      <c r="E490" s="166" t="s">
        <v>1</v>
      </c>
      <c r="F490" s="167" t="s">
        <v>563</v>
      </c>
      <c r="H490" s="168">
        <v>1</v>
      </c>
      <c r="I490" s="169"/>
      <c r="L490" s="165"/>
      <c r="M490" s="170"/>
      <c r="T490" s="171"/>
      <c r="AT490" s="166" t="s">
        <v>167</v>
      </c>
      <c r="AU490" s="166" t="s">
        <v>83</v>
      </c>
      <c r="AV490" s="13" t="s">
        <v>83</v>
      </c>
      <c r="AW490" s="13" t="s">
        <v>29</v>
      </c>
      <c r="AX490" s="13" t="s">
        <v>72</v>
      </c>
      <c r="AY490" s="166" t="s">
        <v>160</v>
      </c>
    </row>
    <row r="491" spans="2:65" s="15" customFormat="1" ht="10.199999999999999">
      <c r="B491" s="179"/>
      <c r="D491" s="159" t="s">
        <v>167</v>
      </c>
      <c r="E491" s="180" t="s">
        <v>1</v>
      </c>
      <c r="F491" s="181" t="s">
        <v>224</v>
      </c>
      <c r="H491" s="182">
        <v>17</v>
      </c>
      <c r="I491" s="183"/>
      <c r="L491" s="179"/>
      <c r="M491" s="184"/>
      <c r="T491" s="185"/>
      <c r="AT491" s="180" t="s">
        <v>167</v>
      </c>
      <c r="AU491" s="180" t="s">
        <v>83</v>
      </c>
      <c r="AV491" s="15" t="s">
        <v>179</v>
      </c>
      <c r="AW491" s="15" t="s">
        <v>29</v>
      </c>
      <c r="AX491" s="15" t="s">
        <v>72</v>
      </c>
      <c r="AY491" s="180" t="s">
        <v>160</v>
      </c>
    </row>
    <row r="492" spans="2:65" s="12" customFormat="1" ht="10.199999999999999">
      <c r="B492" s="158"/>
      <c r="D492" s="159" t="s">
        <v>167</v>
      </c>
      <c r="E492" s="160" t="s">
        <v>1</v>
      </c>
      <c r="F492" s="161" t="s">
        <v>564</v>
      </c>
      <c r="H492" s="160" t="s">
        <v>1</v>
      </c>
      <c r="I492" s="162"/>
      <c r="L492" s="158"/>
      <c r="M492" s="163"/>
      <c r="T492" s="164"/>
      <c r="AT492" s="160" t="s">
        <v>167</v>
      </c>
      <c r="AU492" s="160" t="s">
        <v>83</v>
      </c>
      <c r="AV492" s="12" t="s">
        <v>76</v>
      </c>
      <c r="AW492" s="12" t="s">
        <v>29</v>
      </c>
      <c r="AX492" s="12" t="s">
        <v>72</v>
      </c>
      <c r="AY492" s="160" t="s">
        <v>160</v>
      </c>
    </row>
    <row r="493" spans="2:65" s="13" customFormat="1" ht="10.199999999999999">
      <c r="B493" s="165"/>
      <c r="D493" s="159" t="s">
        <v>167</v>
      </c>
      <c r="E493" s="166" t="s">
        <v>1</v>
      </c>
      <c r="F493" s="167" t="s">
        <v>76</v>
      </c>
      <c r="H493" s="168">
        <v>1</v>
      </c>
      <c r="I493" s="169"/>
      <c r="L493" s="165"/>
      <c r="M493" s="170"/>
      <c r="T493" s="171"/>
      <c r="AT493" s="166" t="s">
        <v>167</v>
      </c>
      <c r="AU493" s="166" t="s">
        <v>83</v>
      </c>
      <c r="AV493" s="13" t="s">
        <v>83</v>
      </c>
      <c r="AW493" s="13" t="s">
        <v>29</v>
      </c>
      <c r="AX493" s="13" t="s">
        <v>72</v>
      </c>
      <c r="AY493" s="166" t="s">
        <v>160</v>
      </c>
    </row>
    <row r="494" spans="2:65" s="15" customFormat="1" ht="10.199999999999999">
      <c r="B494" s="179"/>
      <c r="D494" s="159" t="s">
        <v>167</v>
      </c>
      <c r="E494" s="180" t="s">
        <v>1</v>
      </c>
      <c r="F494" s="181" t="s">
        <v>224</v>
      </c>
      <c r="H494" s="182">
        <v>1</v>
      </c>
      <c r="I494" s="183"/>
      <c r="L494" s="179"/>
      <c r="M494" s="184"/>
      <c r="T494" s="185"/>
      <c r="AT494" s="180" t="s">
        <v>167</v>
      </c>
      <c r="AU494" s="180" t="s">
        <v>83</v>
      </c>
      <c r="AV494" s="15" t="s">
        <v>179</v>
      </c>
      <c r="AW494" s="15" t="s">
        <v>29</v>
      </c>
      <c r="AX494" s="15" t="s">
        <v>72</v>
      </c>
      <c r="AY494" s="180" t="s">
        <v>160</v>
      </c>
    </row>
    <row r="495" spans="2:65" s="14" customFormat="1" ht="10.199999999999999">
      <c r="B495" s="172"/>
      <c r="D495" s="159" t="s">
        <v>167</v>
      </c>
      <c r="E495" s="173" t="s">
        <v>1</v>
      </c>
      <c r="F495" s="174" t="s">
        <v>174</v>
      </c>
      <c r="H495" s="175">
        <v>18</v>
      </c>
      <c r="I495" s="176"/>
      <c r="L495" s="172"/>
      <c r="M495" s="177"/>
      <c r="T495" s="178"/>
      <c r="AT495" s="173" t="s">
        <v>167</v>
      </c>
      <c r="AU495" s="173" t="s">
        <v>83</v>
      </c>
      <c r="AV495" s="14" t="s">
        <v>166</v>
      </c>
      <c r="AW495" s="14" t="s">
        <v>29</v>
      </c>
      <c r="AX495" s="14" t="s">
        <v>76</v>
      </c>
      <c r="AY495" s="173" t="s">
        <v>160</v>
      </c>
    </row>
    <row r="496" spans="2:65" s="1" customFormat="1" ht="24.15" customHeight="1">
      <c r="B496" s="143"/>
      <c r="C496" s="144" t="s">
        <v>565</v>
      </c>
      <c r="D496" s="144" t="s">
        <v>162</v>
      </c>
      <c r="E496" s="145" t="s">
        <v>566</v>
      </c>
      <c r="F496" s="146" t="s">
        <v>567</v>
      </c>
      <c r="G496" s="147" t="s">
        <v>289</v>
      </c>
      <c r="H496" s="148">
        <v>1</v>
      </c>
      <c r="I496" s="149"/>
      <c r="J496" s="150">
        <f>ROUND(I496*H496,2)</f>
        <v>0</v>
      </c>
      <c r="K496" s="151"/>
      <c r="L496" s="32"/>
      <c r="M496" s="152" t="s">
        <v>1</v>
      </c>
      <c r="N496" s="153" t="s">
        <v>38</v>
      </c>
      <c r="P496" s="154">
        <f>O496*H496</f>
        <v>0</v>
      </c>
      <c r="Q496" s="154">
        <v>0</v>
      </c>
      <c r="R496" s="154">
        <f>Q496*H496</f>
        <v>0</v>
      </c>
      <c r="S496" s="154">
        <v>0</v>
      </c>
      <c r="T496" s="155">
        <f>S496*H496</f>
        <v>0</v>
      </c>
      <c r="AR496" s="156" t="s">
        <v>166</v>
      </c>
      <c r="AT496" s="156" t="s">
        <v>162</v>
      </c>
      <c r="AU496" s="156" t="s">
        <v>83</v>
      </c>
      <c r="AY496" s="17" t="s">
        <v>160</v>
      </c>
      <c r="BE496" s="157">
        <f>IF(N496="základná",J496,0)</f>
        <v>0</v>
      </c>
      <c r="BF496" s="157">
        <f>IF(N496="znížená",J496,0)</f>
        <v>0</v>
      </c>
      <c r="BG496" s="157">
        <f>IF(N496="zákl. prenesená",J496,0)</f>
        <v>0</v>
      </c>
      <c r="BH496" s="157">
        <f>IF(N496="zníž. prenesená",J496,0)</f>
        <v>0</v>
      </c>
      <c r="BI496" s="157">
        <f>IF(N496="nulová",J496,0)</f>
        <v>0</v>
      </c>
      <c r="BJ496" s="17" t="s">
        <v>83</v>
      </c>
      <c r="BK496" s="157">
        <f>ROUND(I496*H496,2)</f>
        <v>0</v>
      </c>
      <c r="BL496" s="17" t="s">
        <v>166</v>
      </c>
      <c r="BM496" s="156" t="s">
        <v>568</v>
      </c>
    </row>
    <row r="497" spans="2:65" s="12" customFormat="1" ht="10.199999999999999">
      <c r="B497" s="158"/>
      <c r="D497" s="159" t="s">
        <v>167</v>
      </c>
      <c r="E497" s="160" t="s">
        <v>1</v>
      </c>
      <c r="F497" s="161" t="s">
        <v>569</v>
      </c>
      <c r="H497" s="160" t="s">
        <v>1</v>
      </c>
      <c r="I497" s="162"/>
      <c r="L497" s="158"/>
      <c r="M497" s="163"/>
      <c r="T497" s="164"/>
      <c r="AT497" s="160" t="s">
        <v>167</v>
      </c>
      <c r="AU497" s="160" t="s">
        <v>83</v>
      </c>
      <c r="AV497" s="12" t="s">
        <v>76</v>
      </c>
      <c r="AW497" s="12" t="s">
        <v>29</v>
      </c>
      <c r="AX497" s="12" t="s">
        <v>72</v>
      </c>
      <c r="AY497" s="160" t="s">
        <v>160</v>
      </c>
    </row>
    <row r="498" spans="2:65" s="13" customFormat="1" ht="10.199999999999999">
      <c r="B498" s="165"/>
      <c r="D498" s="159" t="s">
        <v>167</v>
      </c>
      <c r="E498" s="166" t="s">
        <v>1</v>
      </c>
      <c r="F498" s="167" t="s">
        <v>76</v>
      </c>
      <c r="H498" s="168">
        <v>1</v>
      </c>
      <c r="I498" s="169"/>
      <c r="L498" s="165"/>
      <c r="M498" s="170"/>
      <c r="T498" s="171"/>
      <c r="AT498" s="166" t="s">
        <v>167</v>
      </c>
      <c r="AU498" s="166" t="s">
        <v>83</v>
      </c>
      <c r="AV498" s="13" t="s">
        <v>83</v>
      </c>
      <c r="AW498" s="13" t="s">
        <v>29</v>
      </c>
      <c r="AX498" s="13" t="s">
        <v>72</v>
      </c>
      <c r="AY498" s="166" t="s">
        <v>160</v>
      </c>
    </row>
    <row r="499" spans="2:65" s="14" customFormat="1" ht="10.199999999999999">
      <c r="B499" s="172"/>
      <c r="D499" s="159" t="s">
        <v>167</v>
      </c>
      <c r="E499" s="173" t="s">
        <v>1</v>
      </c>
      <c r="F499" s="174" t="s">
        <v>174</v>
      </c>
      <c r="H499" s="175">
        <v>1</v>
      </c>
      <c r="I499" s="176"/>
      <c r="L499" s="172"/>
      <c r="M499" s="177"/>
      <c r="T499" s="178"/>
      <c r="AT499" s="173" t="s">
        <v>167</v>
      </c>
      <c r="AU499" s="173" t="s">
        <v>83</v>
      </c>
      <c r="AV499" s="14" t="s">
        <v>166</v>
      </c>
      <c r="AW499" s="14" t="s">
        <v>29</v>
      </c>
      <c r="AX499" s="14" t="s">
        <v>76</v>
      </c>
      <c r="AY499" s="173" t="s">
        <v>160</v>
      </c>
    </row>
    <row r="500" spans="2:65" s="1" customFormat="1" ht="24.15" customHeight="1">
      <c r="B500" s="143"/>
      <c r="C500" s="186" t="s">
        <v>376</v>
      </c>
      <c r="D500" s="186" t="s">
        <v>260</v>
      </c>
      <c r="E500" s="187" t="s">
        <v>570</v>
      </c>
      <c r="F500" s="188" t="s">
        <v>571</v>
      </c>
      <c r="G500" s="189" t="s">
        <v>289</v>
      </c>
      <c r="H500" s="190">
        <v>1</v>
      </c>
      <c r="I500" s="191"/>
      <c r="J500" s="192">
        <f>ROUND(I500*H500,2)</f>
        <v>0</v>
      </c>
      <c r="K500" s="193"/>
      <c r="L500" s="194"/>
      <c r="M500" s="195" t="s">
        <v>1</v>
      </c>
      <c r="N500" s="196" t="s">
        <v>38</v>
      </c>
      <c r="P500" s="154">
        <f>O500*H500</f>
        <v>0</v>
      </c>
      <c r="Q500" s="154">
        <v>0</v>
      </c>
      <c r="R500" s="154">
        <f>Q500*H500</f>
        <v>0</v>
      </c>
      <c r="S500" s="154">
        <v>0</v>
      </c>
      <c r="T500" s="155">
        <f>S500*H500</f>
        <v>0</v>
      </c>
      <c r="AR500" s="156" t="s">
        <v>187</v>
      </c>
      <c r="AT500" s="156" t="s">
        <v>260</v>
      </c>
      <c r="AU500" s="156" t="s">
        <v>83</v>
      </c>
      <c r="AY500" s="17" t="s">
        <v>160</v>
      </c>
      <c r="BE500" s="157">
        <f>IF(N500="základná",J500,0)</f>
        <v>0</v>
      </c>
      <c r="BF500" s="157">
        <f>IF(N500="znížená",J500,0)</f>
        <v>0</v>
      </c>
      <c r="BG500" s="157">
        <f>IF(N500="zákl. prenesená",J500,0)</f>
        <v>0</v>
      </c>
      <c r="BH500" s="157">
        <f>IF(N500="zníž. prenesená",J500,0)</f>
        <v>0</v>
      </c>
      <c r="BI500" s="157">
        <f>IF(N500="nulová",J500,0)</f>
        <v>0</v>
      </c>
      <c r="BJ500" s="17" t="s">
        <v>83</v>
      </c>
      <c r="BK500" s="157">
        <f>ROUND(I500*H500,2)</f>
        <v>0</v>
      </c>
      <c r="BL500" s="17" t="s">
        <v>166</v>
      </c>
      <c r="BM500" s="156" t="s">
        <v>572</v>
      </c>
    </row>
    <row r="501" spans="2:65" s="1" customFormat="1" ht="24.15" customHeight="1">
      <c r="B501" s="143"/>
      <c r="C501" s="144" t="s">
        <v>573</v>
      </c>
      <c r="D501" s="144" t="s">
        <v>162</v>
      </c>
      <c r="E501" s="145" t="s">
        <v>574</v>
      </c>
      <c r="F501" s="146" t="s">
        <v>575</v>
      </c>
      <c r="G501" s="147" t="s">
        <v>289</v>
      </c>
      <c r="H501" s="148">
        <v>9</v>
      </c>
      <c r="I501" s="149"/>
      <c r="J501" s="150">
        <f>ROUND(I501*H501,2)</f>
        <v>0</v>
      </c>
      <c r="K501" s="151"/>
      <c r="L501" s="32"/>
      <c r="M501" s="152" t="s">
        <v>1</v>
      </c>
      <c r="N501" s="153" t="s">
        <v>38</v>
      </c>
      <c r="P501" s="154">
        <f>O501*H501</f>
        <v>0</v>
      </c>
      <c r="Q501" s="154">
        <v>0</v>
      </c>
      <c r="R501" s="154">
        <f>Q501*H501</f>
        <v>0</v>
      </c>
      <c r="S501" s="154">
        <v>0</v>
      </c>
      <c r="T501" s="155">
        <f>S501*H501</f>
        <v>0</v>
      </c>
      <c r="AR501" s="156" t="s">
        <v>166</v>
      </c>
      <c r="AT501" s="156" t="s">
        <v>162</v>
      </c>
      <c r="AU501" s="156" t="s">
        <v>83</v>
      </c>
      <c r="AY501" s="17" t="s">
        <v>160</v>
      </c>
      <c r="BE501" s="157">
        <f>IF(N501="základná",J501,0)</f>
        <v>0</v>
      </c>
      <c r="BF501" s="157">
        <f>IF(N501="znížená",J501,0)</f>
        <v>0</v>
      </c>
      <c r="BG501" s="157">
        <f>IF(N501="zákl. prenesená",J501,0)</f>
        <v>0</v>
      </c>
      <c r="BH501" s="157">
        <f>IF(N501="zníž. prenesená",J501,0)</f>
        <v>0</v>
      </c>
      <c r="BI501" s="157">
        <f>IF(N501="nulová",J501,0)</f>
        <v>0</v>
      </c>
      <c r="BJ501" s="17" t="s">
        <v>83</v>
      </c>
      <c r="BK501" s="157">
        <f>ROUND(I501*H501,2)</f>
        <v>0</v>
      </c>
      <c r="BL501" s="17" t="s">
        <v>166</v>
      </c>
      <c r="BM501" s="156" t="s">
        <v>576</v>
      </c>
    </row>
    <row r="502" spans="2:65" s="12" customFormat="1" ht="10.199999999999999">
      <c r="B502" s="158"/>
      <c r="D502" s="159" t="s">
        <v>167</v>
      </c>
      <c r="E502" s="160" t="s">
        <v>1</v>
      </c>
      <c r="F502" s="161" t="s">
        <v>577</v>
      </c>
      <c r="H502" s="160" t="s">
        <v>1</v>
      </c>
      <c r="I502" s="162"/>
      <c r="L502" s="158"/>
      <c r="M502" s="163"/>
      <c r="T502" s="164"/>
      <c r="AT502" s="160" t="s">
        <v>167</v>
      </c>
      <c r="AU502" s="160" t="s">
        <v>83</v>
      </c>
      <c r="AV502" s="12" t="s">
        <v>76</v>
      </c>
      <c r="AW502" s="12" t="s">
        <v>29</v>
      </c>
      <c r="AX502" s="12" t="s">
        <v>72</v>
      </c>
      <c r="AY502" s="160" t="s">
        <v>160</v>
      </c>
    </row>
    <row r="503" spans="2:65" s="13" customFormat="1" ht="10.199999999999999">
      <c r="B503" s="165"/>
      <c r="D503" s="159" t="s">
        <v>167</v>
      </c>
      <c r="E503" s="166" t="s">
        <v>1</v>
      </c>
      <c r="F503" s="167" t="s">
        <v>213</v>
      </c>
      <c r="H503" s="168">
        <v>9</v>
      </c>
      <c r="I503" s="169"/>
      <c r="L503" s="165"/>
      <c r="M503" s="170"/>
      <c r="T503" s="171"/>
      <c r="AT503" s="166" t="s">
        <v>167</v>
      </c>
      <c r="AU503" s="166" t="s">
        <v>83</v>
      </c>
      <c r="AV503" s="13" t="s">
        <v>83</v>
      </c>
      <c r="AW503" s="13" t="s">
        <v>29</v>
      </c>
      <c r="AX503" s="13" t="s">
        <v>72</v>
      </c>
      <c r="AY503" s="166" t="s">
        <v>160</v>
      </c>
    </row>
    <row r="504" spans="2:65" s="14" customFormat="1" ht="10.199999999999999">
      <c r="B504" s="172"/>
      <c r="D504" s="159" t="s">
        <v>167</v>
      </c>
      <c r="E504" s="173" t="s">
        <v>1</v>
      </c>
      <c r="F504" s="174" t="s">
        <v>174</v>
      </c>
      <c r="H504" s="175">
        <v>9</v>
      </c>
      <c r="I504" s="176"/>
      <c r="L504" s="172"/>
      <c r="M504" s="177"/>
      <c r="T504" s="178"/>
      <c r="AT504" s="173" t="s">
        <v>167</v>
      </c>
      <c r="AU504" s="173" t="s">
        <v>83</v>
      </c>
      <c r="AV504" s="14" t="s">
        <v>166</v>
      </c>
      <c r="AW504" s="14" t="s">
        <v>29</v>
      </c>
      <c r="AX504" s="14" t="s">
        <v>76</v>
      </c>
      <c r="AY504" s="173" t="s">
        <v>160</v>
      </c>
    </row>
    <row r="505" spans="2:65" s="1" customFormat="1" ht="16.5" customHeight="1">
      <c r="B505" s="143"/>
      <c r="C505" s="186" t="s">
        <v>382</v>
      </c>
      <c r="D505" s="186" t="s">
        <v>260</v>
      </c>
      <c r="E505" s="187" t="s">
        <v>578</v>
      </c>
      <c r="F505" s="188" t="s">
        <v>579</v>
      </c>
      <c r="G505" s="189" t="s">
        <v>289</v>
      </c>
      <c r="H505" s="190">
        <v>9</v>
      </c>
      <c r="I505" s="191"/>
      <c r="J505" s="192">
        <f>ROUND(I505*H505,2)</f>
        <v>0</v>
      </c>
      <c r="K505" s="193"/>
      <c r="L505" s="194"/>
      <c r="M505" s="195" t="s">
        <v>1</v>
      </c>
      <c r="N505" s="196" t="s">
        <v>38</v>
      </c>
      <c r="P505" s="154">
        <f>O505*H505</f>
        <v>0</v>
      </c>
      <c r="Q505" s="154">
        <v>0</v>
      </c>
      <c r="R505" s="154">
        <f>Q505*H505</f>
        <v>0</v>
      </c>
      <c r="S505" s="154">
        <v>0</v>
      </c>
      <c r="T505" s="155">
        <f>S505*H505</f>
        <v>0</v>
      </c>
      <c r="AR505" s="156" t="s">
        <v>187</v>
      </c>
      <c r="AT505" s="156" t="s">
        <v>260</v>
      </c>
      <c r="AU505" s="156" t="s">
        <v>83</v>
      </c>
      <c r="AY505" s="17" t="s">
        <v>160</v>
      </c>
      <c r="BE505" s="157">
        <f>IF(N505="základná",J505,0)</f>
        <v>0</v>
      </c>
      <c r="BF505" s="157">
        <f>IF(N505="znížená",J505,0)</f>
        <v>0</v>
      </c>
      <c r="BG505" s="157">
        <f>IF(N505="zákl. prenesená",J505,0)</f>
        <v>0</v>
      </c>
      <c r="BH505" s="157">
        <f>IF(N505="zníž. prenesená",J505,0)</f>
        <v>0</v>
      </c>
      <c r="BI505" s="157">
        <f>IF(N505="nulová",J505,0)</f>
        <v>0</v>
      </c>
      <c r="BJ505" s="17" t="s">
        <v>83</v>
      </c>
      <c r="BK505" s="157">
        <f>ROUND(I505*H505,2)</f>
        <v>0</v>
      </c>
      <c r="BL505" s="17" t="s">
        <v>166</v>
      </c>
      <c r="BM505" s="156" t="s">
        <v>580</v>
      </c>
    </row>
    <row r="506" spans="2:65" s="1" customFormat="1" ht="24.15" customHeight="1">
      <c r="B506" s="143"/>
      <c r="C506" s="144" t="s">
        <v>581</v>
      </c>
      <c r="D506" s="144" t="s">
        <v>162</v>
      </c>
      <c r="E506" s="145" t="s">
        <v>582</v>
      </c>
      <c r="F506" s="146" t="s">
        <v>583</v>
      </c>
      <c r="G506" s="147" t="s">
        <v>165</v>
      </c>
      <c r="H506" s="148">
        <v>82.641999999999996</v>
      </c>
      <c r="I506" s="149"/>
      <c r="J506" s="150">
        <f>ROUND(I506*H506,2)</f>
        <v>0</v>
      </c>
      <c r="K506" s="151"/>
      <c r="L506" s="32"/>
      <c r="M506" s="152" t="s">
        <v>1</v>
      </c>
      <c r="N506" s="153" t="s">
        <v>38</v>
      </c>
      <c r="P506" s="154">
        <f>O506*H506</f>
        <v>0</v>
      </c>
      <c r="Q506" s="154">
        <v>0</v>
      </c>
      <c r="R506" s="154">
        <f>Q506*H506</f>
        <v>0</v>
      </c>
      <c r="S506" s="154">
        <v>0</v>
      </c>
      <c r="T506" s="155">
        <f>S506*H506</f>
        <v>0</v>
      </c>
      <c r="AR506" s="156" t="s">
        <v>166</v>
      </c>
      <c r="AT506" s="156" t="s">
        <v>162</v>
      </c>
      <c r="AU506" s="156" t="s">
        <v>83</v>
      </c>
      <c r="AY506" s="17" t="s">
        <v>160</v>
      </c>
      <c r="BE506" s="157">
        <f>IF(N506="základná",J506,0)</f>
        <v>0</v>
      </c>
      <c r="BF506" s="157">
        <f>IF(N506="znížená",J506,0)</f>
        <v>0</v>
      </c>
      <c r="BG506" s="157">
        <f>IF(N506="zákl. prenesená",J506,0)</f>
        <v>0</v>
      </c>
      <c r="BH506" s="157">
        <f>IF(N506="zníž. prenesená",J506,0)</f>
        <v>0</v>
      </c>
      <c r="BI506" s="157">
        <f>IF(N506="nulová",J506,0)</f>
        <v>0</v>
      </c>
      <c r="BJ506" s="17" t="s">
        <v>83</v>
      </c>
      <c r="BK506" s="157">
        <f>ROUND(I506*H506,2)</f>
        <v>0</v>
      </c>
      <c r="BL506" s="17" t="s">
        <v>166</v>
      </c>
      <c r="BM506" s="156" t="s">
        <v>584</v>
      </c>
    </row>
    <row r="507" spans="2:65" s="12" customFormat="1" ht="20.399999999999999">
      <c r="B507" s="158"/>
      <c r="D507" s="159" t="s">
        <v>167</v>
      </c>
      <c r="E507" s="160" t="s">
        <v>1</v>
      </c>
      <c r="F507" s="161" t="s">
        <v>585</v>
      </c>
      <c r="H507" s="160" t="s">
        <v>1</v>
      </c>
      <c r="I507" s="162"/>
      <c r="L507" s="158"/>
      <c r="M507" s="163"/>
      <c r="T507" s="164"/>
      <c r="AT507" s="160" t="s">
        <v>167</v>
      </c>
      <c r="AU507" s="160" t="s">
        <v>83</v>
      </c>
      <c r="AV507" s="12" t="s">
        <v>76</v>
      </c>
      <c r="AW507" s="12" t="s">
        <v>29</v>
      </c>
      <c r="AX507" s="12" t="s">
        <v>72</v>
      </c>
      <c r="AY507" s="160" t="s">
        <v>160</v>
      </c>
    </row>
    <row r="508" spans="2:65" s="13" customFormat="1" ht="10.199999999999999">
      <c r="B508" s="165"/>
      <c r="D508" s="159" t="s">
        <v>167</v>
      </c>
      <c r="E508" s="166" t="s">
        <v>1</v>
      </c>
      <c r="F508" s="167" t="s">
        <v>586</v>
      </c>
      <c r="H508" s="168">
        <v>5.4</v>
      </c>
      <c r="I508" s="169"/>
      <c r="L508" s="165"/>
      <c r="M508" s="170"/>
      <c r="T508" s="171"/>
      <c r="AT508" s="166" t="s">
        <v>167</v>
      </c>
      <c r="AU508" s="166" t="s">
        <v>83</v>
      </c>
      <c r="AV508" s="13" t="s">
        <v>83</v>
      </c>
      <c r="AW508" s="13" t="s">
        <v>29</v>
      </c>
      <c r="AX508" s="13" t="s">
        <v>72</v>
      </c>
      <c r="AY508" s="166" t="s">
        <v>160</v>
      </c>
    </row>
    <row r="509" spans="2:65" s="13" customFormat="1" ht="10.199999999999999">
      <c r="B509" s="165"/>
      <c r="D509" s="159" t="s">
        <v>167</v>
      </c>
      <c r="E509" s="166" t="s">
        <v>1</v>
      </c>
      <c r="F509" s="167" t="s">
        <v>587</v>
      </c>
      <c r="H509" s="168">
        <v>12</v>
      </c>
      <c r="I509" s="169"/>
      <c r="L509" s="165"/>
      <c r="M509" s="170"/>
      <c r="T509" s="171"/>
      <c r="AT509" s="166" t="s">
        <v>167</v>
      </c>
      <c r="AU509" s="166" t="s">
        <v>83</v>
      </c>
      <c r="AV509" s="13" t="s">
        <v>83</v>
      </c>
      <c r="AW509" s="13" t="s">
        <v>29</v>
      </c>
      <c r="AX509" s="13" t="s">
        <v>72</v>
      </c>
      <c r="AY509" s="166" t="s">
        <v>160</v>
      </c>
    </row>
    <row r="510" spans="2:65" s="13" customFormat="1" ht="20.399999999999999">
      <c r="B510" s="165"/>
      <c r="D510" s="159" t="s">
        <v>167</v>
      </c>
      <c r="E510" s="166" t="s">
        <v>1</v>
      </c>
      <c r="F510" s="167" t="s">
        <v>588</v>
      </c>
      <c r="H510" s="168">
        <v>1.62</v>
      </c>
      <c r="I510" s="169"/>
      <c r="L510" s="165"/>
      <c r="M510" s="170"/>
      <c r="T510" s="171"/>
      <c r="AT510" s="166" t="s">
        <v>167</v>
      </c>
      <c r="AU510" s="166" t="s">
        <v>83</v>
      </c>
      <c r="AV510" s="13" t="s">
        <v>83</v>
      </c>
      <c r="AW510" s="13" t="s">
        <v>29</v>
      </c>
      <c r="AX510" s="13" t="s">
        <v>72</v>
      </c>
      <c r="AY510" s="166" t="s">
        <v>160</v>
      </c>
    </row>
    <row r="511" spans="2:65" s="13" customFormat="1" ht="20.399999999999999">
      <c r="B511" s="165"/>
      <c r="D511" s="159" t="s">
        <v>167</v>
      </c>
      <c r="E511" s="166" t="s">
        <v>1</v>
      </c>
      <c r="F511" s="167" t="s">
        <v>589</v>
      </c>
      <c r="H511" s="168">
        <v>0.78</v>
      </c>
      <c r="I511" s="169"/>
      <c r="L511" s="165"/>
      <c r="M511" s="170"/>
      <c r="T511" s="171"/>
      <c r="AT511" s="166" t="s">
        <v>167</v>
      </c>
      <c r="AU511" s="166" t="s">
        <v>83</v>
      </c>
      <c r="AV511" s="13" t="s">
        <v>83</v>
      </c>
      <c r="AW511" s="13" t="s">
        <v>29</v>
      </c>
      <c r="AX511" s="13" t="s">
        <v>72</v>
      </c>
      <c r="AY511" s="166" t="s">
        <v>160</v>
      </c>
    </row>
    <row r="512" spans="2:65" s="13" customFormat="1" ht="20.399999999999999">
      <c r="B512" s="165"/>
      <c r="D512" s="159" t="s">
        <v>167</v>
      </c>
      <c r="E512" s="166" t="s">
        <v>1</v>
      </c>
      <c r="F512" s="167" t="s">
        <v>590</v>
      </c>
      <c r="H512" s="168">
        <v>5.28</v>
      </c>
      <c r="I512" s="169"/>
      <c r="L512" s="165"/>
      <c r="M512" s="170"/>
      <c r="T512" s="171"/>
      <c r="AT512" s="166" t="s">
        <v>167</v>
      </c>
      <c r="AU512" s="166" t="s">
        <v>83</v>
      </c>
      <c r="AV512" s="13" t="s">
        <v>83</v>
      </c>
      <c r="AW512" s="13" t="s">
        <v>29</v>
      </c>
      <c r="AX512" s="13" t="s">
        <v>72</v>
      </c>
      <c r="AY512" s="166" t="s">
        <v>160</v>
      </c>
    </row>
    <row r="513" spans="2:65" s="13" customFormat="1" ht="10.199999999999999">
      <c r="B513" s="165"/>
      <c r="D513" s="159" t="s">
        <v>167</v>
      </c>
      <c r="E513" s="166" t="s">
        <v>1</v>
      </c>
      <c r="F513" s="167" t="s">
        <v>591</v>
      </c>
      <c r="H513" s="168">
        <v>4.25</v>
      </c>
      <c r="I513" s="169"/>
      <c r="L513" s="165"/>
      <c r="M513" s="170"/>
      <c r="T513" s="171"/>
      <c r="AT513" s="166" t="s">
        <v>167</v>
      </c>
      <c r="AU513" s="166" t="s">
        <v>83</v>
      </c>
      <c r="AV513" s="13" t="s">
        <v>83</v>
      </c>
      <c r="AW513" s="13" t="s">
        <v>29</v>
      </c>
      <c r="AX513" s="13" t="s">
        <v>72</v>
      </c>
      <c r="AY513" s="166" t="s">
        <v>160</v>
      </c>
    </row>
    <row r="514" spans="2:65" s="13" customFormat="1" ht="10.199999999999999">
      <c r="B514" s="165"/>
      <c r="D514" s="159" t="s">
        <v>167</v>
      </c>
      <c r="E514" s="166" t="s">
        <v>1</v>
      </c>
      <c r="F514" s="167" t="s">
        <v>592</v>
      </c>
      <c r="H514" s="168">
        <v>3.5</v>
      </c>
      <c r="I514" s="169"/>
      <c r="L514" s="165"/>
      <c r="M514" s="170"/>
      <c r="T514" s="171"/>
      <c r="AT514" s="166" t="s">
        <v>167</v>
      </c>
      <c r="AU514" s="166" t="s">
        <v>83</v>
      </c>
      <c r="AV514" s="13" t="s">
        <v>83</v>
      </c>
      <c r="AW514" s="13" t="s">
        <v>29</v>
      </c>
      <c r="AX514" s="13" t="s">
        <v>72</v>
      </c>
      <c r="AY514" s="166" t="s">
        <v>160</v>
      </c>
    </row>
    <row r="515" spans="2:65" s="13" customFormat="1" ht="20.399999999999999">
      <c r="B515" s="165"/>
      <c r="D515" s="159" t="s">
        <v>167</v>
      </c>
      <c r="E515" s="166" t="s">
        <v>1</v>
      </c>
      <c r="F515" s="167" t="s">
        <v>593</v>
      </c>
      <c r="H515" s="168">
        <v>35</v>
      </c>
      <c r="I515" s="169"/>
      <c r="L515" s="165"/>
      <c r="M515" s="170"/>
      <c r="T515" s="171"/>
      <c r="AT515" s="166" t="s">
        <v>167</v>
      </c>
      <c r="AU515" s="166" t="s">
        <v>83</v>
      </c>
      <c r="AV515" s="13" t="s">
        <v>83</v>
      </c>
      <c r="AW515" s="13" t="s">
        <v>29</v>
      </c>
      <c r="AX515" s="13" t="s">
        <v>72</v>
      </c>
      <c r="AY515" s="166" t="s">
        <v>160</v>
      </c>
    </row>
    <row r="516" spans="2:65" s="13" customFormat="1" ht="10.199999999999999">
      <c r="B516" s="165"/>
      <c r="D516" s="159" t="s">
        <v>167</v>
      </c>
      <c r="E516" s="166" t="s">
        <v>1</v>
      </c>
      <c r="F516" s="167" t="s">
        <v>594</v>
      </c>
      <c r="H516" s="168">
        <v>6.5620000000000003</v>
      </c>
      <c r="I516" s="169"/>
      <c r="L516" s="165"/>
      <c r="M516" s="170"/>
      <c r="T516" s="171"/>
      <c r="AT516" s="166" t="s">
        <v>167</v>
      </c>
      <c r="AU516" s="166" t="s">
        <v>83</v>
      </c>
      <c r="AV516" s="13" t="s">
        <v>83</v>
      </c>
      <c r="AW516" s="13" t="s">
        <v>29</v>
      </c>
      <c r="AX516" s="13" t="s">
        <v>72</v>
      </c>
      <c r="AY516" s="166" t="s">
        <v>160</v>
      </c>
    </row>
    <row r="517" spans="2:65" s="13" customFormat="1" ht="10.199999999999999">
      <c r="B517" s="165"/>
      <c r="D517" s="159" t="s">
        <v>167</v>
      </c>
      <c r="E517" s="166" t="s">
        <v>1</v>
      </c>
      <c r="F517" s="167" t="s">
        <v>595</v>
      </c>
      <c r="H517" s="168">
        <v>1.62</v>
      </c>
      <c r="I517" s="169"/>
      <c r="L517" s="165"/>
      <c r="M517" s="170"/>
      <c r="T517" s="171"/>
      <c r="AT517" s="166" t="s">
        <v>167</v>
      </c>
      <c r="AU517" s="166" t="s">
        <v>83</v>
      </c>
      <c r="AV517" s="13" t="s">
        <v>83</v>
      </c>
      <c r="AW517" s="13" t="s">
        <v>29</v>
      </c>
      <c r="AX517" s="13" t="s">
        <v>72</v>
      </c>
      <c r="AY517" s="166" t="s">
        <v>160</v>
      </c>
    </row>
    <row r="518" spans="2:65" s="13" customFormat="1" ht="10.199999999999999">
      <c r="B518" s="165"/>
      <c r="D518" s="159" t="s">
        <v>167</v>
      </c>
      <c r="E518" s="166" t="s">
        <v>1</v>
      </c>
      <c r="F518" s="167" t="s">
        <v>596</v>
      </c>
      <c r="H518" s="168">
        <v>1.58</v>
      </c>
      <c r="I518" s="169"/>
      <c r="L518" s="165"/>
      <c r="M518" s="170"/>
      <c r="T518" s="171"/>
      <c r="AT518" s="166" t="s">
        <v>167</v>
      </c>
      <c r="AU518" s="166" t="s">
        <v>83</v>
      </c>
      <c r="AV518" s="13" t="s">
        <v>83</v>
      </c>
      <c r="AW518" s="13" t="s">
        <v>29</v>
      </c>
      <c r="AX518" s="13" t="s">
        <v>72</v>
      </c>
      <c r="AY518" s="166" t="s">
        <v>160</v>
      </c>
    </row>
    <row r="519" spans="2:65" s="13" customFormat="1" ht="10.199999999999999">
      <c r="B519" s="165"/>
      <c r="D519" s="159" t="s">
        <v>167</v>
      </c>
      <c r="E519" s="166" t="s">
        <v>1</v>
      </c>
      <c r="F519" s="167" t="s">
        <v>597</v>
      </c>
      <c r="H519" s="168">
        <v>1.05</v>
      </c>
      <c r="I519" s="169"/>
      <c r="L519" s="165"/>
      <c r="M519" s="170"/>
      <c r="T519" s="171"/>
      <c r="AT519" s="166" t="s">
        <v>167</v>
      </c>
      <c r="AU519" s="166" t="s">
        <v>83</v>
      </c>
      <c r="AV519" s="13" t="s">
        <v>83</v>
      </c>
      <c r="AW519" s="13" t="s">
        <v>29</v>
      </c>
      <c r="AX519" s="13" t="s">
        <v>72</v>
      </c>
      <c r="AY519" s="166" t="s">
        <v>160</v>
      </c>
    </row>
    <row r="520" spans="2:65" s="13" customFormat="1" ht="10.199999999999999">
      <c r="B520" s="165"/>
      <c r="D520" s="159" t="s">
        <v>167</v>
      </c>
      <c r="E520" s="166" t="s">
        <v>1</v>
      </c>
      <c r="F520" s="167" t="s">
        <v>598</v>
      </c>
      <c r="H520" s="168">
        <v>4</v>
      </c>
      <c r="I520" s="169"/>
      <c r="L520" s="165"/>
      <c r="M520" s="170"/>
      <c r="T520" s="171"/>
      <c r="AT520" s="166" t="s">
        <v>167</v>
      </c>
      <c r="AU520" s="166" t="s">
        <v>83</v>
      </c>
      <c r="AV520" s="13" t="s">
        <v>83</v>
      </c>
      <c r="AW520" s="13" t="s">
        <v>29</v>
      </c>
      <c r="AX520" s="13" t="s">
        <v>72</v>
      </c>
      <c r="AY520" s="166" t="s">
        <v>160</v>
      </c>
    </row>
    <row r="521" spans="2:65" s="14" customFormat="1" ht="10.199999999999999">
      <c r="B521" s="172"/>
      <c r="D521" s="159" t="s">
        <v>167</v>
      </c>
      <c r="E521" s="173" t="s">
        <v>1</v>
      </c>
      <c r="F521" s="174" t="s">
        <v>174</v>
      </c>
      <c r="H521" s="175">
        <v>82.641999999999996</v>
      </c>
      <c r="I521" s="176"/>
      <c r="L521" s="172"/>
      <c r="M521" s="177"/>
      <c r="T521" s="178"/>
      <c r="AT521" s="173" t="s">
        <v>167</v>
      </c>
      <c r="AU521" s="173" t="s">
        <v>83</v>
      </c>
      <c r="AV521" s="14" t="s">
        <v>166</v>
      </c>
      <c r="AW521" s="14" t="s">
        <v>29</v>
      </c>
      <c r="AX521" s="14" t="s">
        <v>76</v>
      </c>
      <c r="AY521" s="173" t="s">
        <v>160</v>
      </c>
    </row>
    <row r="522" spans="2:65" s="1" customFormat="1" ht="33" customHeight="1">
      <c r="B522" s="143"/>
      <c r="C522" s="144" t="s">
        <v>389</v>
      </c>
      <c r="D522" s="144" t="s">
        <v>162</v>
      </c>
      <c r="E522" s="145" t="s">
        <v>599</v>
      </c>
      <c r="F522" s="146" t="s">
        <v>600</v>
      </c>
      <c r="G522" s="147" t="s">
        <v>601</v>
      </c>
      <c r="H522" s="148">
        <v>420</v>
      </c>
      <c r="I522" s="149"/>
      <c r="J522" s="150">
        <f>ROUND(I522*H522,2)</f>
        <v>0</v>
      </c>
      <c r="K522" s="151"/>
      <c r="L522" s="32"/>
      <c r="M522" s="152" t="s">
        <v>1</v>
      </c>
      <c r="N522" s="153" t="s">
        <v>38</v>
      </c>
      <c r="P522" s="154">
        <f>O522*H522</f>
        <v>0</v>
      </c>
      <c r="Q522" s="154">
        <v>0</v>
      </c>
      <c r="R522" s="154">
        <f>Q522*H522</f>
        <v>0</v>
      </c>
      <c r="S522" s="154">
        <v>0</v>
      </c>
      <c r="T522" s="155">
        <f>S522*H522</f>
        <v>0</v>
      </c>
      <c r="AR522" s="156" t="s">
        <v>166</v>
      </c>
      <c r="AT522" s="156" t="s">
        <v>162</v>
      </c>
      <c r="AU522" s="156" t="s">
        <v>83</v>
      </c>
      <c r="AY522" s="17" t="s">
        <v>160</v>
      </c>
      <c r="BE522" s="157">
        <f>IF(N522="základná",J522,0)</f>
        <v>0</v>
      </c>
      <c r="BF522" s="157">
        <f>IF(N522="znížená",J522,0)</f>
        <v>0</v>
      </c>
      <c r="BG522" s="157">
        <f>IF(N522="zákl. prenesená",J522,0)</f>
        <v>0</v>
      </c>
      <c r="BH522" s="157">
        <f>IF(N522="zníž. prenesená",J522,0)</f>
        <v>0</v>
      </c>
      <c r="BI522" s="157">
        <f>IF(N522="nulová",J522,0)</f>
        <v>0</v>
      </c>
      <c r="BJ522" s="17" t="s">
        <v>83</v>
      </c>
      <c r="BK522" s="157">
        <f>ROUND(I522*H522,2)</f>
        <v>0</v>
      </c>
      <c r="BL522" s="17" t="s">
        <v>166</v>
      </c>
      <c r="BM522" s="156" t="s">
        <v>602</v>
      </c>
    </row>
    <row r="523" spans="2:65" s="12" customFormat="1" ht="10.199999999999999">
      <c r="B523" s="158"/>
      <c r="D523" s="159" t="s">
        <v>167</v>
      </c>
      <c r="E523" s="160" t="s">
        <v>1</v>
      </c>
      <c r="F523" s="161" t="s">
        <v>603</v>
      </c>
      <c r="H523" s="160" t="s">
        <v>1</v>
      </c>
      <c r="I523" s="162"/>
      <c r="L523" s="158"/>
      <c r="M523" s="163"/>
      <c r="T523" s="164"/>
      <c r="AT523" s="160" t="s">
        <v>167</v>
      </c>
      <c r="AU523" s="160" t="s">
        <v>83</v>
      </c>
      <c r="AV523" s="12" t="s">
        <v>76</v>
      </c>
      <c r="AW523" s="12" t="s">
        <v>29</v>
      </c>
      <c r="AX523" s="12" t="s">
        <v>72</v>
      </c>
      <c r="AY523" s="160" t="s">
        <v>160</v>
      </c>
    </row>
    <row r="524" spans="2:65" s="12" customFormat="1" ht="10.199999999999999">
      <c r="B524" s="158"/>
      <c r="D524" s="159" t="s">
        <v>167</v>
      </c>
      <c r="E524" s="160" t="s">
        <v>1</v>
      </c>
      <c r="F524" s="161" t="s">
        <v>330</v>
      </c>
      <c r="H524" s="160" t="s">
        <v>1</v>
      </c>
      <c r="I524" s="162"/>
      <c r="L524" s="158"/>
      <c r="M524" s="163"/>
      <c r="T524" s="164"/>
      <c r="AT524" s="160" t="s">
        <v>167</v>
      </c>
      <c r="AU524" s="160" t="s">
        <v>83</v>
      </c>
      <c r="AV524" s="12" t="s">
        <v>76</v>
      </c>
      <c r="AW524" s="12" t="s">
        <v>29</v>
      </c>
      <c r="AX524" s="12" t="s">
        <v>72</v>
      </c>
      <c r="AY524" s="160" t="s">
        <v>160</v>
      </c>
    </row>
    <row r="525" spans="2:65" s="13" customFormat="1" ht="10.199999999999999">
      <c r="B525" s="165"/>
      <c r="D525" s="159" t="s">
        <v>167</v>
      </c>
      <c r="E525" s="166" t="s">
        <v>1</v>
      </c>
      <c r="F525" s="167" t="s">
        <v>604</v>
      </c>
      <c r="H525" s="168">
        <v>225</v>
      </c>
      <c r="I525" s="169"/>
      <c r="L525" s="165"/>
      <c r="M525" s="170"/>
      <c r="T525" s="171"/>
      <c r="AT525" s="166" t="s">
        <v>167</v>
      </c>
      <c r="AU525" s="166" t="s">
        <v>83</v>
      </c>
      <c r="AV525" s="13" t="s">
        <v>83</v>
      </c>
      <c r="AW525" s="13" t="s">
        <v>29</v>
      </c>
      <c r="AX525" s="13" t="s">
        <v>72</v>
      </c>
      <c r="AY525" s="166" t="s">
        <v>160</v>
      </c>
    </row>
    <row r="526" spans="2:65" s="12" customFormat="1" ht="10.199999999999999">
      <c r="B526" s="158"/>
      <c r="D526" s="159" t="s">
        <v>167</v>
      </c>
      <c r="E526" s="160" t="s">
        <v>1</v>
      </c>
      <c r="F526" s="161" t="s">
        <v>320</v>
      </c>
      <c r="H526" s="160" t="s">
        <v>1</v>
      </c>
      <c r="I526" s="162"/>
      <c r="L526" s="158"/>
      <c r="M526" s="163"/>
      <c r="T526" s="164"/>
      <c r="AT526" s="160" t="s">
        <v>167</v>
      </c>
      <c r="AU526" s="160" t="s">
        <v>83</v>
      </c>
      <c r="AV526" s="12" t="s">
        <v>76</v>
      </c>
      <c r="AW526" s="12" t="s">
        <v>29</v>
      </c>
      <c r="AX526" s="12" t="s">
        <v>72</v>
      </c>
      <c r="AY526" s="160" t="s">
        <v>160</v>
      </c>
    </row>
    <row r="527" spans="2:65" s="13" customFormat="1" ht="10.199999999999999">
      <c r="B527" s="165"/>
      <c r="D527" s="159" t="s">
        <v>167</v>
      </c>
      <c r="E527" s="166" t="s">
        <v>1</v>
      </c>
      <c r="F527" s="167" t="s">
        <v>277</v>
      </c>
      <c r="H527" s="168">
        <v>75</v>
      </c>
      <c r="I527" s="169"/>
      <c r="L527" s="165"/>
      <c r="M527" s="170"/>
      <c r="T527" s="171"/>
      <c r="AT527" s="166" t="s">
        <v>167</v>
      </c>
      <c r="AU527" s="166" t="s">
        <v>83</v>
      </c>
      <c r="AV527" s="13" t="s">
        <v>83</v>
      </c>
      <c r="AW527" s="13" t="s">
        <v>29</v>
      </c>
      <c r="AX527" s="13" t="s">
        <v>72</v>
      </c>
      <c r="AY527" s="166" t="s">
        <v>160</v>
      </c>
    </row>
    <row r="528" spans="2:65" s="12" customFormat="1" ht="10.199999999999999">
      <c r="B528" s="158"/>
      <c r="D528" s="159" t="s">
        <v>167</v>
      </c>
      <c r="E528" s="160" t="s">
        <v>1</v>
      </c>
      <c r="F528" s="161" t="s">
        <v>323</v>
      </c>
      <c r="H528" s="160" t="s">
        <v>1</v>
      </c>
      <c r="I528" s="162"/>
      <c r="L528" s="158"/>
      <c r="M528" s="163"/>
      <c r="T528" s="164"/>
      <c r="AT528" s="160" t="s">
        <v>167</v>
      </c>
      <c r="AU528" s="160" t="s">
        <v>83</v>
      </c>
      <c r="AV528" s="12" t="s">
        <v>76</v>
      </c>
      <c r="AW528" s="12" t="s">
        <v>29</v>
      </c>
      <c r="AX528" s="12" t="s">
        <v>72</v>
      </c>
      <c r="AY528" s="160" t="s">
        <v>160</v>
      </c>
    </row>
    <row r="529" spans="2:65" s="13" customFormat="1" ht="10.199999999999999">
      <c r="B529" s="165"/>
      <c r="D529" s="159" t="s">
        <v>167</v>
      </c>
      <c r="E529" s="166" t="s">
        <v>1</v>
      </c>
      <c r="F529" s="167" t="s">
        <v>189</v>
      </c>
      <c r="H529" s="168">
        <v>25</v>
      </c>
      <c r="I529" s="169"/>
      <c r="L529" s="165"/>
      <c r="M529" s="170"/>
      <c r="T529" s="171"/>
      <c r="AT529" s="166" t="s">
        <v>167</v>
      </c>
      <c r="AU529" s="166" t="s">
        <v>83</v>
      </c>
      <c r="AV529" s="13" t="s">
        <v>83</v>
      </c>
      <c r="AW529" s="13" t="s">
        <v>29</v>
      </c>
      <c r="AX529" s="13" t="s">
        <v>72</v>
      </c>
      <c r="AY529" s="166" t="s">
        <v>160</v>
      </c>
    </row>
    <row r="530" spans="2:65" s="12" customFormat="1" ht="10.199999999999999">
      <c r="B530" s="158"/>
      <c r="D530" s="159" t="s">
        <v>167</v>
      </c>
      <c r="E530" s="160" t="s">
        <v>1</v>
      </c>
      <c r="F530" s="161" t="s">
        <v>276</v>
      </c>
      <c r="H530" s="160" t="s">
        <v>1</v>
      </c>
      <c r="I530" s="162"/>
      <c r="L530" s="158"/>
      <c r="M530" s="163"/>
      <c r="T530" s="164"/>
      <c r="AT530" s="160" t="s">
        <v>167</v>
      </c>
      <c r="AU530" s="160" t="s">
        <v>83</v>
      </c>
      <c r="AV530" s="12" t="s">
        <v>76</v>
      </c>
      <c r="AW530" s="12" t="s">
        <v>29</v>
      </c>
      <c r="AX530" s="12" t="s">
        <v>72</v>
      </c>
      <c r="AY530" s="160" t="s">
        <v>160</v>
      </c>
    </row>
    <row r="531" spans="2:65" s="13" customFormat="1" ht="10.199999999999999">
      <c r="B531" s="165"/>
      <c r="D531" s="159" t="s">
        <v>167</v>
      </c>
      <c r="E531" s="166" t="s">
        <v>1</v>
      </c>
      <c r="F531" s="167" t="s">
        <v>397</v>
      </c>
      <c r="H531" s="168">
        <v>35</v>
      </c>
      <c r="I531" s="169"/>
      <c r="L531" s="165"/>
      <c r="M531" s="170"/>
      <c r="T531" s="171"/>
      <c r="AT531" s="166" t="s">
        <v>167</v>
      </c>
      <c r="AU531" s="166" t="s">
        <v>83</v>
      </c>
      <c r="AV531" s="13" t="s">
        <v>83</v>
      </c>
      <c r="AW531" s="13" t="s">
        <v>29</v>
      </c>
      <c r="AX531" s="13" t="s">
        <v>72</v>
      </c>
      <c r="AY531" s="166" t="s">
        <v>160</v>
      </c>
    </row>
    <row r="532" spans="2:65" s="15" customFormat="1" ht="10.199999999999999">
      <c r="B532" s="179"/>
      <c r="D532" s="159" t="s">
        <v>167</v>
      </c>
      <c r="E532" s="180" t="s">
        <v>1</v>
      </c>
      <c r="F532" s="181" t="s">
        <v>224</v>
      </c>
      <c r="H532" s="182">
        <v>360</v>
      </c>
      <c r="I532" s="183"/>
      <c r="L532" s="179"/>
      <c r="M532" s="184"/>
      <c r="T532" s="185"/>
      <c r="AT532" s="180" t="s">
        <v>167</v>
      </c>
      <c r="AU532" s="180" t="s">
        <v>83</v>
      </c>
      <c r="AV532" s="15" t="s">
        <v>179</v>
      </c>
      <c r="AW532" s="15" t="s">
        <v>29</v>
      </c>
      <c r="AX532" s="15" t="s">
        <v>72</v>
      </c>
      <c r="AY532" s="180" t="s">
        <v>160</v>
      </c>
    </row>
    <row r="533" spans="2:65" s="12" customFormat="1" ht="20.399999999999999">
      <c r="B533" s="158"/>
      <c r="D533" s="159" t="s">
        <v>167</v>
      </c>
      <c r="E533" s="160" t="s">
        <v>1</v>
      </c>
      <c r="F533" s="161" t="s">
        <v>605</v>
      </c>
      <c r="H533" s="160" t="s">
        <v>1</v>
      </c>
      <c r="I533" s="162"/>
      <c r="L533" s="158"/>
      <c r="M533" s="163"/>
      <c r="T533" s="164"/>
      <c r="AT533" s="160" t="s">
        <v>167</v>
      </c>
      <c r="AU533" s="160" t="s">
        <v>83</v>
      </c>
      <c r="AV533" s="12" t="s">
        <v>76</v>
      </c>
      <c r="AW533" s="12" t="s">
        <v>29</v>
      </c>
      <c r="AX533" s="12" t="s">
        <v>72</v>
      </c>
      <c r="AY533" s="160" t="s">
        <v>160</v>
      </c>
    </row>
    <row r="534" spans="2:65" s="12" customFormat="1" ht="10.199999999999999">
      <c r="B534" s="158"/>
      <c r="D534" s="159" t="s">
        <v>167</v>
      </c>
      <c r="E534" s="160" t="s">
        <v>1</v>
      </c>
      <c r="F534" s="161" t="s">
        <v>323</v>
      </c>
      <c r="H534" s="160" t="s">
        <v>1</v>
      </c>
      <c r="I534" s="162"/>
      <c r="L534" s="158"/>
      <c r="M534" s="163"/>
      <c r="T534" s="164"/>
      <c r="AT534" s="160" t="s">
        <v>167</v>
      </c>
      <c r="AU534" s="160" t="s">
        <v>83</v>
      </c>
      <c r="AV534" s="12" t="s">
        <v>76</v>
      </c>
      <c r="AW534" s="12" t="s">
        <v>29</v>
      </c>
      <c r="AX534" s="12" t="s">
        <v>72</v>
      </c>
      <c r="AY534" s="160" t="s">
        <v>160</v>
      </c>
    </row>
    <row r="535" spans="2:65" s="13" customFormat="1" ht="10.199999999999999">
      <c r="B535" s="165"/>
      <c r="D535" s="159" t="s">
        <v>167</v>
      </c>
      <c r="E535" s="166" t="s">
        <v>1</v>
      </c>
      <c r="F535" s="167" t="s">
        <v>397</v>
      </c>
      <c r="H535" s="168">
        <v>35</v>
      </c>
      <c r="I535" s="169"/>
      <c r="L535" s="165"/>
      <c r="M535" s="170"/>
      <c r="T535" s="171"/>
      <c r="AT535" s="166" t="s">
        <v>167</v>
      </c>
      <c r="AU535" s="166" t="s">
        <v>83</v>
      </c>
      <c r="AV535" s="13" t="s">
        <v>83</v>
      </c>
      <c r="AW535" s="13" t="s">
        <v>29</v>
      </c>
      <c r="AX535" s="13" t="s">
        <v>72</v>
      </c>
      <c r="AY535" s="166" t="s">
        <v>160</v>
      </c>
    </row>
    <row r="536" spans="2:65" s="12" customFormat="1" ht="10.199999999999999">
      <c r="B536" s="158"/>
      <c r="D536" s="159" t="s">
        <v>167</v>
      </c>
      <c r="E536" s="160" t="s">
        <v>1</v>
      </c>
      <c r="F536" s="161" t="s">
        <v>276</v>
      </c>
      <c r="H536" s="160" t="s">
        <v>1</v>
      </c>
      <c r="I536" s="162"/>
      <c r="L536" s="158"/>
      <c r="M536" s="163"/>
      <c r="T536" s="164"/>
      <c r="AT536" s="160" t="s">
        <v>167</v>
      </c>
      <c r="AU536" s="160" t="s">
        <v>83</v>
      </c>
      <c r="AV536" s="12" t="s">
        <v>76</v>
      </c>
      <c r="AW536" s="12" t="s">
        <v>29</v>
      </c>
      <c r="AX536" s="12" t="s">
        <v>72</v>
      </c>
      <c r="AY536" s="160" t="s">
        <v>160</v>
      </c>
    </row>
    <row r="537" spans="2:65" s="13" customFormat="1" ht="10.199999999999999">
      <c r="B537" s="165"/>
      <c r="D537" s="159" t="s">
        <v>167</v>
      </c>
      <c r="E537" s="166" t="s">
        <v>1</v>
      </c>
      <c r="F537" s="167" t="s">
        <v>221</v>
      </c>
      <c r="H537" s="168">
        <v>20</v>
      </c>
      <c r="I537" s="169"/>
      <c r="L537" s="165"/>
      <c r="M537" s="170"/>
      <c r="T537" s="171"/>
      <c r="AT537" s="166" t="s">
        <v>167</v>
      </c>
      <c r="AU537" s="166" t="s">
        <v>83</v>
      </c>
      <c r="AV537" s="13" t="s">
        <v>83</v>
      </c>
      <c r="AW537" s="13" t="s">
        <v>29</v>
      </c>
      <c r="AX537" s="13" t="s">
        <v>72</v>
      </c>
      <c r="AY537" s="166" t="s">
        <v>160</v>
      </c>
    </row>
    <row r="538" spans="2:65" s="15" customFormat="1" ht="10.199999999999999">
      <c r="B538" s="179"/>
      <c r="D538" s="159" t="s">
        <v>167</v>
      </c>
      <c r="E538" s="180" t="s">
        <v>1</v>
      </c>
      <c r="F538" s="181" t="s">
        <v>224</v>
      </c>
      <c r="H538" s="182">
        <v>55</v>
      </c>
      <c r="I538" s="183"/>
      <c r="L538" s="179"/>
      <c r="M538" s="184"/>
      <c r="T538" s="185"/>
      <c r="AT538" s="180" t="s">
        <v>167</v>
      </c>
      <c r="AU538" s="180" t="s">
        <v>83</v>
      </c>
      <c r="AV538" s="15" t="s">
        <v>179</v>
      </c>
      <c r="AW538" s="15" t="s">
        <v>29</v>
      </c>
      <c r="AX538" s="15" t="s">
        <v>72</v>
      </c>
      <c r="AY538" s="180" t="s">
        <v>160</v>
      </c>
    </row>
    <row r="539" spans="2:65" s="12" customFormat="1" ht="10.199999999999999">
      <c r="B539" s="158"/>
      <c r="D539" s="159" t="s">
        <v>167</v>
      </c>
      <c r="E539" s="160" t="s">
        <v>1</v>
      </c>
      <c r="F539" s="161" t="s">
        <v>606</v>
      </c>
      <c r="H539" s="160" t="s">
        <v>1</v>
      </c>
      <c r="I539" s="162"/>
      <c r="L539" s="158"/>
      <c r="M539" s="163"/>
      <c r="T539" s="164"/>
      <c r="AT539" s="160" t="s">
        <v>167</v>
      </c>
      <c r="AU539" s="160" t="s">
        <v>83</v>
      </c>
      <c r="AV539" s="12" t="s">
        <v>76</v>
      </c>
      <c r="AW539" s="12" t="s">
        <v>29</v>
      </c>
      <c r="AX539" s="12" t="s">
        <v>72</v>
      </c>
      <c r="AY539" s="160" t="s">
        <v>160</v>
      </c>
    </row>
    <row r="540" spans="2:65" s="12" customFormat="1" ht="10.199999999999999">
      <c r="B540" s="158"/>
      <c r="D540" s="159" t="s">
        <v>167</v>
      </c>
      <c r="E540" s="160" t="s">
        <v>1</v>
      </c>
      <c r="F540" s="161" t="s">
        <v>323</v>
      </c>
      <c r="H540" s="160" t="s">
        <v>1</v>
      </c>
      <c r="I540" s="162"/>
      <c r="L540" s="158"/>
      <c r="M540" s="163"/>
      <c r="T540" s="164"/>
      <c r="AT540" s="160" t="s">
        <v>167</v>
      </c>
      <c r="AU540" s="160" t="s">
        <v>83</v>
      </c>
      <c r="AV540" s="12" t="s">
        <v>76</v>
      </c>
      <c r="AW540" s="12" t="s">
        <v>29</v>
      </c>
      <c r="AX540" s="12" t="s">
        <v>72</v>
      </c>
      <c r="AY540" s="160" t="s">
        <v>160</v>
      </c>
    </row>
    <row r="541" spans="2:65" s="13" customFormat="1" ht="10.199999999999999">
      <c r="B541" s="165"/>
      <c r="D541" s="159" t="s">
        <v>167</v>
      </c>
      <c r="E541" s="166" t="s">
        <v>1</v>
      </c>
      <c r="F541" s="167" t="s">
        <v>190</v>
      </c>
      <c r="H541" s="168">
        <v>5</v>
      </c>
      <c r="I541" s="169"/>
      <c r="L541" s="165"/>
      <c r="M541" s="170"/>
      <c r="T541" s="171"/>
      <c r="AT541" s="166" t="s">
        <v>167</v>
      </c>
      <c r="AU541" s="166" t="s">
        <v>83</v>
      </c>
      <c r="AV541" s="13" t="s">
        <v>83</v>
      </c>
      <c r="AW541" s="13" t="s">
        <v>29</v>
      </c>
      <c r="AX541" s="13" t="s">
        <v>72</v>
      </c>
      <c r="AY541" s="166" t="s">
        <v>160</v>
      </c>
    </row>
    <row r="542" spans="2:65" s="15" customFormat="1" ht="10.199999999999999">
      <c r="B542" s="179"/>
      <c r="D542" s="159" t="s">
        <v>167</v>
      </c>
      <c r="E542" s="180" t="s">
        <v>1</v>
      </c>
      <c r="F542" s="181" t="s">
        <v>224</v>
      </c>
      <c r="H542" s="182">
        <v>5</v>
      </c>
      <c r="I542" s="183"/>
      <c r="L542" s="179"/>
      <c r="M542" s="184"/>
      <c r="T542" s="185"/>
      <c r="AT542" s="180" t="s">
        <v>167</v>
      </c>
      <c r="AU542" s="180" t="s">
        <v>83</v>
      </c>
      <c r="AV542" s="15" t="s">
        <v>179</v>
      </c>
      <c r="AW542" s="15" t="s">
        <v>29</v>
      </c>
      <c r="AX542" s="15" t="s">
        <v>72</v>
      </c>
      <c r="AY542" s="180" t="s">
        <v>160</v>
      </c>
    </row>
    <row r="543" spans="2:65" s="14" customFormat="1" ht="10.199999999999999">
      <c r="B543" s="172"/>
      <c r="D543" s="159" t="s">
        <v>167</v>
      </c>
      <c r="E543" s="173" t="s">
        <v>1</v>
      </c>
      <c r="F543" s="174" t="s">
        <v>174</v>
      </c>
      <c r="H543" s="175">
        <v>420</v>
      </c>
      <c r="I543" s="176"/>
      <c r="L543" s="172"/>
      <c r="M543" s="177"/>
      <c r="T543" s="178"/>
      <c r="AT543" s="173" t="s">
        <v>167</v>
      </c>
      <c r="AU543" s="173" t="s">
        <v>83</v>
      </c>
      <c r="AV543" s="14" t="s">
        <v>166</v>
      </c>
      <c r="AW543" s="14" t="s">
        <v>29</v>
      </c>
      <c r="AX543" s="14" t="s">
        <v>76</v>
      </c>
      <c r="AY543" s="173" t="s">
        <v>160</v>
      </c>
    </row>
    <row r="544" spans="2:65" s="1" customFormat="1" ht="16.5" customHeight="1">
      <c r="B544" s="143"/>
      <c r="C544" s="186" t="s">
        <v>607</v>
      </c>
      <c r="D544" s="186" t="s">
        <v>260</v>
      </c>
      <c r="E544" s="187" t="s">
        <v>608</v>
      </c>
      <c r="F544" s="188" t="s">
        <v>609</v>
      </c>
      <c r="G544" s="189" t="s">
        <v>289</v>
      </c>
      <c r="H544" s="190">
        <v>424.2</v>
      </c>
      <c r="I544" s="191"/>
      <c r="J544" s="192">
        <f>ROUND(I544*H544,2)</f>
        <v>0</v>
      </c>
      <c r="K544" s="193"/>
      <c r="L544" s="194"/>
      <c r="M544" s="195" t="s">
        <v>1</v>
      </c>
      <c r="N544" s="196" t="s">
        <v>38</v>
      </c>
      <c r="P544" s="154">
        <f>O544*H544</f>
        <v>0</v>
      </c>
      <c r="Q544" s="154">
        <v>0</v>
      </c>
      <c r="R544" s="154">
        <f>Q544*H544</f>
        <v>0</v>
      </c>
      <c r="S544" s="154">
        <v>0</v>
      </c>
      <c r="T544" s="155">
        <f>S544*H544</f>
        <v>0</v>
      </c>
      <c r="AR544" s="156" t="s">
        <v>187</v>
      </c>
      <c r="AT544" s="156" t="s">
        <v>260</v>
      </c>
      <c r="AU544" s="156" t="s">
        <v>83</v>
      </c>
      <c r="AY544" s="17" t="s">
        <v>160</v>
      </c>
      <c r="BE544" s="157">
        <f>IF(N544="základná",J544,0)</f>
        <v>0</v>
      </c>
      <c r="BF544" s="157">
        <f>IF(N544="znížená",J544,0)</f>
        <v>0</v>
      </c>
      <c r="BG544" s="157">
        <f>IF(N544="zákl. prenesená",J544,0)</f>
        <v>0</v>
      </c>
      <c r="BH544" s="157">
        <f>IF(N544="zníž. prenesená",J544,0)</f>
        <v>0</v>
      </c>
      <c r="BI544" s="157">
        <f>IF(N544="nulová",J544,0)</f>
        <v>0</v>
      </c>
      <c r="BJ544" s="17" t="s">
        <v>83</v>
      </c>
      <c r="BK544" s="157">
        <f>ROUND(I544*H544,2)</f>
        <v>0</v>
      </c>
      <c r="BL544" s="17" t="s">
        <v>166</v>
      </c>
      <c r="BM544" s="156" t="s">
        <v>610</v>
      </c>
    </row>
    <row r="545" spans="2:51" s="12" customFormat="1" ht="20.399999999999999">
      <c r="B545" s="158"/>
      <c r="D545" s="159" t="s">
        <v>167</v>
      </c>
      <c r="E545" s="160" t="s">
        <v>1</v>
      </c>
      <c r="F545" s="161" t="s">
        <v>611</v>
      </c>
      <c r="H545" s="160" t="s">
        <v>1</v>
      </c>
      <c r="I545" s="162"/>
      <c r="L545" s="158"/>
      <c r="M545" s="163"/>
      <c r="T545" s="164"/>
      <c r="AT545" s="160" t="s">
        <v>167</v>
      </c>
      <c r="AU545" s="160" t="s">
        <v>83</v>
      </c>
      <c r="AV545" s="12" t="s">
        <v>76</v>
      </c>
      <c r="AW545" s="12" t="s">
        <v>29</v>
      </c>
      <c r="AX545" s="12" t="s">
        <v>72</v>
      </c>
      <c r="AY545" s="160" t="s">
        <v>160</v>
      </c>
    </row>
    <row r="546" spans="2:51" s="12" customFormat="1" ht="10.199999999999999">
      <c r="B546" s="158"/>
      <c r="D546" s="159" t="s">
        <v>167</v>
      </c>
      <c r="E546" s="160" t="s">
        <v>1</v>
      </c>
      <c r="F546" s="161" t="s">
        <v>330</v>
      </c>
      <c r="H546" s="160" t="s">
        <v>1</v>
      </c>
      <c r="I546" s="162"/>
      <c r="L546" s="158"/>
      <c r="M546" s="163"/>
      <c r="T546" s="164"/>
      <c r="AT546" s="160" t="s">
        <v>167</v>
      </c>
      <c r="AU546" s="160" t="s">
        <v>83</v>
      </c>
      <c r="AV546" s="12" t="s">
        <v>76</v>
      </c>
      <c r="AW546" s="12" t="s">
        <v>29</v>
      </c>
      <c r="AX546" s="12" t="s">
        <v>72</v>
      </c>
      <c r="AY546" s="160" t="s">
        <v>160</v>
      </c>
    </row>
    <row r="547" spans="2:51" s="13" customFormat="1" ht="10.199999999999999">
      <c r="B547" s="165"/>
      <c r="D547" s="159" t="s">
        <v>167</v>
      </c>
      <c r="E547" s="166" t="s">
        <v>1</v>
      </c>
      <c r="F547" s="167" t="s">
        <v>612</v>
      </c>
      <c r="H547" s="168">
        <v>227.25</v>
      </c>
      <c r="I547" s="169"/>
      <c r="L547" s="165"/>
      <c r="M547" s="170"/>
      <c r="T547" s="171"/>
      <c r="AT547" s="166" t="s">
        <v>167</v>
      </c>
      <c r="AU547" s="166" t="s">
        <v>83</v>
      </c>
      <c r="AV547" s="13" t="s">
        <v>83</v>
      </c>
      <c r="AW547" s="13" t="s">
        <v>29</v>
      </c>
      <c r="AX547" s="13" t="s">
        <v>72</v>
      </c>
      <c r="AY547" s="166" t="s">
        <v>160</v>
      </c>
    </row>
    <row r="548" spans="2:51" s="12" customFormat="1" ht="10.199999999999999">
      <c r="B548" s="158"/>
      <c r="D548" s="159" t="s">
        <v>167</v>
      </c>
      <c r="E548" s="160" t="s">
        <v>1</v>
      </c>
      <c r="F548" s="161" t="s">
        <v>320</v>
      </c>
      <c r="H548" s="160" t="s">
        <v>1</v>
      </c>
      <c r="I548" s="162"/>
      <c r="L548" s="158"/>
      <c r="M548" s="163"/>
      <c r="T548" s="164"/>
      <c r="AT548" s="160" t="s">
        <v>167</v>
      </c>
      <c r="AU548" s="160" t="s">
        <v>83</v>
      </c>
      <c r="AV548" s="12" t="s">
        <v>76</v>
      </c>
      <c r="AW548" s="12" t="s">
        <v>29</v>
      </c>
      <c r="AX548" s="12" t="s">
        <v>72</v>
      </c>
      <c r="AY548" s="160" t="s">
        <v>160</v>
      </c>
    </row>
    <row r="549" spans="2:51" s="13" customFormat="1" ht="10.199999999999999">
      <c r="B549" s="165"/>
      <c r="D549" s="159" t="s">
        <v>167</v>
      </c>
      <c r="E549" s="166" t="s">
        <v>1</v>
      </c>
      <c r="F549" s="167" t="s">
        <v>480</v>
      </c>
      <c r="H549" s="168">
        <v>75.75</v>
      </c>
      <c r="I549" s="169"/>
      <c r="L549" s="165"/>
      <c r="M549" s="170"/>
      <c r="T549" s="171"/>
      <c r="AT549" s="166" t="s">
        <v>167</v>
      </c>
      <c r="AU549" s="166" t="s">
        <v>83</v>
      </c>
      <c r="AV549" s="13" t="s">
        <v>83</v>
      </c>
      <c r="AW549" s="13" t="s">
        <v>29</v>
      </c>
      <c r="AX549" s="13" t="s">
        <v>72</v>
      </c>
      <c r="AY549" s="166" t="s">
        <v>160</v>
      </c>
    </row>
    <row r="550" spans="2:51" s="12" customFormat="1" ht="10.199999999999999">
      <c r="B550" s="158"/>
      <c r="D550" s="159" t="s">
        <v>167</v>
      </c>
      <c r="E550" s="160" t="s">
        <v>1</v>
      </c>
      <c r="F550" s="161" t="s">
        <v>323</v>
      </c>
      <c r="H550" s="160" t="s">
        <v>1</v>
      </c>
      <c r="I550" s="162"/>
      <c r="L550" s="158"/>
      <c r="M550" s="163"/>
      <c r="T550" s="164"/>
      <c r="AT550" s="160" t="s">
        <v>167</v>
      </c>
      <c r="AU550" s="160" t="s">
        <v>83</v>
      </c>
      <c r="AV550" s="12" t="s">
        <v>76</v>
      </c>
      <c r="AW550" s="12" t="s">
        <v>29</v>
      </c>
      <c r="AX550" s="12" t="s">
        <v>72</v>
      </c>
      <c r="AY550" s="160" t="s">
        <v>160</v>
      </c>
    </row>
    <row r="551" spans="2:51" s="13" customFormat="1" ht="10.199999999999999">
      <c r="B551" s="165"/>
      <c r="D551" s="159" t="s">
        <v>167</v>
      </c>
      <c r="E551" s="166" t="s">
        <v>1</v>
      </c>
      <c r="F551" s="167" t="s">
        <v>613</v>
      </c>
      <c r="H551" s="168">
        <v>25.25</v>
      </c>
      <c r="I551" s="169"/>
      <c r="L551" s="165"/>
      <c r="M551" s="170"/>
      <c r="T551" s="171"/>
      <c r="AT551" s="166" t="s">
        <v>167</v>
      </c>
      <c r="AU551" s="166" t="s">
        <v>83</v>
      </c>
      <c r="AV551" s="13" t="s">
        <v>83</v>
      </c>
      <c r="AW551" s="13" t="s">
        <v>29</v>
      </c>
      <c r="AX551" s="13" t="s">
        <v>72</v>
      </c>
      <c r="AY551" s="166" t="s">
        <v>160</v>
      </c>
    </row>
    <row r="552" spans="2:51" s="12" customFormat="1" ht="10.199999999999999">
      <c r="B552" s="158"/>
      <c r="D552" s="159" t="s">
        <v>167</v>
      </c>
      <c r="E552" s="160" t="s">
        <v>1</v>
      </c>
      <c r="F552" s="161" t="s">
        <v>276</v>
      </c>
      <c r="H552" s="160" t="s">
        <v>1</v>
      </c>
      <c r="I552" s="162"/>
      <c r="L552" s="158"/>
      <c r="M552" s="163"/>
      <c r="T552" s="164"/>
      <c r="AT552" s="160" t="s">
        <v>167</v>
      </c>
      <c r="AU552" s="160" t="s">
        <v>83</v>
      </c>
      <c r="AV552" s="12" t="s">
        <v>76</v>
      </c>
      <c r="AW552" s="12" t="s">
        <v>29</v>
      </c>
      <c r="AX552" s="12" t="s">
        <v>72</v>
      </c>
      <c r="AY552" s="160" t="s">
        <v>160</v>
      </c>
    </row>
    <row r="553" spans="2:51" s="13" customFormat="1" ht="10.199999999999999">
      <c r="B553" s="165"/>
      <c r="D553" s="159" t="s">
        <v>167</v>
      </c>
      <c r="E553" s="166" t="s">
        <v>1</v>
      </c>
      <c r="F553" s="167" t="s">
        <v>614</v>
      </c>
      <c r="H553" s="168">
        <v>35.35</v>
      </c>
      <c r="I553" s="169"/>
      <c r="L553" s="165"/>
      <c r="M553" s="170"/>
      <c r="T553" s="171"/>
      <c r="AT553" s="166" t="s">
        <v>167</v>
      </c>
      <c r="AU553" s="166" t="s">
        <v>83</v>
      </c>
      <c r="AV553" s="13" t="s">
        <v>83</v>
      </c>
      <c r="AW553" s="13" t="s">
        <v>29</v>
      </c>
      <c r="AX553" s="13" t="s">
        <v>72</v>
      </c>
      <c r="AY553" s="166" t="s">
        <v>160</v>
      </c>
    </row>
    <row r="554" spans="2:51" s="15" customFormat="1" ht="10.199999999999999">
      <c r="B554" s="179"/>
      <c r="D554" s="159" t="s">
        <v>167</v>
      </c>
      <c r="E554" s="180" t="s">
        <v>1</v>
      </c>
      <c r="F554" s="181" t="s">
        <v>224</v>
      </c>
      <c r="H554" s="182">
        <v>363.6</v>
      </c>
      <c r="I554" s="183"/>
      <c r="L554" s="179"/>
      <c r="M554" s="184"/>
      <c r="T554" s="185"/>
      <c r="AT554" s="180" t="s">
        <v>167</v>
      </c>
      <c r="AU554" s="180" t="s">
        <v>83</v>
      </c>
      <c r="AV554" s="15" t="s">
        <v>179</v>
      </c>
      <c r="AW554" s="15" t="s">
        <v>29</v>
      </c>
      <c r="AX554" s="15" t="s">
        <v>72</v>
      </c>
      <c r="AY554" s="180" t="s">
        <v>160</v>
      </c>
    </row>
    <row r="555" spans="2:51" s="12" customFormat="1" ht="20.399999999999999">
      <c r="B555" s="158"/>
      <c r="D555" s="159" t="s">
        <v>167</v>
      </c>
      <c r="E555" s="160" t="s">
        <v>1</v>
      </c>
      <c r="F555" s="161" t="s">
        <v>615</v>
      </c>
      <c r="H555" s="160" t="s">
        <v>1</v>
      </c>
      <c r="I555" s="162"/>
      <c r="L555" s="158"/>
      <c r="M555" s="163"/>
      <c r="T555" s="164"/>
      <c r="AT555" s="160" t="s">
        <v>167</v>
      </c>
      <c r="AU555" s="160" t="s">
        <v>83</v>
      </c>
      <c r="AV555" s="12" t="s">
        <v>76</v>
      </c>
      <c r="AW555" s="12" t="s">
        <v>29</v>
      </c>
      <c r="AX555" s="12" t="s">
        <v>72</v>
      </c>
      <c r="AY555" s="160" t="s">
        <v>160</v>
      </c>
    </row>
    <row r="556" spans="2:51" s="12" customFormat="1" ht="10.199999999999999">
      <c r="B556" s="158"/>
      <c r="D556" s="159" t="s">
        <v>167</v>
      </c>
      <c r="E556" s="160" t="s">
        <v>1</v>
      </c>
      <c r="F556" s="161" t="s">
        <v>323</v>
      </c>
      <c r="H556" s="160" t="s">
        <v>1</v>
      </c>
      <c r="I556" s="162"/>
      <c r="L556" s="158"/>
      <c r="M556" s="163"/>
      <c r="T556" s="164"/>
      <c r="AT556" s="160" t="s">
        <v>167</v>
      </c>
      <c r="AU556" s="160" t="s">
        <v>83</v>
      </c>
      <c r="AV556" s="12" t="s">
        <v>76</v>
      </c>
      <c r="AW556" s="12" t="s">
        <v>29</v>
      </c>
      <c r="AX556" s="12" t="s">
        <v>72</v>
      </c>
      <c r="AY556" s="160" t="s">
        <v>160</v>
      </c>
    </row>
    <row r="557" spans="2:51" s="13" customFormat="1" ht="10.199999999999999">
      <c r="B557" s="165"/>
      <c r="D557" s="159" t="s">
        <v>167</v>
      </c>
      <c r="E557" s="166" t="s">
        <v>1</v>
      </c>
      <c r="F557" s="167" t="s">
        <v>614</v>
      </c>
      <c r="H557" s="168">
        <v>35.35</v>
      </c>
      <c r="I557" s="169"/>
      <c r="L557" s="165"/>
      <c r="M557" s="170"/>
      <c r="T557" s="171"/>
      <c r="AT557" s="166" t="s">
        <v>167</v>
      </c>
      <c r="AU557" s="166" t="s">
        <v>83</v>
      </c>
      <c r="AV557" s="13" t="s">
        <v>83</v>
      </c>
      <c r="AW557" s="13" t="s">
        <v>29</v>
      </c>
      <c r="AX557" s="13" t="s">
        <v>72</v>
      </c>
      <c r="AY557" s="166" t="s">
        <v>160</v>
      </c>
    </row>
    <row r="558" spans="2:51" s="12" customFormat="1" ht="10.199999999999999">
      <c r="B558" s="158"/>
      <c r="D558" s="159" t="s">
        <v>167</v>
      </c>
      <c r="E558" s="160" t="s">
        <v>1</v>
      </c>
      <c r="F558" s="161" t="s">
        <v>276</v>
      </c>
      <c r="H558" s="160" t="s">
        <v>1</v>
      </c>
      <c r="I558" s="162"/>
      <c r="L558" s="158"/>
      <c r="M558" s="163"/>
      <c r="T558" s="164"/>
      <c r="AT558" s="160" t="s">
        <v>167</v>
      </c>
      <c r="AU558" s="160" t="s">
        <v>83</v>
      </c>
      <c r="AV558" s="12" t="s">
        <v>76</v>
      </c>
      <c r="AW558" s="12" t="s">
        <v>29</v>
      </c>
      <c r="AX558" s="12" t="s">
        <v>72</v>
      </c>
      <c r="AY558" s="160" t="s">
        <v>160</v>
      </c>
    </row>
    <row r="559" spans="2:51" s="13" customFormat="1" ht="10.199999999999999">
      <c r="B559" s="165"/>
      <c r="D559" s="159" t="s">
        <v>167</v>
      </c>
      <c r="E559" s="166" t="s">
        <v>1</v>
      </c>
      <c r="F559" s="167" t="s">
        <v>616</v>
      </c>
      <c r="H559" s="168">
        <v>20.2</v>
      </c>
      <c r="I559" s="169"/>
      <c r="L559" s="165"/>
      <c r="M559" s="170"/>
      <c r="T559" s="171"/>
      <c r="AT559" s="166" t="s">
        <v>167</v>
      </c>
      <c r="AU559" s="166" t="s">
        <v>83</v>
      </c>
      <c r="AV559" s="13" t="s">
        <v>83</v>
      </c>
      <c r="AW559" s="13" t="s">
        <v>29</v>
      </c>
      <c r="AX559" s="13" t="s">
        <v>72</v>
      </c>
      <c r="AY559" s="166" t="s">
        <v>160</v>
      </c>
    </row>
    <row r="560" spans="2:51" s="15" customFormat="1" ht="10.199999999999999">
      <c r="B560" s="179"/>
      <c r="D560" s="159" t="s">
        <v>167</v>
      </c>
      <c r="E560" s="180" t="s">
        <v>1</v>
      </c>
      <c r="F560" s="181" t="s">
        <v>224</v>
      </c>
      <c r="H560" s="182">
        <v>55.55</v>
      </c>
      <c r="I560" s="183"/>
      <c r="L560" s="179"/>
      <c r="M560" s="184"/>
      <c r="T560" s="185"/>
      <c r="AT560" s="180" t="s">
        <v>167</v>
      </c>
      <c r="AU560" s="180" t="s">
        <v>83</v>
      </c>
      <c r="AV560" s="15" t="s">
        <v>179</v>
      </c>
      <c r="AW560" s="15" t="s">
        <v>29</v>
      </c>
      <c r="AX560" s="15" t="s">
        <v>72</v>
      </c>
      <c r="AY560" s="180" t="s">
        <v>160</v>
      </c>
    </row>
    <row r="561" spans="2:65" s="12" customFormat="1" ht="10.199999999999999">
      <c r="B561" s="158"/>
      <c r="D561" s="159" t="s">
        <v>167</v>
      </c>
      <c r="E561" s="160" t="s">
        <v>1</v>
      </c>
      <c r="F561" s="161" t="s">
        <v>606</v>
      </c>
      <c r="H561" s="160" t="s">
        <v>1</v>
      </c>
      <c r="I561" s="162"/>
      <c r="L561" s="158"/>
      <c r="M561" s="163"/>
      <c r="T561" s="164"/>
      <c r="AT561" s="160" t="s">
        <v>167</v>
      </c>
      <c r="AU561" s="160" t="s">
        <v>83</v>
      </c>
      <c r="AV561" s="12" t="s">
        <v>76</v>
      </c>
      <c r="AW561" s="12" t="s">
        <v>29</v>
      </c>
      <c r="AX561" s="12" t="s">
        <v>72</v>
      </c>
      <c r="AY561" s="160" t="s">
        <v>160</v>
      </c>
    </row>
    <row r="562" spans="2:65" s="12" customFormat="1" ht="10.199999999999999">
      <c r="B562" s="158"/>
      <c r="D562" s="159" t="s">
        <v>167</v>
      </c>
      <c r="E562" s="160" t="s">
        <v>1</v>
      </c>
      <c r="F562" s="161" t="s">
        <v>323</v>
      </c>
      <c r="H562" s="160" t="s">
        <v>1</v>
      </c>
      <c r="I562" s="162"/>
      <c r="L562" s="158"/>
      <c r="M562" s="163"/>
      <c r="T562" s="164"/>
      <c r="AT562" s="160" t="s">
        <v>167</v>
      </c>
      <c r="AU562" s="160" t="s">
        <v>83</v>
      </c>
      <c r="AV562" s="12" t="s">
        <v>76</v>
      </c>
      <c r="AW562" s="12" t="s">
        <v>29</v>
      </c>
      <c r="AX562" s="12" t="s">
        <v>72</v>
      </c>
      <c r="AY562" s="160" t="s">
        <v>160</v>
      </c>
    </row>
    <row r="563" spans="2:65" s="13" customFormat="1" ht="10.199999999999999">
      <c r="B563" s="165"/>
      <c r="D563" s="159" t="s">
        <v>167</v>
      </c>
      <c r="E563" s="166" t="s">
        <v>1</v>
      </c>
      <c r="F563" s="167" t="s">
        <v>617</v>
      </c>
      <c r="H563" s="168">
        <v>5.05</v>
      </c>
      <c r="I563" s="169"/>
      <c r="L563" s="165"/>
      <c r="M563" s="170"/>
      <c r="T563" s="171"/>
      <c r="AT563" s="166" t="s">
        <v>167</v>
      </c>
      <c r="AU563" s="166" t="s">
        <v>83</v>
      </c>
      <c r="AV563" s="13" t="s">
        <v>83</v>
      </c>
      <c r="AW563" s="13" t="s">
        <v>29</v>
      </c>
      <c r="AX563" s="13" t="s">
        <v>72</v>
      </c>
      <c r="AY563" s="166" t="s">
        <v>160</v>
      </c>
    </row>
    <row r="564" spans="2:65" s="15" customFormat="1" ht="10.199999999999999">
      <c r="B564" s="179"/>
      <c r="D564" s="159" t="s">
        <v>167</v>
      </c>
      <c r="E564" s="180" t="s">
        <v>1</v>
      </c>
      <c r="F564" s="181" t="s">
        <v>224</v>
      </c>
      <c r="H564" s="182">
        <v>5.05</v>
      </c>
      <c r="I564" s="183"/>
      <c r="L564" s="179"/>
      <c r="M564" s="184"/>
      <c r="T564" s="185"/>
      <c r="AT564" s="180" t="s">
        <v>167</v>
      </c>
      <c r="AU564" s="180" t="s">
        <v>83</v>
      </c>
      <c r="AV564" s="15" t="s">
        <v>179</v>
      </c>
      <c r="AW564" s="15" t="s">
        <v>29</v>
      </c>
      <c r="AX564" s="15" t="s">
        <v>72</v>
      </c>
      <c r="AY564" s="180" t="s">
        <v>160</v>
      </c>
    </row>
    <row r="565" spans="2:65" s="14" customFormat="1" ht="10.199999999999999">
      <c r="B565" s="172"/>
      <c r="D565" s="159" t="s">
        <v>167</v>
      </c>
      <c r="E565" s="173" t="s">
        <v>1</v>
      </c>
      <c r="F565" s="174" t="s">
        <v>174</v>
      </c>
      <c r="H565" s="175">
        <v>424.2</v>
      </c>
      <c r="I565" s="176"/>
      <c r="L565" s="172"/>
      <c r="M565" s="177"/>
      <c r="T565" s="178"/>
      <c r="AT565" s="173" t="s">
        <v>167</v>
      </c>
      <c r="AU565" s="173" t="s">
        <v>83</v>
      </c>
      <c r="AV565" s="14" t="s">
        <v>166</v>
      </c>
      <c r="AW565" s="14" t="s">
        <v>29</v>
      </c>
      <c r="AX565" s="14" t="s">
        <v>76</v>
      </c>
      <c r="AY565" s="173" t="s">
        <v>160</v>
      </c>
    </row>
    <row r="566" spans="2:65" s="1" customFormat="1" ht="16.5" customHeight="1">
      <c r="B566" s="143"/>
      <c r="C566" s="144" t="s">
        <v>394</v>
      </c>
      <c r="D566" s="144" t="s">
        <v>162</v>
      </c>
      <c r="E566" s="145" t="s">
        <v>618</v>
      </c>
      <c r="F566" s="146" t="s">
        <v>619</v>
      </c>
      <c r="G566" s="147" t="s">
        <v>601</v>
      </c>
      <c r="H566" s="148">
        <v>26</v>
      </c>
      <c r="I566" s="149"/>
      <c r="J566" s="150">
        <f>ROUND(I566*H566,2)</f>
        <v>0</v>
      </c>
      <c r="K566" s="151"/>
      <c r="L566" s="32"/>
      <c r="M566" s="152" t="s">
        <v>1</v>
      </c>
      <c r="N566" s="153" t="s">
        <v>38</v>
      </c>
      <c r="P566" s="154">
        <f>O566*H566</f>
        <v>0</v>
      </c>
      <c r="Q566" s="154">
        <v>0</v>
      </c>
      <c r="R566" s="154">
        <f>Q566*H566</f>
        <v>0</v>
      </c>
      <c r="S566" s="154">
        <v>0</v>
      </c>
      <c r="T566" s="155">
        <f>S566*H566</f>
        <v>0</v>
      </c>
      <c r="AR566" s="156" t="s">
        <v>166</v>
      </c>
      <c r="AT566" s="156" t="s">
        <v>162</v>
      </c>
      <c r="AU566" s="156" t="s">
        <v>83</v>
      </c>
      <c r="AY566" s="17" t="s">
        <v>160</v>
      </c>
      <c r="BE566" s="157">
        <f>IF(N566="základná",J566,0)</f>
        <v>0</v>
      </c>
      <c r="BF566" s="157">
        <f>IF(N566="znížená",J566,0)</f>
        <v>0</v>
      </c>
      <c r="BG566" s="157">
        <f>IF(N566="zákl. prenesená",J566,0)</f>
        <v>0</v>
      </c>
      <c r="BH566" s="157">
        <f>IF(N566="zníž. prenesená",J566,0)</f>
        <v>0</v>
      </c>
      <c r="BI566" s="157">
        <f>IF(N566="nulová",J566,0)</f>
        <v>0</v>
      </c>
      <c r="BJ566" s="17" t="s">
        <v>83</v>
      </c>
      <c r="BK566" s="157">
        <f>ROUND(I566*H566,2)</f>
        <v>0</v>
      </c>
      <c r="BL566" s="17" t="s">
        <v>166</v>
      </c>
      <c r="BM566" s="156" t="s">
        <v>620</v>
      </c>
    </row>
    <row r="567" spans="2:65" s="12" customFormat="1" ht="10.199999999999999">
      <c r="B567" s="158"/>
      <c r="D567" s="159" t="s">
        <v>167</v>
      </c>
      <c r="E567" s="160" t="s">
        <v>1</v>
      </c>
      <c r="F567" s="161" t="s">
        <v>298</v>
      </c>
      <c r="H567" s="160" t="s">
        <v>1</v>
      </c>
      <c r="I567" s="162"/>
      <c r="L567" s="158"/>
      <c r="M567" s="163"/>
      <c r="T567" s="164"/>
      <c r="AT567" s="160" t="s">
        <v>167</v>
      </c>
      <c r="AU567" s="160" t="s">
        <v>83</v>
      </c>
      <c r="AV567" s="12" t="s">
        <v>76</v>
      </c>
      <c r="AW567" s="12" t="s">
        <v>29</v>
      </c>
      <c r="AX567" s="12" t="s">
        <v>72</v>
      </c>
      <c r="AY567" s="160" t="s">
        <v>160</v>
      </c>
    </row>
    <row r="568" spans="2:65" s="13" customFormat="1" ht="10.199999999999999">
      <c r="B568" s="165"/>
      <c r="D568" s="159" t="s">
        <v>167</v>
      </c>
      <c r="E568" s="166" t="s">
        <v>1</v>
      </c>
      <c r="F568" s="167" t="s">
        <v>621</v>
      </c>
      <c r="H568" s="168">
        <v>2</v>
      </c>
      <c r="I568" s="169"/>
      <c r="L568" s="165"/>
      <c r="M568" s="170"/>
      <c r="T568" s="171"/>
      <c r="AT568" s="166" t="s">
        <v>167</v>
      </c>
      <c r="AU568" s="166" t="s">
        <v>83</v>
      </c>
      <c r="AV568" s="13" t="s">
        <v>83</v>
      </c>
      <c r="AW568" s="13" t="s">
        <v>29</v>
      </c>
      <c r="AX568" s="13" t="s">
        <v>72</v>
      </c>
      <c r="AY568" s="166" t="s">
        <v>160</v>
      </c>
    </row>
    <row r="569" spans="2:65" s="13" customFormat="1" ht="10.199999999999999">
      <c r="B569" s="165"/>
      <c r="D569" s="159" t="s">
        <v>167</v>
      </c>
      <c r="E569" s="166" t="s">
        <v>1</v>
      </c>
      <c r="F569" s="167" t="s">
        <v>622</v>
      </c>
      <c r="H569" s="168">
        <v>2</v>
      </c>
      <c r="I569" s="169"/>
      <c r="L569" s="165"/>
      <c r="M569" s="170"/>
      <c r="T569" s="171"/>
      <c r="AT569" s="166" t="s">
        <v>167</v>
      </c>
      <c r="AU569" s="166" t="s">
        <v>83</v>
      </c>
      <c r="AV569" s="13" t="s">
        <v>83</v>
      </c>
      <c r="AW569" s="13" t="s">
        <v>29</v>
      </c>
      <c r="AX569" s="13" t="s">
        <v>72</v>
      </c>
      <c r="AY569" s="166" t="s">
        <v>160</v>
      </c>
    </row>
    <row r="570" spans="2:65" s="13" customFormat="1" ht="10.199999999999999">
      <c r="B570" s="165"/>
      <c r="D570" s="159" t="s">
        <v>167</v>
      </c>
      <c r="E570" s="166" t="s">
        <v>1</v>
      </c>
      <c r="F570" s="167" t="s">
        <v>623</v>
      </c>
      <c r="H570" s="168">
        <v>2</v>
      </c>
      <c r="I570" s="169"/>
      <c r="L570" s="165"/>
      <c r="M570" s="170"/>
      <c r="T570" s="171"/>
      <c r="AT570" s="166" t="s">
        <v>167</v>
      </c>
      <c r="AU570" s="166" t="s">
        <v>83</v>
      </c>
      <c r="AV570" s="13" t="s">
        <v>83</v>
      </c>
      <c r="AW570" s="13" t="s">
        <v>29</v>
      </c>
      <c r="AX570" s="13" t="s">
        <v>72</v>
      </c>
      <c r="AY570" s="166" t="s">
        <v>160</v>
      </c>
    </row>
    <row r="571" spans="2:65" s="13" customFormat="1" ht="10.199999999999999">
      <c r="B571" s="165"/>
      <c r="D571" s="159" t="s">
        <v>167</v>
      </c>
      <c r="E571" s="166" t="s">
        <v>1</v>
      </c>
      <c r="F571" s="167" t="s">
        <v>624</v>
      </c>
      <c r="H571" s="168">
        <v>2</v>
      </c>
      <c r="I571" s="169"/>
      <c r="L571" s="165"/>
      <c r="M571" s="170"/>
      <c r="T571" s="171"/>
      <c r="AT571" s="166" t="s">
        <v>167</v>
      </c>
      <c r="AU571" s="166" t="s">
        <v>83</v>
      </c>
      <c r="AV571" s="13" t="s">
        <v>83</v>
      </c>
      <c r="AW571" s="13" t="s">
        <v>29</v>
      </c>
      <c r="AX571" s="13" t="s">
        <v>72</v>
      </c>
      <c r="AY571" s="166" t="s">
        <v>160</v>
      </c>
    </row>
    <row r="572" spans="2:65" s="13" customFormat="1" ht="10.199999999999999">
      <c r="B572" s="165"/>
      <c r="D572" s="159" t="s">
        <v>167</v>
      </c>
      <c r="E572" s="166" t="s">
        <v>1</v>
      </c>
      <c r="F572" s="167" t="s">
        <v>625</v>
      </c>
      <c r="H572" s="168">
        <v>18</v>
      </c>
      <c r="I572" s="169"/>
      <c r="L572" s="165"/>
      <c r="M572" s="170"/>
      <c r="T572" s="171"/>
      <c r="AT572" s="166" t="s">
        <v>167</v>
      </c>
      <c r="AU572" s="166" t="s">
        <v>83</v>
      </c>
      <c r="AV572" s="13" t="s">
        <v>83</v>
      </c>
      <c r="AW572" s="13" t="s">
        <v>29</v>
      </c>
      <c r="AX572" s="13" t="s">
        <v>72</v>
      </c>
      <c r="AY572" s="166" t="s">
        <v>160</v>
      </c>
    </row>
    <row r="573" spans="2:65" s="14" customFormat="1" ht="10.199999999999999">
      <c r="B573" s="172"/>
      <c r="D573" s="159" t="s">
        <v>167</v>
      </c>
      <c r="E573" s="173" t="s">
        <v>1</v>
      </c>
      <c r="F573" s="174" t="s">
        <v>174</v>
      </c>
      <c r="H573" s="175">
        <v>26</v>
      </c>
      <c r="I573" s="176"/>
      <c r="L573" s="172"/>
      <c r="M573" s="177"/>
      <c r="T573" s="178"/>
      <c r="AT573" s="173" t="s">
        <v>167</v>
      </c>
      <c r="AU573" s="173" t="s">
        <v>83</v>
      </c>
      <c r="AV573" s="14" t="s">
        <v>166</v>
      </c>
      <c r="AW573" s="14" t="s">
        <v>29</v>
      </c>
      <c r="AX573" s="14" t="s">
        <v>76</v>
      </c>
      <c r="AY573" s="173" t="s">
        <v>160</v>
      </c>
    </row>
    <row r="574" spans="2:65" s="1" customFormat="1" ht="16.5" customHeight="1">
      <c r="B574" s="143"/>
      <c r="C574" s="186" t="s">
        <v>626</v>
      </c>
      <c r="D574" s="186" t="s">
        <v>260</v>
      </c>
      <c r="E574" s="187" t="s">
        <v>627</v>
      </c>
      <c r="F574" s="188" t="s">
        <v>628</v>
      </c>
      <c r="G574" s="189" t="s">
        <v>289</v>
      </c>
      <c r="H574" s="190">
        <v>26.523</v>
      </c>
      <c r="I574" s="191"/>
      <c r="J574" s="192">
        <f>ROUND(I574*H574,2)</f>
        <v>0</v>
      </c>
      <c r="K574" s="193"/>
      <c r="L574" s="194"/>
      <c r="M574" s="195" t="s">
        <v>1</v>
      </c>
      <c r="N574" s="196" t="s">
        <v>38</v>
      </c>
      <c r="P574" s="154">
        <f>O574*H574</f>
        <v>0</v>
      </c>
      <c r="Q574" s="154">
        <v>0</v>
      </c>
      <c r="R574" s="154">
        <f>Q574*H574</f>
        <v>0</v>
      </c>
      <c r="S574" s="154">
        <v>0</v>
      </c>
      <c r="T574" s="155">
        <f>S574*H574</f>
        <v>0</v>
      </c>
      <c r="AR574" s="156" t="s">
        <v>187</v>
      </c>
      <c r="AT574" s="156" t="s">
        <v>260</v>
      </c>
      <c r="AU574" s="156" t="s">
        <v>83</v>
      </c>
      <c r="AY574" s="17" t="s">
        <v>160</v>
      </c>
      <c r="BE574" s="157">
        <f>IF(N574="základná",J574,0)</f>
        <v>0</v>
      </c>
      <c r="BF574" s="157">
        <f>IF(N574="znížená",J574,0)</f>
        <v>0</v>
      </c>
      <c r="BG574" s="157">
        <f>IF(N574="zákl. prenesená",J574,0)</f>
        <v>0</v>
      </c>
      <c r="BH574" s="157">
        <f>IF(N574="zníž. prenesená",J574,0)</f>
        <v>0</v>
      </c>
      <c r="BI574" s="157">
        <f>IF(N574="nulová",J574,0)</f>
        <v>0</v>
      </c>
      <c r="BJ574" s="17" t="s">
        <v>83</v>
      </c>
      <c r="BK574" s="157">
        <f>ROUND(I574*H574,2)</f>
        <v>0</v>
      </c>
      <c r="BL574" s="17" t="s">
        <v>166</v>
      </c>
      <c r="BM574" s="156" t="s">
        <v>629</v>
      </c>
    </row>
    <row r="575" spans="2:65" s="12" customFormat="1" ht="10.199999999999999">
      <c r="B575" s="158"/>
      <c r="D575" s="159" t="s">
        <v>167</v>
      </c>
      <c r="E575" s="160" t="s">
        <v>1</v>
      </c>
      <c r="F575" s="161" t="s">
        <v>298</v>
      </c>
      <c r="H575" s="160" t="s">
        <v>1</v>
      </c>
      <c r="I575" s="162"/>
      <c r="L575" s="158"/>
      <c r="M575" s="163"/>
      <c r="T575" s="164"/>
      <c r="AT575" s="160" t="s">
        <v>167</v>
      </c>
      <c r="AU575" s="160" t="s">
        <v>83</v>
      </c>
      <c r="AV575" s="12" t="s">
        <v>76</v>
      </c>
      <c r="AW575" s="12" t="s">
        <v>29</v>
      </c>
      <c r="AX575" s="12" t="s">
        <v>72</v>
      </c>
      <c r="AY575" s="160" t="s">
        <v>160</v>
      </c>
    </row>
    <row r="576" spans="2:65" s="13" customFormat="1" ht="10.199999999999999">
      <c r="B576" s="165"/>
      <c r="D576" s="159" t="s">
        <v>167</v>
      </c>
      <c r="E576" s="166" t="s">
        <v>1</v>
      </c>
      <c r="F576" s="167" t="s">
        <v>630</v>
      </c>
      <c r="H576" s="168">
        <v>2.02</v>
      </c>
      <c r="I576" s="169"/>
      <c r="L576" s="165"/>
      <c r="M576" s="170"/>
      <c r="T576" s="171"/>
      <c r="AT576" s="166" t="s">
        <v>167</v>
      </c>
      <c r="AU576" s="166" t="s">
        <v>83</v>
      </c>
      <c r="AV576" s="13" t="s">
        <v>83</v>
      </c>
      <c r="AW576" s="13" t="s">
        <v>29</v>
      </c>
      <c r="AX576" s="13" t="s">
        <v>72</v>
      </c>
      <c r="AY576" s="166" t="s">
        <v>160</v>
      </c>
    </row>
    <row r="577" spans="2:65" s="13" customFormat="1" ht="10.199999999999999">
      <c r="B577" s="165"/>
      <c r="D577" s="159" t="s">
        <v>167</v>
      </c>
      <c r="E577" s="166" t="s">
        <v>1</v>
      </c>
      <c r="F577" s="167" t="s">
        <v>631</v>
      </c>
      <c r="H577" s="168">
        <v>2.02</v>
      </c>
      <c r="I577" s="169"/>
      <c r="L577" s="165"/>
      <c r="M577" s="170"/>
      <c r="T577" s="171"/>
      <c r="AT577" s="166" t="s">
        <v>167</v>
      </c>
      <c r="AU577" s="166" t="s">
        <v>83</v>
      </c>
      <c r="AV577" s="13" t="s">
        <v>83</v>
      </c>
      <c r="AW577" s="13" t="s">
        <v>29</v>
      </c>
      <c r="AX577" s="13" t="s">
        <v>72</v>
      </c>
      <c r="AY577" s="166" t="s">
        <v>160</v>
      </c>
    </row>
    <row r="578" spans="2:65" s="13" customFormat="1" ht="10.199999999999999">
      <c r="B578" s="165"/>
      <c r="D578" s="159" t="s">
        <v>167</v>
      </c>
      <c r="E578" s="166" t="s">
        <v>1</v>
      </c>
      <c r="F578" s="167" t="s">
        <v>632</v>
      </c>
      <c r="H578" s="168">
        <v>2.02</v>
      </c>
      <c r="I578" s="169"/>
      <c r="L578" s="165"/>
      <c r="M578" s="170"/>
      <c r="T578" s="171"/>
      <c r="AT578" s="166" t="s">
        <v>167</v>
      </c>
      <c r="AU578" s="166" t="s">
        <v>83</v>
      </c>
      <c r="AV578" s="13" t="s">
        <v>83</v>
      </c>
      <c r="AW578" s="13" t="s">
        <v>29</v>
      </c>
      <c r="AX578" s="13" t="s">
        <v>72</v>
      </c>
      <c r="AY578" s="166" t="s">
        <v>160</v>
      </c>
    </row>
    <row r="579" spans="2:65" s="13" customFormat="1" ht="10.199999999999999">
      <c r="B579" s="165"/>
      <c r="D579" s="159" t="s">
        <v>167</v>
      </c>
      <c r="E579" s="166" t="s">
        <v>1</v>
      </c>
      <c r="F579" s="167" t="s">
        <v>633</v>
      </c>
      <c r="H579" s="168">
        <v>2.02</v>
      </c>
      <c r="I579" s="169"/>
      <c r="L579" s="165"/>
      <c r="M579" s="170"/>
      <c r="T579" s="171"/>
      <c r="AT579" s="166" t="s">
        <v>167</v>
      </c>
      <c r="AU579" s="166" t="s">
        <v>83</v>
      </c>
      <c r="AV579" s="13" t="s">
        <v>83</v>
      </c>
      <c r="AW579" s="13" t="s">
        <v>29</v>
      </c>
      <c r="AX579" s="13" t="s">
        <v>72</v>
      </c>
      <c r="AY579" s="166" t="s">
        <v>160</v>
      </c>
    </row>
    <row r="580" spans="2:65" s="13" customFormat="1" ht="10.199999999999999">
      <c r="B580" s="165"/>
      <c r="D580" s="159" t="s">
        <v>167</v>
      </c>
      <c r="E580" s="166" t="s">
        <v>1</v>
      </c>
      <c r="F580" s="167" t="s">
        <v>634</v>
      </c>
      <c r="H580" s="168">
        <v>18.18</v>
      </c>
      <c r="I580" s="169"/>
      <c r="L580" s="165"/>
      <c r="M580" s="170"/>
      <c r="T580" s="171"/>
      <c r="AT580" s="166" t="s">
        <v>167</v>
      </c>
      <c r="AU580" s="166" t="s">
        <v>83</v>
      </c>
      <c r="AV580" s="13" t="s">
        <v>83</v>
      </c>
      <c r="AW580" s="13" t="s">
        <v>29</v>
      </c>
      <c r="AX580" s="13" t="s">
        <v>72</v>
      </c>
      <c r="AY580" s="166" t="s">
        <v>160</v>
      </c>
    </row>
    <row r="581" spans="2:65" s="14" customFormat="1" ht="10.199999999999999">
      <c r="B581" s="172"/>
      <c r="D581" s="159" t="s">
        <v>167</v>
      </c>
      <c r="E581" s="173" t="s">
        <v>1</v>
      </c>
      <c r="F581" s="174" t="s">
        <v>174</v>
      </c>
      <c r="H581" s="175">
        <v>26.26</v>
      </c>
      <c r="I581" s="176"/>
      <c r="L581" s="172"/>
      <c r="M581" s="177"/>
      <c r="T581" s="178"/>
      <c r="AT581" s="173" t="s">
        <v>167</v>
      </c>
      <c r="AU581" s="173" t="s">
        <v>83</v>
      </c>
      <c r="AV581" s="14" t="s">
        <v>166</v>
      </c>
      <c r="AW581" s="14" t="s">
        <v>29</v>
      </c>
      <c r="AX581" s="14" t="s">
        <v>72</v>
      </c>
      <c r="AY581" s="173" t="s">
        <v>160</v>
      </c>
    </row>
    <row r="582" spans="2:65" s="13" customFormat="1" ht="10.199999999999999">
      <c r="B582" s="165"/>
      <c r="D582" s="159" t="s">
        <v>167</v>
      </c>
      <c r="E582" s="166" t="s">
        <v>1</v>
      </c>
      <c r="F582" s="167" t="s">
        <v>635</v>
      </c>
      <c r="H582" s="168">
        <v>26.523</v>
      </c>
      <c r="I582" s="169"/>
      <c r="L582" s="165"/>
      <c r="M582" s="170"/>
      <c r="T582" s="171"/>
      <c r="AT582" s="166" t="s">
        <v>167</v>
      </c>
      <c r="AU582" s="166" t="s">
        <v>83</v>
      </c>
      <c r="AV582" s="13" t="s">
        <v>83</v>
      </c>
      <c r="AW582" s="13" t="s">
        <v>29</v>
      </c>
      <c r="AX582" s="13" t="s">
        <v>72</v>
      </c>
      <c r="AY582" s="166" t="s">
        <v>160</v>
      </c>
    </row>
    <row r="583" spans="2:65" s="14" customFormat="1" ht="10.199999999999999">
      <c r="B583" s="172"/>
      <c r="D583" s="159" t="s">
        <v>167</v>
      </c>
      <c r="E583" s="173" t="s">
        <v>1</v>
      </c>
      <c r="F583" s="174" t="s">
        <v>174</v>
      </c>
      <c r="H583" s="175">
        <v>26.523</v>
      </c>
      <c r="I583" s="176"/>
      <c r="L583" s="172"/>
      <c r="M583" s="177"/>
      <c r="T583" s="178"/>
      <c r="AT583" s="173" t="s">
        <v>167</v>
      </c>
      <c r="AU583" s="173" t="s">
        <v>83</v>
      </c>
      <c r="AV583" s="14" t="s">
        <v>166</v>
      </c>
      <c r="AW583" s="14" t="s">
        <v>29</v>
      </c>
      <c r="AX583" s="14" t="s">
        <v>76</v>
      </c>
      <c r="AY583" s="173" t="s">
        <v>160</v>
      </c>
    </row>
    <row r="584" spans="2:65" s="1" customFormat="1" ht="37.799999999999997" customHeight="1">
      <c r="B584" s="143"/>
      <c r="C584" s="144" t="s">
        <v>400</v>
      </c>
      <c r="D584" s="144" t="s">
        <v>162</v>
      </c>
      <c r="E584" s="145" t="s">
        <v>636</v>
      </c>
      <c r="F584" s="146" t="s">
        <v>637</v>
      </c>
      <c r="G584" s="147" t="s">
        <v>601</v>
      </c>
      <c r="H584" s="148">
        <v>310</v>
      </c>
      <c r="I584" s="149"/>
      <c r="J584" s="150">
        <f>ROUND(I584*H584,2)</f>
        <v>0</v>
      </c>
      <c r="K584" s="151"/>
      <c r="L584" s="32"/>
      <c r="M584" s="152" t="s">
        <v>1</v>
      </c>
      <c r="N584" s="153" t="s">
        <v>38</v>
      </c>
      <c r="P584" s="154">
        <f>O584*H584</f>
        <v>0</v>
      </c>
      <c r="Q584" s="154">
        <v>0</v>
      </c>
      <c r="R584" s="154">
        <f>Q584*H584</f>
        <v>0</v>
      </c>
      <c r="S584" s="154">
        <v>0</v>
      </c>
      <c r="T584" s="155">
        <f>S584*H584</f>
        <v>0</v>
      </c>
      <c r="AR584" s="156" t="s">
        <v>166</v>
      </c>
      <c r="AT584" s="156" t="s">
        <v>162</v>
      </c>
      <c r="AU584" s="156" t="s">
        <v>83</v>
      </c>
      <c r="AY584" s="17" t="s">
        <v>160</v>
      </c>
      <c r="BE584" s="157">
        <f>IF(N584="základná",J584,0)</f>
        <v>0</v>
      </c>
      <c r="BF584" s="157">
        <f>IF(N584="znížená",J584,0)</f>
        <v>0</v>
      </c>
      <c r="BG584" s="157">
        <f>IF(N584="zákl. prenesená",J584,0)</f>
        <v>0</v>
      </c>
      <c r="BH584" s="157">
        <f>IF(N584="zníž. prenesená",J584,0)</f>
        <v>0</v>
      </c>
      <c r="BI584" s="157">
        <f>IF(N584="nulová",J584,0)</f>
        <v>0</v>
      </c>
      <c r="BJ584" s="17" t="s">
        <v>83</v>
      </c>
      <c r="BK584" s="157">
        <f>ROUND(I584*H584,2)</f>
        <v>0</v>
      </c>
      <c r="BL584" s="17" t="s">
        <v>166</v>
      </c>
      <c r="BM584" s="156" t="s">
        <v>638</v>
      </c>
    </row>
    <row r="585" spans="2:65" s="12" customFormat="1" ht="10.199999999999999">
      <c r="B585" s="158"/>
      <c r="D585" s="159" t="s">
        <v>167</v>
      </c>
      <c r="E585" s="160" t="s">
        <v>1</v>
      </c>
      <c r="F585" s="161" t="s">
        <v>639</v>
      </c>
      <c r="H585" s="160" t="s">
        <v>1</v>
      </c>
      <c r="I585" s="162"/>
      <c r="L585" s="158"/>
      <c r="M585" s="163"/>
      <c r="T585" s="164"/>
      <c r="AT585" s="160" t="s">
        <v>167</v>
      </c>
      <c r="AU585" s="160" t="s">
        <v>83</v>
      </c>
      <c r="AV585" s="12" t="s">
        <v>76</v>
      </c>
      <c r="AW585" s="12" t="s">
        <v>29</v>
      </c>
      <c r="AX585" s="12" t="s">
        <v>72</v>
      </c>
      <c r="AY585" s="160" t="s">
        <v>160</v>
      </c>
    </row>
    <row r="586" spans="2:65" s="12" customFormat="1" ht="10.199999999999999">
      <c r="B586" s="158"/>
      <c r="D586" s="159" t="s">
        <v>167</v>
      </c>
      <c r="E586" s="160" t="s">
        <v>1</v>
      </c>
      <c r="F586" s="161" t="s">
        <v>298</v>
      </c>
      <c r="H586" s="160" t="s">
        <v>1</v>
      </c>
      <c r="I586" s="162"/>
      <c r="L586" s="158"/>
      <c r="M586" s="163"/>
      <c r="T586" s="164"/>
      <c r="AT586" s="160" t="s">
        <v>167</v>
      </c>
      <c r="AU586" s="160" t="s">
        <v>83</v>
      </c>
      <c r="AV586" s="12" t="s">
        <v>76</v>
      </c>
      <c r="AW586" s="12" t="s">
        <v>29</v>
      </c>
      <c r="AX586" s="12" t="s">
        <v>72</v>
      </c>
      <c r="AY586" s="160" t="s">
        <v>160</v>
      </c>
    </row>
    <row r="587" spans="2:65" s="13" customFormat="1" ht="10.199999999999999">
      <c r="B587" s="165"/>
      <c r="D587" s="159" t="s">
        <v>167</v>
      </c>
      <c r="E587" s="166" t="s">
        <v>1</v>
      </c>
      <c r="F587" s="167" t="s">
        <v>640</v>
      </c>
      <c r="H587" s="168">
        <v>310</v>
      </c>
      <c r="I587" s="169"/>
      <c r="L587" s="165"/>
      <c r="M587" s="170"/>
      <c r="T587" s="171"/>
      <c r="AT587" s="166" t="s">
        <v>167</v>
      </c>
      <c r="AU587" s="166" t="s">
        <v>83</v>
      </c>
      <c r="AV587" s="13" t="s">
        <v>83</v>
      </c>
      <c r="AW587" s="13" t="s">
        <v>29</v>
      </c>
      <c r="AX587" s="13" t="s">
        <v>72</v>
      </c>
      <c r="AY587" s="166" t="s">
        <v>160</v>
      </c>
    </row>
    <row r="588" spans="2:65" s="14" customFormat="1" ht="10.199999999999999">
      <c r="B588" s="172"/>
      <c r="D588" s="159" t="s">
        <v>167</v>
      </c>
      <c r="E588" s="173" t="s">
        <v>1</v>
      </c>
      <c r="F588" s="174" t="s">
        <v>174</v>
      </c>
      <c r="H588" s="175">
        <v>310</v>
      </c>
      <c r="I588" s="176"/>
      <c r="L588" s="172"/>
      <c r="M588" s="177"/>
      <c r="T588" s="178"/>
      <c r="AT588" s="173" t="s">
        <v>167</v>
      </c>
      <c r="AU588" s="173" t="s">
        <v>83</v>
      </c>
      <c r="AV588" s="14" t="s">
        <v>166</v>
      </c>
      <c r="AW588" s="14" t="s">
        <v>29</v>
      </c>
      <c r="AX588" s="14" t="s">
        <v>76</v>
      </c>
      <c r="AY588" s="173" t="s">
        <v>160</v>
      </c>
    </row>
    <row r="589" spans="2:65" s="1" customFormat="1" ht="21.75" customHeight="1">
      <c r="B589" s="143"/>
      <c r="C589" s="186" t="s">
        <v>641</v>
      </c>
      <c r="D589" s="186" t="s">
        <v>260</v>
      </c>
      <c r="E589" s="187" t="s">
        <v>642</v>
      </c>
      <c r="F589" s="188" t="s">
        <v>643</v>
      </c>
      <c r="G589" s="189" t="s">
        <v>289</v>
      </c>
      <c r="H589" s="190">
        <v>313.10000000000002</v>
      </c>
      <c r="I589" s="191"/>
      <c r="J589" s="192">
        <f>ROUND(I589*H589,2)</f>
        <v>0</v>
      </c>
      <c r="K589" s="193"/>
      <c r="L589" s="194"/>
      <c r="M589" s="195" t="s">
        <v>1</v>
      </c>
      <c r="N589" s="196" t="s">
        <v>38</v>
      </c>
      <c r="P589" s="154">
        <f>O589*H589</f>
        <v>0</v>
      </c>
      <c r="Q589" s="154">
        <v>0</v>
      </c>
      <c r="R589" s="154">
        <f>Q589*H589</f>
        <v>0</v>
      </c>
      <c r="S589" s="154">
        <v>0</v>
      </c>
      <c r="T589" s="155">
        <f>S589*H589</f>
        <v>0</v>
      </c>
      <c r="AR589" s="156" t="s">
        <v>187</v>
      </c>
      <c r="AT589" s="156" t="s">
        <v>260</v>
      </c>
      <c r="AU589" s="156" t="s">
        <v>83</v>
      </c>
      <c r="AY589" s="17" t="s">
        <v>160</v>
      </c>
      <c r="BE589" s="157">
        <f>IF(N589="základná",J589,0)</f>
        <v>0</v>
      </c>
      <c r="BF589" s="157">
        <f>IF(N589="znížená",J589,0)</f>
        <v>0</v>
      </c>
      <c r="BG589" s="157">
        <f>IF(N589="zákl. prenesená",J589,0)</f>
        <v>0</v>
      </c>
      <c r="BH589" s="157">
        <f>IF(N589="zníž. prenesená",J589,0)</f>
        <v>0</v>
      </c>
      <c r="BI589" s="157">
        <f>IF(N589="nulová",J589,0)</f>
        <v>0</v>
      </c>
      <c r="BJ589" s="17" t="s">
        <v>83</v>
      </c>
      <c r="BK589" s="157">
        <f>ROUND(I589*H589,2)</f>
        <v>0</v>
      </c>
      <c r="BL589" s="17" t="s">
        <v>166</v>
      </c>
      <c r="BM589" s="156" t="s">
        <v>644</v>
      </c>
    </row>
    <row r="590" spans="2:65" s="13" customFormat="1" ht="10.199999999999999">
      <c r="B590" s="165"/>
      <c r="D590" s="159" t="s">
        <v>167</v>
      </c>
      <c r="E590" s="166" t="s">
        <v>1</v>
      </c>
      <c r="F590" s="167" t="s">
        <v>645</v>
      </c>
      <c r="H590" s="168">
        <v>313.10000000000002</v>
      </c>
      <c r="I590" s="169"/>
      <c r="L590" s="165"/>
      <c r="M590" s="170"/>
      <c r="T590" s="171"/>
      <c r="AT590" s="166" t="s">
        <v>167</v>
      </c>
      <c r="AU590" s="166" t="s">
        <v>83</v>
      </c>
      <c r="AV590" s="13" t="s">
        <v>83</v>
      </c>
      <c r="AW590" s="13" t="s">
        <v>29</v>
      </c>
      <c r="AX590" s="13" t="s">
        <v>72</v>
      </c>
      <c r="AY590" s="166" t="s">
        <v>160</v>
      </c>
    </row>
    <row r="591" spans="2:65" s="14" customFormat="1" ht="10.199999999999999">
      <c r="B591" s="172"/>
      <c r="D591" s="159" t="s">
        <v>167</v>
      </c>
      <c r="E591" s="173" t="s">
        <v>1</v>
      </c>
      <c r="F591" s="174" t="s">
        <v>174</v>
      </c>
      <c r="H591" s="175">
        <v>313.10000000000002</v>
      </c>
      <c r="I591" s="176"/>
      <c r="L591" s="172"/>
      <c r="M591" s="177"/>
      <c r="T591" s="178"/>
      <c r="AT591" s="173" t="s">
        <v>167</v>
      </c>
      <c r="AU591" s="173" t="s">
        <v>83</v>
      </c>
      <c r="AV591" s="14" t="s">
        <v>166</v>
      </c>
      <c r="AW591" s="14" t="s">
        <v>29</v>
      </c>
      <c r="AX591" s="14" t="s">
        <v>76</v>
      </c>
      <c r="AY591" s="173" t="s">
        <v>160</v>
      </c>
    </row>
    <row r="592" spans="2:65" s="1" customFormat="1" ht="37.799999999999997" customHeight="1">
      <c r="B592" s="143"/>
      <c r="C592" s="144" t="s">
        <v>404</v>
      </c>
      <c r="D592" s="144" t="s">
        <v>162</v>
      </c>
      <c r="E592" s="145" t="s">
        <v>646</v>
      </c>
      <c r="F592" s="146" t="s">
        <v>647</v>
      </c>
      <c r="G592" s="147" t="s">
        <v>165</v>
      </c>
      <c r="H592" s="148">
        <v>150</v>
      </c>
      <c r="I592" s="149"/>
      <c r="J592" s="150">
        <f>ROUND(I592*H592,2)</f>
        <v>0</v>
      </c>
      <c r="K592" s="151"/>
      <c r="L592" s="32"/>
      <c r="M592" s="152" t="s">
        <v>1</v>
      </c>
      <c r="N592" s="153" t="s">
        <v>38</v>
      </c>
      <c r="P592" s="154">
        <f>O592*H592</f>
        <v>0</v>
      </c>
      <c r="Q592" s="154">
        <v>0</v>
      </c>
      <c r="R592" s="154">
        <f>Q592*H592</f>
        <v>0</v>
      </c>
      <c r="S592" s="154">
        <v>0</v>
      </c>
      <c r="T592" s="155">
        <f>S592*H592</f>
        <v>0</v>
      </c>
      <c r="AR592" s="156" t="s">
        <v>166</v>
      </c>
      <c r="AT592" s="156" t="s">
        <v>162</v>
      </c>
      <c r="AU592" s="156" t="s">
        <v>83</v>
      </c>
      <c r="AY592" s="17" t="s">
        <v>160</v>
      </c>
      <c r="BE592" s="157">
        <f>IF(N592="základná",J592,0)</f>
        <v>0</v>
      </c>
      <c r="BF592" s="157">
        <f>IF(N592="znížená",J592,0)</f>
        <v>0</v>
      </c>
      <c r="BG592" s="157">
        <f>IF(N592="zákl. prenesená",J592,0)</f>
        <v>0</v>
      </c>
      <c r="BH592" s="157">
        <f>IF(N592="zníž. prenesená",J592,0)</f>
        <v>0</v>
      </c>
      <c r="BI592" s="157">
        <f>IF(N592="nulová",J592,0)</f>
        <v>0</v>
      </c>
      <c r="BJ592" s="17" t="s">
        <v>83</v>
      </c>
      <c r="BK592" s="157">
        <f>ROUND(I592*H592,2)</f>
        <v>0</v>
      </c>
      <c r="BL592" s="17" t="s">
        <v>166</v>
      </c>
      <c r="BM592" s="156" t="s">
        <v>648</v>
      </c>
    </row>
    <row r="593" spans="2:65" s="12" customFormat="1" ht="20.399999999999999">
      <c r="B593" s="158"/>
      <c r="D593" s="159" t="s">
        <v>167</v>
      </c>
      <c r="E593" s="160" t="s">
        <v>1</v>
      </c>
      <c r="F593" s="161" t="s">
        <v>649</v>
      </c>
      <c r="H593" s="160" t="s">
        <v>1</v>
      </c>
      <c r="I593" s="162"/>
      <c r="L593" s="158"/>
      <c r="M593" s="163"/>
      <c r="T593" s="164"/>
      <c r="AT593" s="160" t="s">
        <v>167</v>
      </c>
      <c r="AU593" s="160" t="s">
        <v>83</v>
      </c>
      <c r="AV593" s="12" t="s">
        <v>76</v>
      </c>
      <c r="AW593" s="12" t="s">
        <v>29</v>
      </c>
      <c r="AX593" s="12" t="s">
        <v>72</v>
      </c>
      <c r="AY593" s="160" t="s">
        <v>160</v>
      </c>
    </row>
    <row r="594" spans="2:65" s="13" customFormat="1" ht="10.199999999999999">
      <c r="B594" s="165"/>
      <c r="D594" s="159" t="s">
        <v>167</v>
      </c>
      <c r="E594" s="166" t="s">
        <v>1</v>
      </c>
      <c r="F594" s="167" t="s">
        <v>650</v>
      </c>
      <c r="H594" s="168">
        <v>150</v>
      </c>
      <c r="I594" s="169"/>
      <c r="L594" s="165"/>
      <c r="M594" s="170"/>
      <c r="T594" s="171"/>
      <c r="AT594" s="166" t="s">
        <v>167</v>
      </c>
      <c r="AU594" s="166" t="s">
        <v>83</v>
      </c>
      <c r="AV594" s="13" t="s">
        <v>83</v>
      </c>
      <c r="AW594" s="13" t="s">
        <v>29</v>
      </c>
      <c r="AX594" s="13" t="s">
        <v>72</v>
      </c>
      <c r="AY594" s="166" t="s">
        <v>160</v>
      </c>
    </row>
    <row r="595" spans="2:65" s="14" customFormat="1" ht="10.199999999999999">
      <c r="B595" s="172"/>
      <c r="D595" s="159" t="s">
        <v>167</v>
      </c>
      <c r="E595" s="173" t="s">
        <v>1</v>
      </c>
      <c r="F595" s="174" t="s">
        <v>174</v>
      </c>
      <c r="H595" s="175">
        <v>150</v>
      </c>
      <c r="I595" s="176"/>
      <c r="L595" s="172"/>
      <c r="M595" s="177"/>
      <c r="T595" s="178"/>
      <c r="AT595" s="173" t="s">
        <v>167</v>
      </c>
      <c r="AU595" s="173" t="s">
        <v>83</v>
      </c>
      <c r="AV595" s="14" t="s">
        <v>166</v>
      </c>
      <c r="AW595" s="14" t="s">
        <v>29</v>
      </c>
      <c r="AX595" s="14" t="s">
        <v>76</v>
      </c>
      <c r="AY595" s="173" t="s">
        <v>160</v>
      </c>
    </row>
    <row r="596" spans="2:65" s="1" customFormat="1" ht="24.15" customHeight="1">
      <c r="B596" s="143"/>
      <c r="C596" s="186" t="s">
        <v>651</v>
      </c>
      <c r="D596" s="186" t="s">
        <v>260</v>
      </c>
      <c r="E596" s="187" t="s">
        <v>652</v>
      </c>
      <c r="F596" s="188" t="s">
        <v>653</v>
      </c>
      <c r="G596" s="189" t="s">
        <v>165</v>
      </c>
      <c r="H596" s="190">
        <v>172.5</v>
      </c>
      <c r="I596" s="191"/>
      <c r="J596" s="192">
        <f>ROUND(I596*H596,2)</f>
        <v>0</v>
      </c>
      <c r="K596" s="193"/>
      <c r="L596" s="194"/>
      <c r="M596" s="195" t="s">
        <v>1</v>
      </c>
      <c r="N596" s="196" t="s">
        <v>38</v>
      </c>
      <c r="P596" s="154">
        <f>O596*H596</f>
        <v>0</v>
      </c>
      <c r="Q596" s="154">
        <v>0</v>
      </c>
      <c r="R596" s="154">
        <f>Q596*H596</f>
        <v>0</v>
      </c>
      <c r="S596" s="154">
        <v>0</v>
      </c>
      <c r="T596" s="155">
        <f>S596*H596</f>
        <v>0</v>
      </c>
      <c r="AR596" s="156" t="s">
        <v>187</v>
      </c>
      <c r="AT596" s="156" t="s">
        <v>260</v>
      </c>
      <c r="AU596" s="156" t="s">
        <v>83</v>
      </c>
      <c r="AY596" s="17" t="s">
        <v>160</v>
      </c>
      <c r="BE596" s="157">
        <f>IF(N596="základná",J596,0)</f>
        <v>0</v>
      </c>
      <c r="BF596" s="157">
        <f>IF(N596="znížená",J596,0)</f>
        <v>0</v>
      </c>
      <c r="BG596" s="157">
        <f>IF(N596="zákl. prenesená",J596,0)</f>
        <v>0</v>
      </c>
      <c r="BH596" s="157">
        <f>IF(N596="zníž. prenesená",J596,0)</f>
        <v>0</v>
      </c>
      <c r="BI596" s="157">
        <f>IF(N596="nulová",J596,0)</f>
        <v>0</v>
      </c>
      <c r="BJ596" s="17" t="s">
        <v>83</v>
      </c>
      <c r="BK596" s="157">
        <f>ROUND(I596*H596,2)</f>
        <v>0</v>
      </c>
      <c r="BL596" s="17" t="s">
        <v>166</v>
      </c>
      <c r="BM596" s="156" t="s">
        <v>654</v>
      </c>
    </row>
    <row r="597" spans="2:65" s="13" customFormat="1" ht="10.199999999999999">
      <c r="B597" s="165"/>
      <c r="D597" s="159" t="s">
        <v>167</v>
      </c>
      <c r="E597" s="166" t="s">
        <v>1</v>
      </c>
      <c r="F597" s="167" t="s">
        <v>655</v>
      </c>
      <c r="H597" s="168">
        <v>172.5</v>
      </c>
      <c r="I597" s="169"/>
      <c r="L597" s="165"/>
      <c r="M597" s="170"/>
      <c r="T597" s="171"/>
      <c r="AT597" s="166" t="s">
        <v>167</v>
      </c>
      <c r="AU597" s="166" t="s">
        <v>83</v>
      </c>
      <c r="AV597" s="13" t="s">
        <v>83</v>
      </c>
      <c r="AW597" s="13" t="s">
        <v>29</v>
      </c>
      <c r="AX597" s="13" t="s">
        <v>72</v>
      </c>
      <c r="AY597" s="166" t="s">
        <v>160</v>
      </c>
    </row>
    <row r="598" spans="2:65" s="14" customFormat="1" ht="10.199999999999999">
      <c r="B598" s="172"/>
      <c r="D598" s="159" t="s">
        <v>167</v>
      </c>
      <c r="E598" s="173" t="s">
        <v>1</v>
      </c>
      <c r="F598" s="174" t="s">
        <v>174</v>
      </c>
      <c r="H598" s="175">
        <v>172.5</v>
      </c>
      <c r="I598" s="176"/>
      <c r="L598" s="172"/>
      <c r="M598" s="177"/>
      <c r="T598" s="178"/>
      <c r="AT598" s="173" t="s">
        <v>167</v>
      </c>
      <c r="AU598" s="173" t="s">
        <v>83</v>
      </c>
      <c r="AV598" s="14" t="s">
        <v>166</v>
      </c>
      <c r="AW598" s="14" t="s">
        <v>29</v>
      </c>
      <c r="AX598" s="14" t="s">
        <v>76</v>
      </c>
      <c r="AY598" s="173" t="s">
        <v>160</v>
      </c>
    </row>
    <row r="599" spans="2:65" s="1" customFormat="1" ht="16.5" customHeight="1">
      <c r="B599" s="143"/>
      <c r="C599" s="144" t="s">
        <v>412</v>
      </c>
      <c r="D599" s="144" t="s">
        <v>162</v>
      </c>
      <c r="E599" s="145" t="s">
        <v>656</v>
      </c>
      <c r="F599" s="146" t="s">
        <v>657</v>
      </c>
      <c r="G599" s="147" t="s">
        <v>601</v>
      </c>
      <c r="H599" s="148">
        <v>30</v>
      </c>
      <c r="I599" s="149"/>
      <c r="J599" s="150">
        <f>ROUND(I599*H599,2)</f>
        <v>0</v>
      </c>
      <c r="K599" s="151"/>
      <c r="L599" s="32"/>
      <c r="M599" s="152" t="s">
        <v>1</v>
      </c>
      <c r="N599" s="153" t="s">
        <v>38</v>
      </c>
      <c r="P599" s="154">
        <f>O599*H599</f>
        <v>0</v>
      </c>
      <c r="Q599" s="154">
        <v>0</v>
      </c>
      <c r="R599" s="154">
        <f>Q599*H599</f>
        <v>0</v>
      </c>
      <c r="S599" s="154">
        <v>0</v>
      </c>
      <c r="T599" s="155">
        <f>S599*H599</f>
        <v>0</v>
      </c>
      <c r="AR599" s="156" t="s">
        <v>166</v>
      </c>
      <c r="AT599" s="156" t="s">
        <v>162</v>
      </c>
      <c r="AU599" s="156" t="s">
        <v>83</v>
      </c>
      <c r="AY599" s="17" t="s">
        <v>160</v>
      </c>
      <c r="BE599" s="157">
        <f>IF(N599="základná",J599,0)</f>
        <v>0</v>
      </c>
      <c r="BF599" s="157">
        <f>IF(N599="znížená",J599,0)</f>
        <v>0</v>
      </c>
      <c r="BG599" s="157">
        <f>IF(N599="zákl. prenesená",J599,0)</f>
        <v>0</v>
      </c>
      <c r="BH599" s="157">
        <f>IF(N599="zníž. prenesená",J599,0)</f>
        <v>0</v>
      </c>
      <c r="BI599" s="157">
        <f>IF(N599="nulová",J599,0)</f>
        <v>0</v>
      </c>
      <c r="BJ599" s="17" t="s">
        <v>83</v>
      </c>
      <c r="BK599" s="157">
        <f>ROUND(I599*H599,2)</f>
        <v>0</v>
      </c>
      <c r="BL599" s="17" t="s">
        <v>166</v>
      </c>
      <c r="BM599" s="156" t="s">
        <v>658</v>
      </c>
    </row>
    <row r="600" spans="2:65" s="12" customFormat="1" ht="10.199999999999999">
      <c r="B600" s="158"/>
      <c r="D600" s="159" t="s">
        <v>167</v>
      </c>
      <c r="E600" s="160" t="s">
        <v>1</v>
      </c>
      <c r="F600" s="161" t="s">
        <v>659</v>
      </c>
      <c r="H600" s="160" t="s">
        <v>1</v>
      </c>
      <c r="I600" s="162"/>
      <c r="L600" s="158"/>
      <c r="M600" s="163"/>
      <c r="T600" s="164"/>
      <c r="AT600" s="160" t="s">
        <v>167</v>
      </c>
      <c r="AU600" s="160" t="s">
        <v>83</v>
      </c>
      <c r="AV600" s="12" t="s">
        <v>76</v>
      </c>
      <c r="AW600" s="12" t="s">
        <v>29</v>
      </c>
      <c r="AX600" s="12" t="s">
        <v>72</v>
      </c>
      <c r="AY600" s="160" t="s">
        <v>160</v>
      </c>
    </row>
    <row r="601" spans="2:65" s="12" customFormat="1" ht="10.199999999999999">
      <c r="B601" s="158"/>
      <c r="D601" s="159" t="s">
        <v>167</v>
      </c>
      <c r="E601" s="160" t="s">
        <v>1</v>
      </c>
      <c r="F601" s="161" t="s">
        <v>660</v>
      </c>
      <c r="H601" s="160" t="s">
        <v>1</v>
      </c>
      <c r="I601" s="162"/>
      <c r="L601" s="158"/>
      <c r="M601" s="163"/>
      <c r="T601" s="164"/>
      <c r="AT601" s="160" t="s">
        <v>167</v>
      </c>
      <c r="AU601" s="160" t="s">
        <v>83</v>
      </c>
      <c r="AV601" s="12" t="s">
        <v>76</v>
      </c>
      <c r="AW601" s="12" t="s">
        <v>29</v>
      </c>
      <c r="AX601" s="12" t="s">
        <v>72</v>
      </c>
      <c r="AY601" s="160" t="s">
        <v>160</v>
      </c>
    </row>
    <row r="602" spans="2:65" s="13" customFormat="1" ht="10.199999999999999">
      <c r="B602" s="165"/>
      <c r="D602" s="159" t="s">
        <v>167</v>
      </c>
      <c r="E602" s="166" t="s">
        <v>1</v>
      </c>
      <c r="F602" s="167" t="s">
        <v>254</v>
      </c>
      <c r="H602" s="168">
        <v>30</v>
      </c>
      <c r="I602" s="169"/>
      <c r="L602" s="165"/>
      <c r="M602" s="170"/>
      <c r="T602" s="171"/>
      <c r="AT602" s="166" t="s">
        <v>167</v>
      </c>
      <c r="AU602" s="166" t="s">
        <v>83</v>
      </c>
      <c r="AV602" s="13" t="s">
        <v>83</v>
      </c>
      <c r="AW602" s="13" t="s">
        <v>29</v>
      </c>
      <c r="AX602" s="13" t="s">
        <v>72</v>
      </c>
      <c r="AY602" s="166" t="s">
        <v>160</v>
      </c>
    </row>
    <row r="603" spans="2:65" s="14" customFormat="1" ht="10.199999999999999">
      <c r="B603" s="172"/>
      <c r="D603" s="159" t="s">
        <v>167</v>
      </c>
      <c r="E603" s="173" t="s">
        <v>1</v>
      </c>
      <c r="F603" s="174" t="s">
        <v>174</v>
      </c>
      <c r="H603" s="175">
        <v>30</v>
      </c>
      <c r="I603" s="176"/>
      <c r="L603" s="172"/>
      <c r="M603" s="177"/>
      <c r="T603" s="178"/>
      <c r="AT603" s="173" t="s">
        <v>167</v>
      </c>
      <c r="AU603" s="173" t="s">
        <v>83</v>
      </c>
      <c r="AV603" s="14" t="s">
        <v>166</v>
      </c>
      <c r="AW603" s="14" t="s">
        <v>29</v>
      </c>
      <c r="AX603" s="14" t="s">
        <v>76</v>
      </c>
      <c r="AY603" s="173" t="s">
        <v>160</v>
      </c>
    </row>
    <row r="604" spans="2:65" s="1" customFormat="1" ht="24.15" customHeight="1">
      <c r="B604" s="143"/>
      <c r="C604" s="144" t="s">
        <v>277</v>
      </c>
      <c r="D604" s="144" t="s">
        <v>162</v>
      </c>
      <c r="E604" s="145" t="s">
        <v>661</v>
      </c>
      <c r="F604" s="146" t="s">
        <v>662</v>
      </c>
      <c r="G604" s="147" t="s">
        <v>601</v>
      </c>
      <c r="H604" s="148">
        <v>6.25</v>
      </c>
      <c r="I604" s="149"/>
      <c r="J604" s="150">
        <f>ROUND(I604*H604,2)</f>
        <v>0</v>
      </c>
      <c r="K604" s="151"/>
      <c r="L604" s="32"/>
      <c r="M604" s="152" t="s">
        <v>1</v>
      </c>
      <c r="N604" s="153" t="s">
        <v>38</v>
      </c>
      <c r="P604" s="154">
        <f>O604*H604</f>
        <v>0</v>
      </c>
      <c r="Q604" s="154">
        <v>0</v>
      </c>
      <c r="R604" s="154">
        <f>Q604*H604</f>
        <v>0</v>
      </c>
      <c r="S604" s="154">
        <v>0</v>
      </c>
      <c r="T604" s="155">
        <f>S604*H604</f>
        <v>0</v>
      </c>
      <c r="AR604" s="156" t="s">
        <v>166</v>
      </c>
      <c r="AT604" s="156" t="s">
        <v>162</v>
      </c>
      <c r="AU604" s="156" t="s">
        <v>83</v>
      </c>
      <c r="AY604" s="17" t="s">
        <v>160</v>
      </c>
      <c r="BE604" s="157">
        <f>IF(N604="základná",J604,0)</f>
        <v>0</v>
      </c>
      <c r="BF604" s="157">
        <f>IF(N604="znížená",J604,0)</f>
        <v>0</v>
      </c>
      <c r="BG604" s="157">
        <f>IF(N604="zákl. prenesená",J604,0)</f>
        <v>0</v>
      </c>
      <c r="BH604" s="157">
        <f>IF(N604="zníž. prenesená",J604,0)</f>
        <v>0</v>
      </c>
      <c r="BI604" s="157">
        <f>IF(N604="nulová",J604,0)</f>
        <v>0</v>
      </c>
      <c r="BJ604" s="17" t="s">
        <v>83</v>
      </c>
      <c r="BK604" s="157">
        <f>ROUND(I604*H604,2)</f>
        <v>0</v>
      </c>
      <c r="BL604" s="17" t="s">
        <v>166</v>
      </c>
      <c r="BM604" s="156" t="s">
        <v>650</v>
      </c>
    </row>
    <row r="605" spans="2:65" s="12" customFormat="1" ht="20.399999999999999">
      <c r="B605" s="158"/>
      <c r="D605" s="159" t="s">
        <v>167</v>
      </c>
      <c r="E605" s="160" t="s">
        <v>1</v>
      </c>
      <c r="F605" s="161" t="s">
        <v>663</v>
      </c>
      <c r="H605" s="160" t="s">
        <v>1</v>
      </c>
      <c r="I605" s="162"/>
      <c r="L605" s="158"/>
      <c r="M605" s="163"/>
      <c r="T605" s="164"/>
      <c r="AT605" s="160" t="s">
        <v>167</v>
      </c>
      <c r="AU605" s="160" t="s">
        <v>83</v>
      </c>
      <c r="AV605" s="12" t="s">
        <v>76</v>
      </c>
      <c r="AW605" s="12" t="s">
        <v>29</v>
      </c>
      <c r="AX605" s="12" t="s">
        <v>72</v>
      </c>
      <c r="AY605" s="160" t="s">
        <v>160</v>
      </c>
    </row>
    <row r="606" spans="2:65" s="12" customFormat="1" ht="10.199999999999999">
      <c r="B606" s="158"/>
      <c r="D606" s="159" t="s">
        <v>167</v>
      </c>
      <c r="E606" s="160" t="s">
        <v>1</v>
      </c>
      <c r="F606" s="161" t="s">
        <v>664</v>
      </c>
      <c r="H606" s="160" t="s">
        <v>1</v>
      </c>
      <c r="I606" s="162"/>
      <c r="L606" s="158"/>
      <c r="M606" s="163"/>
      <c r="T606" s="164"/>
      <c r="AT606" s="160" t="s">
        <v>167</v>
      </c>
      <c r="AU606" s="160" t="s">
        <v>83</v>
      </c>
      <c r="AV606" s="12" t="s">
        <v>76</v>
      </c>
      <c r="AW606" s="12" t="s">
        <v>29</v>
      </c>
      <c r="AX606" s="12" t="s">
        <v>72</v>
      </c>
      <c r="AY606" s="160" t="s">
        <v>160</v>
      </c>
    </row>
    <row r="607" spans="2:65" s="13" customFormat="1" ht="10.199999999999999">
      <c r="B607" s="165"/>
      <c r="D607" s="159" t="s">
        <v>167</v>
      </c>
      <c r="E607" s="166" t="s">
        <v>1</v>
      </c>
      <c r="F607" s="167" t="s">
        <v>665</v>
      </c>
      <c r="H607" s="168">
        <v>6.25</v>
      </c>
      <c r="I607" s="169"/>
      <c r="L607" s="165"/>
      <c r="M607" s="170"/>
      <c r="T607" s="171"/>
      <c r="AT607" s="166" t="s">
        <v>167</v>
      </c>
      <c r="AU607" s="166" t="s">
        <v>83</v>
      </c>
      <c r="AV607" s="13" t="s">
        <v>83</v>
      </c>
      <c r="AW607" s="13" t="s">
        <v>29</v>
      </c>
      <c r="AX607" s="13" t="s">
        <v>72</v>
      </c>
      <c r="AY607" s="166" t="s">
        <v>160</v>
      </c>
    </row>
    <row r="608" spans="2:65" s="14" customFormat="1" ht="10.199999999999999">
      <c r="B608" s="172"/>
      <c r="D608" s="159" t="s">
        <v>167</v>
      </c>
      <c r="E608" s="173" t="s">
        <v>1</v>
      </c>
      <c r="F608" s="174" t="s">
        <v>174</v>
      </c>
      <c r="H608" s="175">
        <v>6.25</v>
      </c>
      <c r="I608" s="176"/>
      <c r="L608" s="172"/>
      <c r="M608" s="177"/>
      <c r="T608" s="178"/>
      <c r="AT608" s="173" t="s">
        <v>167</v>
      </c>
      <c r="AU608" s="173" t="s">
        <v>83</v>
      </c>
      <c r="AV608" s="14" t="s">
        <v>166</v>
      </c>
      <c r="AW608" s="14" t="s">
        <v>29</v>
      </c>
      <c r="AX608" s="14" t="s">
        <v>76</v>
      </c>
      <c r="AY608" s="173" t="s">
        <v>160</v>
      </c>
    </row>
    <row r="609" spans="2:65" s="1" customFormat="1" ht="16.5" customHeight="1">
      <c r="B609" s="143"/>
      <c r="C609" s="144" t="s">
        <v>416</v>
      </c>
      <c r="D609" s="144" t="s">
        <v>162</v>
      </c>
      <c r="E609" s="145" t="s">
        <v>666</v>
      </c>
      <c r="F609" s="146" t="s">
        <v>667</v>
      </c>
      <c r="G609" s="147" t="s">
        <v>209</v>
      </c>
      <c r="H609" s="148">
        <v>15</v>
      </c>
      <c r="I609" s="149"/>
      <c r="J609" s="150">
        <f>ROUND(I609*H609,2)</f>
        <v>0</v>
      </c>
      <c r="K609" s="151"/>
      <c r="L609" s="32"/>
      <c r="M609" s="152" t="s">
        <v>1</v>
      </c>
      <c r="N609" s="153" t="s">
        <v>38</v>
      </c>
      <c r="P609" s="154">
        <f>O609*H609</f>
        <v>0</v>
      </c>
      <c r="Q609" s="154">
        <v>0</v>
      </c>
      <c r="R609" s="154">
        <f>Q609*H609</f>
        <v>0</v>
      </c>
      <c r="S609" s="154">
        <v>0</v>
      </c>
      <c r="T609" s="155">
        <f>S609*H609</f>
        <v>0</v>
      </c>
      <c r="AR609" s="156" t="s">
        <v>166</v>
      </c>
      <c r="AT609" s="156" t="s">
        <v>162</v>
      </c>
      <c r="AU609" s="156" t="s">
        <v>83</v>
      </c>
      <c r="AY609" s="17" t="s">
        <v>160</v>
      </c>
      <c r="BE609" s="157">
        <f>IF(N609="základná",J609,0)</f>
        <v>0</v>
      </c>
      <c r="BF609" s="157">
        <f>IF(N609="znížená",J609,0)</f>
        <v>0</v>
      </c>
      <c r="BG609" s="157">
        <f>IF(N609="zákl. prenesená",J609,0)</f>
        <v>0</v>
      </c>
      <c r="BH609" s="157">
        <f>IF(N609="zníž. prenesená",J609,0)</f>
        <v>0</v>
      </c>
      <c r="BI609" s="157">
        <f>IF(N609="nulová",J609,0)</f>
        <v>0</v>
      </c>
      <c r="BJ609" s="17" t="s">
        <v>83</v>
      </c>
      <c r="BK609" s="157">
        <f>ROUND(I609*H609,2)</f>
        <v>0</v>
      </c>
      <c r="BL609" s="17" t="s">
        <v>166</v>
      </c>
      <c r="BM609" s="156" t="s">
        <v>668</v>
      </c>
    </row>
    <row r="610" spans="2:65" s="12" customFormat="1" ht="10.199999999999999">
      <c r="B610" s="158"/>
      <c r="D610" s="159" t="s">
        <v>167</v>
      </c>
      <c r="E610" s="160" t="s">
        <v>1</v>
      </c>
      <c r="F610" s="161" t="s">
        <v>168</v>
      </c>
      <c r="H610" s="160" t="s">
        <v>1</v>
      </c>
      <c r="I610" s="162"/>
      <c r="L610" s="158"/>
      <c r="M610" s="163"/>
      <c r="T610" s="164"/>
      <c r="AT610" s="160" t="s">
        <v>167</v>
      </c>
      <c r="AU610" s="160" t="s">
        <v>83</v>
      </c>
      <c r="AV610" s="12" t="s">
        <v>76</v>
      </c>
      <c r="AW610" s="12" t="s">
        <v>29</v>
      </c>
      <c r="AX610" s="12" t="s">
        <v>72</v>
      </c>
      <c r="AY610" s="160" t="s">
        <v>160</v>
      </c>
    </row>
    <row r="611" spans="2:65" s="12" customFormat="1" ht="10.199999999999999">
      <c r="B611" s="158"/>
      <c r="D611" s="159" t="s">
        <v>167</v>
      </c>
      <c r="E611" s="160" t="s">
        <v>1</v>
      </c>
      <c r="F611" s="161" t="s">
        <v>669</v>
      </c>
      <c r="H611" s="160" t="s">
        <v>1</v>
      </c>
      <c r="I611" s="162"/>
      <c r="L611" s="158"/>
      <c r="M611" s="163"/>
      <c r="T611" s="164"/>
      <c r="AT611" s="160" t="s">
        <v>167</v>
      </c>
      <c r="AU611" s="160" t="s">
        <v>83</v>
      </c>
      <c r="AV611" s="12" t="s">
        <v>76</v>
      </c>
      <c r="AW611" s="12" t="s">
        <v>29</v>
      </c>
      <c r="AX611" s="12" t="s">
        <v>72</v>
      </c>
      <c r="AY611" s="160" t="s">
        <v>160</v>
      </c>
    </row>
    <row r="612" spans="2:65" s="13" customFormat="1" ht="10.199999999999999">
      <c r="B612" s="165"/>
      <c r="D612" s="159" t="s">
        <v>167</v>
      </c>
      <c r="E612" s="166" t="s">
        <v>1</v>
      </c>
      <c r="F612" s="167" t="s">
        <v>251</v>
      </c>
      <c r="H612" s="168">
        <v>15</v>
      </c>
      <c r="I612" s="169"/>
      <c r="L612" s="165"/>
      <c r="M612" s="170"/>
      <c r="T612" s="171"/>
      <c r="AT612" s="166" t="s">
        <v>167</v>
      </c>
      <c r="AU612" s="166" t="s">
        <v>83</v>
      </c>
      <c r="AV612" s="13" t="s">
        <v>83</v>
      </c>
      <c r="AW612" s="13" t="s">
        <v>29</v>
      </c>
      <c r="AX612" s="13" t="s">
        <v>72</v>
      </c>
      <c r="AY612" s="166" t="s">
        <v>160</v>
      </c>
    </row>
    <row r="613" spans="2:65" s="14" customFormat="1" ht="10.199999999999999">
      <c r="B613" s="172"/>
      <c r="D613" s="159" t="s">
        <v>167</v>
      </c>
      <c r="E613" s="173" t="s">
        <v>1</v>
      </c>
      <c r="F613" s="174" t="s">
        <v>174</v>
      </c>
      <c r="H613" s="175">
        <v>15</v>
      </c>
      <c r="I613" s="176"/>
      <c r="L613" s="172"/>
      <c r="M613" s="177"/>
      <c r="T613" s="178"/>
      <c r="AT613" s="173" t="s">
        <v>167</v>
      </c>
      <c r="AU613" s="173" t="s">
        <v>83</v>
      </c>
      <c r="AV613" s="14" t="s">
        <v>166</v>
      </c>
      <c r="AW613" s="14" t="s">
        <v>29</v>
      </c>
      <c r="AX613" s="14" t="s">
        <v>76</v>
      </c>
      <c r="AY613" s="173" t="s">
        <v>160</v>
      </c>
    </row>
    <row r="614" spans="2:65" s="1" customFormat="1" ht="24.15" customHeight="1">
      <c r="B614" s="143"/>
      <c r="C614" s="144" t="s">
        <v>670</v>
      </c>
      <c r="D614" s="144" t="s">
        <v>162</v>
      </c>
      <c r="E614" s="145" t="s">
        <v>671</v>
      </c>
      <c r="F614" s="146" t="s">
        <v>672</v>
      </c>
      <c r="G614" s="147" t="s">
        <v>289</v>
      </c>
      <c r="H614" s="148">
        <v>6</v>
      </c>
      <c r="I614" s="149"/>
      <c r="J614" s="150">
        <f>ROUND(I614*H614,2)</f>
        <v>0</v>
      </c>
      <c r="K614" s="151"/>
      <c r="L614" s="32"/>
      <c r="M614" s="152" t="s">
        <v>1</v>
      </c>
      <c r="N614" s="153" t="s">
        <v>38</v>
      </c>
      <c r="P614" s="154">
        <f>O614*H614</f>
        <v>0</v>
      </c>
      <c r="Q614" s="154">
        <v>0</v>
      </c>
      <c r="R614" s="154">
        <f>Q614*H614</f>
        <v>0</v>
      </c>
      <c r="S614" s="154">
        <v>0</v>
      </c>
      <c r="T614" s="155">
        <f>S614*H614</f>
        <v>0</v>
      </c>
      <c r="AR614" s="156" t="s">
        <v>166</v>
      </c>
      <c r="AT614" s="156" t="s">
        <v>162</v>
      </c>
      <c r="AU614" s="156" t="s">
        <v>83</v>
      </c>
      <c r="AY614" s="17" t="s">
        <v>160</v>
      </c>
      <c r="BE614" s="157">
        <f>IF(N614="základná",J614,0)</f>
        <v>0</v>
      </c>
      <c r="BF614" s="157">
        <f>IF(N614="znížená",J614,0)</f>
        <v>0</v>
      </c>
      <c r="BG614" s="157">
        <f>IF(N614="zákl. prenesená",J614,0)</f>
        <v>0</v>
      </c>
      <c r="BH614" s="157">
        <f>IF(N614="zníž. prenesená",J614,0)</f>
        <v>0</v>
      </c>
      <c r="BI614" s="157">
        <f>IF(N614="nulová",J614,0)</f>
        <v>0</v>
      </c>
      <c r="BJ614" s="17" t="s">
        <v>83</v>
      </c>
      <c r="BK614" s="157">
        <f>ROUND(I614*H614,2)</f>
        <v>0</v>
      </c>
      <c r="BL614" s="17" t="s">
        <v>166</v>
      </c>
      <c r="BM614" s="156" t="s">
        <v>673</v>
      </c>
    </row>
    <row r="615" spans="2:65" s="12" customFormat="1" ht="10.199999999999999">
      <c r="B615" s="158"/>
      <c r="D615" s="159" t="s">
        <v>167</v>
      </c>
      <c r="E615" s="160" t="s">
        <v>1</v>
      </c>
      <c r="F615" s="161" t="s">
        <v>674</v>
      </c>
      <c r="H615" s="160" t="s">
        <v>1</v>
      </c>
      <c r="I615" s="162"/>
      <c r="L615" s="158"/>
      <c r="M615" s="163"/>
      <c r="T615" s="164"/>
      <c r="AT615" s="160" t="s">
        <v>167</v>
      </c>
      <c r="AU615" s="160" t="s">
        <v>83</v>
      </c>
      <c r="AV615" s="12" t="s">
        <v>76</v>
      </c>
      <c r="AW615" s="12" t="s">
        <v>29</v>
      </c>
      <c r="AX615" s="12" t="s">
        <v>72</v>
      </c>
      <c r="AY615" s="160" t="s">
        <v>160</v>
      </c>
    </row>
    <row r="616" spans="2:65" s="12" customFormat="1" ht="10.199999999999999">
      <c r="B616" s="158"/>
      <c r="D616" s="159" t="s">
        <v>167</v>
      </c>
      <c r="E616" s="160" t="s">
        <v>1</v>
      </c>
      <c r="F616" s="161" t="s">
        <v>675</v>
      </c>
      <c r="H616" s="160" t="s">
        <v>1</v>
      </c>
      <c r="I616" s="162"/>
      <c r="L616" s="158"/>
      <c r="M616" s="163"/>
      <c r="T616" s="164"/>
      <c r="AT616" s="160" t="s">
        <v>167</v>
      </c>
      <c r="AU616" s="160" t="s">
        <v>83</v>
      </c>
      <c r="AV616" s="12" t="s">
        <v>76</v>
      </c>
      <c r="AW616" s="12" t="s">
        <v>29</v>
      </c>
      <c r="AX616" s="12" t="s">
        <v>72</v>
      </c>
      <c r="AY616" s="160" t="s">
        <v>160</v>
      </c>
    </row>
    <row r="617" spans="2:65" s="13" customFormat="1" ht="10.199999999999999">
      <c r="B617" s="165"/>
      <c r="D617" s="159" t="s">
        <v>167</v>
      </c>
      <c r="E617" s="166" t="s">
        <v>1</v>
      </c>
      <c r="F617" s="167" t="s">
        <v>676</v>
      </c>
      <c r="H617" s="168">
        <v>5</v>
      </c>
      <c r="I617" s="169"/>
      <c r="L617" s="165"/>
      <c r="M617" s="170"/>
      <c r="T617" s="171"/>
      <c r="AT617" s="166" t="s">
        <v>167</v>
      </c>
      <c r="AU617" s="166" t="s">
        <v>83</v>
      </c>
      <c r="AV617" s="13" t="s">
        <v>83</v>
      </c>
      <c r="AW617" s="13" t="s">
        <v>29</v>
      </c>
      <c r="AX617" s="13" t="s">
        <v>72</v>
      </c>
      <c r="AY617" s="166" t="s">
        <v>160</v>
      </c>
    </row>
    <row r="618" spans="2:65" s="13" customFormat="1" ht="10.199999999999999">
      <c r="B618" s="165"/>
      <c r="D618" s="159" t="s">
        <v>167</v>
      </c>
      <c r="E618" s="166" t="s">
        <v>1</v>
      </c>
      <c r="F618" s="167" t="s">
        <v>677</v>
      </c>
      <c r="H618" s="168">
        <v>1</v>
      </c>
      <c r="I618" s="169"/>
      <c r="L618" s="165"/>
      <c r="M618" s="170"/>
      <c r="T618" s="171"/>
      <c r="AT618" s="166" t="s">
        <v>167</v>
      </c>
      <c r="AU618" s="166" t="s">
        <v>83</v>
      </c>
      <c r="AV618" s="13" t="s">
        <v>83</v>
      </c>
      <c r="AW618" s="13" t="s">
        <v>29</v>
      </c>
      <c r="AX618" s="13" t="s">
        <v>72</v>
      </c>
      <c r="AY618" s="166" t="s">
        <v>160</v>
      </c>
    </row>
    <row r="619" spans="2:65" s="14" customFormat="1" ht="10.199999999999999">
      <c r="B619" s="172"/>
      <c r="D619" s="159" t="s">
        <v>167</v>
      </c>
      <c r="E619" s="173" t="s">
        <v>1</v>
      </c>
      <c r="F619" s="174" t="s">
        <v>174</v>
      </c>
      <c r="H619" s="175">
        <v>6</v>
      </c>
      <c r="I619" s="176"/>
      <c r="L619" s="172"/>
      <c r="M619" s="177"/>
      <c r="T619" s="178"/>
      <c r="AT619" s="173" t="s">
        <v>167</v>
      </c>
      <c r="AU619" s="173" t="s">
        <v>83</v>
      </c>
      <c r="AV619" s="14" t="s">
        <v>166</v>
      </c>
      <c r="AW619" s="14" t="s">
        <v>29</v>
      </c>
      <c r="AX619" s="14" t="s">
        <v>76</v>
      </c>
      <c r="AY619" s="173" t="s">
        <v>160</v>
      </c>
    </row>
    <row r="620" spans="2:65" s="1" customFormat="1" ht="16.5" customHeight="1">
      <c r="B620" s="143"/>
      <c r="C620" s="274" t="s">
        <v>479</v>
      </c>
      <c r="D620" s="274" t="s">
        <v>162</v>
      </c>
      <c r="E620" s="275" t="s">
        <v>678</v>
      </c>
      <c r="F620" s="276" t="s">
        <v>679</v>
      </c>
      <c r="G620" s="277" t="s">
        <v>601</v>
      </c>
      <c r="H620" s="278">
        <v>29.3</v>
      </c>
      <c r="I620" s="149"/>
      <c r="J620" s="150">
        <f>ROUND(I620*H620,2)</f>
        <v>0</v>
      </c>
      <c r="K620" s="151"/>
      <c r="L620" s="32"/>
      <c r="M620" s="152" t="s">
        <v>1</v>
      </c>
      <c r="N620" s="153" t="s">
        <v>38</v>
      </c>
      <c r="P620" s="154">
        <f>O620*H620</f>
        <v>0</v>
      </c>
      <c r="Q620" s="154">
        <v>0</v>
      </c>
      <c r="R620" s="154">
        <f>Q620*H620</f>
        <v>0</v>
      </c>
      <c r="S620" s="154">
        <v>0.15</v>
      </c>
      <c r="T620" s="155">
        <f>S620*H620</f>
        <v>4.3949999999999996</v>
      </c>
      <c r="AR620" s="156" t="s">
        <v>166</v>
      </c>
      <c r="AT620" s="156" t="s">
        <v>162</v>
      </c>
      <c r="AU620" s="156" t="s">
        <v>83</v>
      </c>
      <c r="AY620" s="17" t="s">
        <v>160</v>
      </c>
      <c r="BE620" s="157">
        <f>IF(N620="základná",J620,0)</f>
        <v>0</v>
      </c>
      <c r="BF620" s="157">
        <f>IF(N620="znížená",J620,0)</f>
        <v>0</v>
      </c>
      <c r="BG620" s="157">
        <f>IF(N620="zákl. prenesená",J620,0)</f>
        <v>0</v>
      </c>
      <c r="BH620" s="157">
        <f>IF(N620="zníž. prenesená",J620,0)</f>
        <v>0</v>
      </c>
      <c r="BI620" s="157">
        <f>IF(N620="nulová",J620,0)</f>
        <v>0</v>
      </c>
      <c r="BJ620" s="17" t="s">
        <v>83</v>
      </c>
      <c r="BK620" s="157">
        <f>ROUND(I620*H620,2)</f>
        <v>0</v>
      </c>
      <c r="BL620" s="17" t="s">
        <v>166</v>
      </c>
      <c r="BM620" s="156" t="s">
        <v>680</v>
      </c>
    </row>
    <row r="621" spans="2:65" s="12" customFormat="1" ht="20.399999999999999">
      <c r="B621" s="158"/>
      <c r="C621" s="279"/>
      <c r="D621" s="280" t="s">
        <v>167</v>
      </c>
      <c r="E621" s="281" t="s">
        <v>1</v>
      </c>
      <c r="F621" s="282" t="s">
        <v>681</v>
      </c>
      <c r="G621" s="279"/>
      <c r="H621" s="281" t="s">
        <v>1</v>
      </c>
      <c r="I621" s="162"/>
      <c r="L621" s="158"/>
      <c r="M621" s="163"/>
      <c r="T621" s="164"/>
      <c r="AT621" s="160" t="s">
        <v>167</v>
      </c>
      <c r="AU621" s="160" t="s">
        <v>83</v>
      </c>
      <c r="AV621" s="12" t="s">
        <v>76</v>
      </c>
      <c r="AW621" s="12" t="s">
        <v>29</v>
      </c>
      <c r="AX621" s="12" t="s">
        <v>72</v>
      </c>
      <c r="AY621" s="160" t="s">
        <v>160</v>
      </c>
    </row>
    <row r="622" spans="2:65" s="12" customFormat="1" ht="20.399999999999999">
      <c r="B622" s="158"/>
      <c r="C622" s="279"/>
      <c r="D622" s="280" t="s">
        <v>167</v>
      </c>
      <c r="E622" s="281" t="s">
        <v>1</v>
      </c>
      <c r="F622" s="282" t="s">
        <v>682</v>
      </c>
      <c r="G622" s="279"/>
      <c r="H622" s="281" t="s">
        <v>1</v>
      </c>
      <c r="I622" s="162"/>
      <c r="L622" s="158"/>
      <c r="M622" s="163"/>
      <c r="T622" s="164"/>
      <c r="AT622" s="160" t="s">
        <v>167</v>
      </c>
      <c r="AU622" s="160" t="s">
        <v>83</v>
      </c>
      <c r="AV622" s="12" t="s">
        <v>76</v>
      </c>
      <c r="AW622" s="12" t="s">
        <v>29</v>
      </c>
      <c r="AX622" s="12" t="s">
        <v>72</v>
      </c>
      <c r="AY622" s="160" t="s">
        <v>160</v>
      </c>
    </row>
    <row r="623" spans="2:65" s="12" customFormat="1" ht="20.399999999999999">
      <c r="B623" s="158"/>
      <c r="C623" s="279"/>
      <c r="D623" s="280" t="s">
        <v>167</v>
      </c>
      <c r="E623" s="281" t="s">
        <v>1</v>
      </c>
      <c r="F623" s="282" t="s">
        <v>683</v>
      </c>
      <c r="G623" s="279"/>
      <c r="H623" s="281" t="s">
        <v>1</v>
      </c>
      <c r="I623" s="162"/>
      <c r="L623" s="158"/>
      <c r="M623" s="163"/>
      <c r="T623" s="164"/>
      <c r="AT623" s="160" t="s">
        <v>167</v>
      </c>
      <c r="AU623" s="160" t="s">
        <v>83</v>
      </c>
      <c r="AV623" s="12" t="s">
        <v>76</v>
      </c>
      <c r="AW623" s="12" t="s">
        <v>29</v>
      </c>
      <c r="AX623" s="12" t="s">
        <v>72</v>
      </c>
      <c r="AY623" s="160" t="s">
        <v>160</v>
      </c>
    </row>
    <row r="624" spans="2:65" s="13" customFormat="1" ht="10.199999999999999">
      <c r="B624" s="165"/>
      <c r="C624" s="283"/>
      <c r="D624" s="280" t="s">
        <v>167</v>
      </c>
      <c r="E624" s="284" t="s">
        <v>1</v>
      </c>
      <c r="F624" s="285" t="s">
        <v>684</v>
      </c>
      <c r="G624" s="283"/>
      <c r="H624" s="286">
        <v>29.3</v>
      </c>
      <c r="I624" s="169"/>
      <c r="L624" s="165"/>
      <c r="M624" s="170"/>
      <c r="T624" s="171"/>
      <c r="AT624" s="166" t="s">
        <v>167</v>
      </c>
      <c r="AU624" s="166" t="s">
        <v>83</v>
      </c>
      <c r="AV624" s="13" t="s">
        <v>83</v>
      </c>
      <c r="AW624" s="13" t="s">
        <v>29</v>
      </c>
      <c r="AX624" s="13" t="s">
        <v>76</v>
      </c>
      <c r="AY624" s="166" t="s">
        <v>160</v>
      </c>
    </row>
    <row r="625" spans="2:65" s="1" customFormat="1" ht="16.5" customHeight="1">
      <c r="B625" s="143"/>
      <c r="C625" s="274" t="s">
        <v>422</v>
      </c>
      <c r="D625" s="274" t="s">
        <v>162</v>
      </c>
      <c r="E625" s="275" t="s">
        <v>685</v>
      </c>
      <c r="F625" s="276" t="s">
        <v>686</v>
      </c>
      <c r="G625" s="277" t="s">
        <v>165</v>
      </c>
      <c r="H625" s="278">
        <v>0</v>
      </c>
      <c r="I625" s="149"/>
      <c r="J625" s="150">
        <f>ROUND(I625*H625,2)</f>
        <v>0</v>
      </c>
      <c r="K625" s="151"/>
      <c r="L625" s="32"/>
      <c r="M625" s="152" t="s">
        <v>1</v>
      </c>
      <c r="N625" s="153" t="s">
        <v>38</v>
      </c>
      <c r="P625" s="154">
        <f>O625*H625</f>
        <v>0</v>
      </c>
      <c r="Q625" s="154">
        <v>0</v>
      </c>
      <c r="R625" s="154">
        <f>Q625*H625</f>
        <v>0</v>
      </c>
      <c r="S625" s="154">
        <v>0</v>
      </c>
      <c r="T625" s="155">
        <f>S625*H625</f>
        <v>0</v>
      </c>
      <c r="AR625" s="156" t="s">
        <v>166</v>
      </c>
      <c r="AT625" s="156" t="s">
        <v>162</v>
      </c>
      <c r="AU625" s="156" t="s">
        <v>83</v>
      </c>
      <c r="AY625" s="17" t="s">
        <v>160</v>
      </c>
      <c r="BE625" s="157">
        <f>IF(N625="základná",J625,0)</f>
        <v>0</v>
      </c>
      <c r="BF625" s="157">
        <f>IF(N625="znížená",J625,0)</f>
        <v>0</v>
      </c>
      <c r="BG625" s="157">
        <f>IF(N625="zákl. prenesená",J625,0)</f>
        <v>0</v>
      </c>
      <c r="BH625" s="157">
        <f>IF(N625="zníž. prenesená",J625,0)</f>
        <v>0</v>
      </c>
      <c r="BI625" s="157">
        <f>IF(N625="nulová",J625,0)</f>
        <v>0</v>
      </c>
      <c r="BJ625" s="17" t="s">
        <v>83</v>
      </c>
      <c r="BK625" s="157">
        <f>ROUND(I625*H625,2)</f>
        <v>0</v>
      </c>
      <c r="BL625" s="17" t="s">
        <v>166</v>
      </c>
      <c r="BM625" s="156" t="s">
        <v>687</v>
      </c>
    </row>
    <row r="626" spans="2:65" s="12" customFormat="1" ht="20.399999999999999">
      <c r="B626" s="158"/>
      <c r="C626" s="279"/>
      <c r="D626" s="280" t="s">
        <v>167</v>
      </c>
      <c r="E626" s="281" t="s">
        <v>1</v>
      </c>
      <c r="F626" s="282" t="s">
        <v>688</v>
      </c>
      <c r="G626" s="279"/>
      <c r="H626" s="281" t="s">
        <v>1</v>
      </c>
      <c r="I626" s="162"/>
      <c r="L626" s="158"/>
      <c r="M626" s="163"/>
      <c r="T626" s="164"/>
      <c r="AT626" s="160" t="s">
        <v>167</v>
      </c>
      <c r="AU626" s="160" t="s">
        <v>83</v>
      </c>
      <c r="AV626" s="12" t="s">
        <v>76</v>
      </c>
      <c r="AW626" s="12" t="s">
        <v>29</v>
      </c>
      <c r="AX626" s="12" t="s">
        <v>72</v>
      </c>
      <c r="AY626" s="160" t="s">
        <v>160</v>
      </c>
    </row>
    <row r="627" spans="2:65" s="12" customFormat="1" ht="20.399999999999999">
      <c r="B627" s="158"/>
      <c r="C627" s="279"/>
      <c r="D627" s="280" t="s">
        <v>167</v>
      </c>
      <c r="E627" s="281" t="s">
        <v>1</v>
      </c>
      <c r="F627" s="282" t="s">
        <v>689</v>
      </c>
      <c r="G627" s="279"/>
      <c r="H627" s="281" t="s">
        <v>1</v>
      </c>
      <c r="I627" s="162"/>
      <c r="L627" s="158"/>
      <c r="M627" s="163"/>
      <c r="T627" s="164"/>
      <c r="AT627" s="160" t="s">
        <v>167</v>
      </c>
      <c r="AU627" s="160" t="s">
        <v>83</v>
      </c>
      <c r="AV627" s="12" t="s">
        <v>76</v>
      </c>
      <c r="AW627" s="12" t="s">
        <v>29</v>
      </c>
      <c r="AX627" s="12" t="s">
        <v>72</v>
      </c>
      <c r="AY627" s="160" t="s">
        <v>160</v>
      </c>
    </row>
    <row r="628" spans="2:65" s="13" customFormat="1" ht="10.199999999999999">
      <c r="B628" s="165"/>
      <c r="C628" s="283"/>
      <c r="D628" s="280" t="s">
        <v>167</v>
      </c>
      <c r="E628" s="284" t="s">
        <v>1</v>
      </c>
      <c r="F628" s="285" t="s">
        <v>690</v>
      </c>
      <c r="G628" s="283"/>
      <c r="H628" s="286">
        <v>0</v>
      </c>
      <c r="I628" s="169"/>
      <c r="L628" s="165"/>
      <c r="M628" s="170"/>
      <c r="T628" s="171"/>
      <c r="AT628" s="166" t="s">
        <v>167</v>
      </c>
      <c r="AU628" s="166" t="s">
        <v>83</v>
      </c>
      <c r="AV628" s="13" t="s">
        <v>83</v>
      </c>
      <c r="AW628" s="13" t="s">
        <v>29</v>
      </c>
      <c r="AX628" s="13" t="s">
        <v>72</v>
      </c>
      <c r="AY628" s="166" t="s">
        <v>160</v>
      </c>
    </row>
    <row r="629" spans="2:65" s="14" customFormat="1" ht="10.199999999999999">
      <c r="B629" s="172"/>
      <c r="C629" s="287"/>
      <c r="D629" s="280" t="s">
        <v>167</v>
      </c>
      <c r="E629" s="288" t="s">
        <v>1</v>
      </c>
      <c r="F629" s="289" t="s">
        <v>174</v>
      </c>
      <c r="G629" s="287"/>
      <c r="H629" s="290">
        <v>0</v>
      </c>
      <c r="I629" s="176"/>
      <c r="L629" s="172"/>
      <c r="M629" s="177"/>
      <c r="T629" s="178"/>
      <c r="AT629" s="173" t="s">
        <v>167</v>
      </c>
      <c r="AU629" s="173" t="s">
        <v>83</v>
      </c>
      <c r="AV629" s="14" t="s">
        <v>166</v>
      </c>
      <c r="AW629" s="14" t="s">
        <v>29</v>
      </c>
      <c r="AX629" s="14" t="s">
        <v>76</v>
      </c>
      <c r="AY629" s="173" t="s">
        <v>160</v>
      </c>
    </row>
    <row r="630" spans="2:65" s="1" customFormat="1" ht="16.5" customHeight="1">
      <c r="B630" s="143"/>
      <c r="C630" s="144" t="s">
        <v>691</v>
      </c>
      <c r="D630" s="144" t="s">
        <v>162</v>
      </c>
      <c r="E630" s="145" t="s">
        <v>692</v>
      </c>
      <c r="F630" s="146" t="s">
        <v>693</v>
      </c>
      <c r="G630" s="147" t="s">
        <v>246</v>
      </c>
      <c r="H630" s="148">
        <v>0.6</v>
      </c>
      <c r="I630" s="149"/>
      <c r="J630" s="150">
        <f>ROUND(I630*H630,2)</f>
        <v>0</v>
      </c>
      <c r="K630" s="151"/>
      <c r="L630" s="32"/>
      <c r="M630" s="152" t="s">
        <v>1</v>
      </c>
      <c r="N630" s="153" t="s">
        <v>38</v>
      </c>
      <c r="P630" s="154">
        <f>O630*H630</f>
        <v>0</v>
      </c>
      <c r="Q630" s="154">
        <v>0</v>
      </c>
      <c r="R630" s="154">
        <f>Q630*H630</f>
        <v>0</v>
      </c>
      <c r="S630" s="154">
        <v>0</v>
      </c>
      <c r="T630" s="155">
        <f>S630*H630</f>
        <v>0</v>
      </c>
      <c r="AR630" s="156" t="s">
        <v>166</v>
      </c>
      <c r="AT630" s="156" t="s">
        <v>162</v>
      </c>
      <c r="AU630" s="156" t="s">
        <v>83</v>
      </c>
      <c r="AY630" s="17" t="s">
        <v>160</v>
      </c>
      <c r="BE630" s="157">
        <f>IF(N630="základná",J630,0)</f>
        <v>0</v>
      </c>
      <c r="BF630" s="157">
        <f>IF(N630="znížená",J630,0)</f>
        <v>0</v>
      </c>
      <c r="BG630" s="157">
        <f>IF(N630="zákl. prenesená",J630,0)</f>
        <v>0</v>
      </c>
      <c r="BH630" s="157">
        <f>IF(N630="zníž. prenesená",J630,0)</f>
        <v>0</v>
      </c>
      <c r="BI630" s="157">
        <f>IF(N630="nulová",J630,0)</f>
        <v>0</v>
      </c>
      <c r="BJ630" s="17" t="s">
        <v>83</v>
      </c>
      <c r="BK630" s="157">
        <f>ROUND(I630*H630,2)</f>
        <v>0</v>
      </c>
      <c r="BL630" s="17" t="s">
        <v>166</v>
      </c>
      <c r="BM630" s="156" t="s">
        <v>694</v>
      </c>
    </row>
    <row r="631" spans="2:65" s="12" customFormat="1" ht="20.399999999999999">
      <c r="B631" s="158"/>
      <c r="D631" s="159" t="s">
        <v>167</v>
      </c>
      <c r="E631" s="160" t="s">
        <v>1</v>
      </c>
      <c r="F631" s="161" t="s">
        <v>695</v>
      </c>
      <c r="H631" s="160" t="s">
        <v>1</v>
      </c>
      <c r="I631" s="162"/>
      <c r="L631" s="158"/>
      <c r="M631" s="163"/>
      <c r="T631" s="164"/>
      <c r="AT631" s="160" t="s">
        <v>167</v>
      </c>
      <c r="AU631" s="160" t="s">
        <v>83</v>
      </c>
      <c r="AV631" s="12" t="s">
        <v>76</v>
      </c>
      <c r="AW631" s="12" t="s">
        <v>29</v>
      </c>
      <c r="AX631" s="12" t="s">
        <v>72</v>
      </c>
      <c r="AY631" s="160" t="s">
        <v>160</v>
      </c>
    </row>
    <row r="632" spans="2:65" s="13" customFormat="1" ht="10.199999999999999">
      <c r="B632" s="165"/>
      <c r="D632" s="159" t="s">
        <v>167</v>
      </c>
      <c r="E632" s="166" t="s">
        <v>1</v>
      </c>
      <c r="F632" s="167" t="s">
        <v>696</v>
      </c>
      <c r="H632" s="168">
        <v>0.6</v>
      </c>
      <c r="I632" s="169"/>
      <c r="L632" s="165"/>
      <c r="M632" s="170"/>
      <c r="T632" s="171"/>
      <c r="AT632" s="166" t="s">
        <v>167</v>
      </c>
      <c r="AU632" s="166" t="s">
        <v>83</v>
      </c>
      <c r="AV632" s="13" t="s">
        <v>83</v>
      </c>
      <c r="AW632" s="13" t="s">
        <v>29</v>
      </c>
      <c r="AX632" s="13" t="s">
        <v>72</v>
      </c>
      <c r="AY632" s="166" t="s">
        <v>160</v>
      </c>
    </row>
    <row r="633" spans="2:65" s="14" customFormat="1" ht="10.199999999999999">
      <c r="B633" s="172"/>
      <c r="D633" s="159" t="s">
        <v>167</v>
      </c>
      <c r="E633" s="173" t="s">
        <v>1</v>
      </c>
      <c r="F633" s="174" t="s">
        <v>174</v>
      </c>
      <c r="H633" s="175">
        <v>0.6</v>
      </c>
      <c r="I633" s="176"/>
      <c r="L633" s="172"/>
      <c r="M633" s="177"/>
      <c r="T633" s="178"/>
      <c r="AT633" s="173" t="s">
        <v>167</v>
      </c>
      <c r="AU633" s="173" t="s">
        <v>83</v>
      </c>
      <c r="AV633" s="14" t="s">
        <v>166</v>
      </c>
      <c r="AW633" s="14" t="s">
        <v>29</v>
      </c>
      <c r="AX633" s="14" t="s">
        <v>76</v>
      </c>
      <c r="AY633" s="173" t="s">
        <v>160</v>
      </c>
    </row>
    <row r="634" spans="2:65" s="11" customFormat="1" ht="22.8" customHeight="1">
      <c r="B634" s="131"/>
      <c r="D634" s="132" t="s">
        <v>71</v>
      </c>
      <c r="E634" s="141" t="s">
        <v>697</v>
      </c>
      <c r="F634" s="141" t="s">
        <v>698</v>
      </c>
      <c r="I634" s="134"/>
      <c r="J634" s="142">
        <f>BK634</f>
        <v>0</v>
      </c>
      <c r="L634" s="131"/>
      <c r="M634" s="136"/>
      <c r="P634" s="137">
        <f>SUM(P635:P636)</f>
        <v>0</v>
      </c>
      <c r="R634" s="137">
        <f>SUM(R635:R636)</f>
        <v>0</v>
      </c>
      <c r="T634" s="138">
        <f>SUM(T635:T636)</f>
        <v>0</v>
      </c>
      <c r="AR634" s="132" t="s">
        <v>76</v>
      </c>
      <c r="AT634" s="139" t="s">
        <v>71</v>
      </c>
      <c r="AU634" s="139" t="s">
        <v>76</v>
      </c>
      <c r="AY634" s="132" t="s">
        <v>160</v>
      </c>
      <c r="BK634" s="140">
        <f>SUM(BK635:BK636)</f>
        <v>0</v>
      </c>
    </row>
    <row r="635" spans="2:65" s="1" customFormat="1" ht="33" customHeight="1">
      <c r="B635" s="143"/>
      <c r="C635" s="144" t="s">
        <v>427</v>
      </c>
      <c r="D635" s="144" t="s">
        <v>162</v>
      </c>
      <c r="E635" s="145" t="s">
        <v>699</v>
      </c>
      <c r="F635" s="146" t="s">
        <v>700</v>
      </c>
      <c r="G635" s="147" t="s">
        <v>246</v>
      </c>
      <c r="H635" s="148">
        <v>1217.415</v>
      </c>
      <c r="I635" s="149"/>
      <c r="J635" s="150">
        <f>ROUND(I635*H635,2)</f>
        <v>0</v>
      </c>
      <c r="K635" s="151"/>
      <c r="L635" s="32"/>
      <c r="M635" s="152" t="s">
        <v>1</v>
      </c>
      <c r="N635" s="153" t="s">
        <v>38</v>
      </c>
      <c r="P635" s="154">
        <f>O635*H635</f>
        <v>0</v>
      </c>
      <c r="Q635" s="154">
        <v>0</v>
      </c>
      <c r="R635" s="154">
        <f>Q635*H635</f>
        <v>0</v>
      </c>
      <c r="S635" s="154">
        <v>0</v>
      </c>
      <c r="T635" s="155">
        <f>S635*H635</f>
        <v>0</v>
      </c>
      <c r="AR635" s="156" t="s">
        <v>166</v>
      </c>
      <c r="AT635" s="156" t="s">
        <v>162</v>
      </c>
      <c r="AU635" s="156" t="s">
        <v>83</v>
      </c>
      <c r="AY635" s="17" t="s">
        <v>160</v>
      </c>
      <c r="BE635" s="157">
        <f>IF(N635="základná",J635,0)</f>
        <v>0</v>
      </c>
      <c r="BF635" s="157">
        <f>IF(N635="znížená",J635,0)</f>
        <v>0</v>
      </c>
      <c r="BG635" s="157">
        <f>IF(N635="zákl. prenesená",J635,0)</f>
        <v>0</v>
      </c>
      <c r="BH635" s="157">
        <f>IF(N635="zníž. prenesená",J635,0)</f>
        <v>0</v>
      </c>
      <c r="BI635" s="157">
        <f>IF(N635="nulová",J635,0)</f>
        <v>0</v>
      </c>
      <c r="BJ635" s="17" t="s">
        <v>83</v>
      </c>
      <c r="BK635" s="157">
        <f>ROUND(I635*H635,2)</f>
        <v>0</v>
      </c>
      <c r="BL635" s="17" t="s">
        <v>166</v>
      </c>
      <c r="BM635" s="156" t="s">
        <v>701</v>
      </c>
    </row>
    <row r="636" spans="2:65" s="1" customFormat="1" ht="44.25" customHeight="1">
      <c r="B636" s="143"/>
      <c r="C636" s="144" t="s">
        <v>702</v>
      </c>
      <c r="D636" s="144" t="s">
        <v>162</v>
      </c>
      <c r="E636" s="145" t="s">
        <v>703</v>
      </c>
      <c r="F636" s="146" t="s">
        <v>704</v>
      </c>
      <c r="G636" s="147" t="s">
        <v>246</v>
      </c>
      <c r="H636" s="148">
        <v>1217.415</v>
      </c>
      <c r="I636" s="149"/>
      <c r="J636" s="150">
        <f>ROUND(I636*H636,2)</f>
        <v>0</v>
      </c>
      <c r="K636" s="151"/>
      <c r="L636" s="32"/>
      <c r="M636" s="152" t="s">
        <v>1</v>
      </c>
      <c r="N636" s="153" t="s">
        <v>38</v>
      </c>
      <c r="P636" s="154">
        <f>O636*H636</f>
        <v>0</v>
      </c>
      <c r="Q636" s="154">
        <v>0</v>
      </c>
      <c r="R636" s="154">
        <f>Q636*H636</f>
        <v>0</v>
      </c>
      <c r="S636" s="154">
        <v>0</v>
      </c>
      <c r="T636" s="155">
        <f>S636*H636</f>
        <v>0</v>
      </c>
      <c r="AR636" s="156" t="s">
        <v>166</v>
      </c>
      <c r="AT636" s="156" t="s">
        <v>162</v>
      </c>
      <c r="AU636" s="156" t="s">
        <v>83</v>
      </c>
      <c r="AY636" s="17" t="s">
        <v>160</v>
      </c>
      <c r="BE636" s="157">
        <f>IF(N636="základná",J636,0)</f>
        <v>0</v>
      </c>
      <c r="BF636" s="157">
        <f>IF(N636="znížená",J636,0)</f>
        <v>0</v>
      </c>
      <c r="BG636" s="157">
        <f>IF(N636="zákl. prenesená",J636,0)</f>
        <v>0</v>
      </c>
      <c r="BH636" s="157">
        <f>IF(N636="zníž. prenesená",J636,0)</f>
        <v>0</v>
      </c>
      <c r="BI636" s="157">
        <f>IF(N636="nulová",J636,0)</f>
        <v>0</v>
      </c>
      <c r="BJ636" s="17" t="s">
        <v>83</v>
      </c>
      <c r="BK636" s="157">
        <f>ROUND(I636*H636,2)</f>
        <v>0</v>
      </c>
      <c r="BL636" s="17" t="s">
        <v>166</v>
      </c>
      <c r="BM636" s="156" t="s">
        <v>705</v>
      </c>
    </row>
    <row r="637" spans="2:65" s="11" customFormat="1" ht="25.95" customHeight="1">
      <c r="B637" s="131"/>
      <c r="D637" s="132" t="s">
        <v>71</v>
      </c>
      <c r="E637" s="133" t="s">
        <v>706</v>
      </c>
      <c r="F637" s="133" t="s">
        <v>707</v>
      </c>
      <c r="I637" s="134"/>
      <c r="J637" s="135">
        <f>BK637</f>
        <v>0</v>
      </c>
      <c r="L637" s="131"/>
      <c r="M637" s="136"/>
      <c r="P637" s="137">
        <f>P638+P643</f>
        <v>0</v>
      </c>
      <c r="R637" s="137">
        <f>R638+R643</f>
        <v>0</v>
      </c>
      <c r="T637" s="138">
        <f>T638+T643</f>
        <v>0</v>
      </c>
      <c r="AR637" s="132" t="s">
        <v>83</v>
      </c>
      <c r="AT637" s="139" t="s">
        <v>71</v>
      </c>
      <c r="AU637" s="139" t="s">
        <v>72</v>
      </c>
      <c r="AY637" s="132" t="s">
        <v>160</v>
      </c>
      <c r="BK637" s="140">
        <f>BK638+BK643</f>
        <v>0</v>
      </c>
    </row>
    <row r="638" spans="2:65" s="11" customFormat="1" ht="22.8" customHeight="1">
      <c r="B638" s="131"/>
      <c r="D638" s="132" t="s">
        <v>71</v>
      </c>
      <c r="E638" s="141" t="s">
        <v>708</v>
      </c>
      <c r="F638" s="141" t="s">
        <v>709</v>
      </c>
      <c r="I638" s="134"/>
      <c r="J638" s="142">
        <f>BK638</f>
        <v>0</v>
      </c>
      <c r="L638" s="131"/>
      <c r="M638" s="136"/>
      <c r="P638" s="137">
        <f>SUM(P639:P642)</f>
        <v>0</v>
      </c>
      <c r="R638" s="137">
        <f>SUM(R639:R642)</f>
        <v>0</v>
      </c>
      <c r="T638" s="138">
        <f>SUM(T639:T642)</f>
        <v>0</v>
      </c>
      <c r="AR638" s="132" t="s">
        <v>83</v>
      </c>
      <c r="AT638" s="139" t="s">
        <v>71</v>
      </c>
      <c r="AU638" s="139" t="s">
        <v>76</v>
      </c>
      <c r="AY638" s="132" t="s">
        <v>160</v>
      </c>
      <c r="BK638" s="140">
        <f>SUM(BK639:BK642)</f>
        <v>0</v>
      </c>
    </row>
    <row r="639" spans="2:65" s="1" customFormat="1" ht="16.5" customHeight="1">
      <c r="B639" s="143"/>
      <c r="C639" s="274" t="s">
        <v>436</v>
      </c>
      <c r="D639" s="274" t="s">
        <v>162</v>
      </c>
      <c r="E639" s="275" t="s">
        <v>710</v>
      </c>
      <c r="F639" s="276" t="s">
        <v>711</v>
      </c>
      <c r="G639" s="277" t="s">
        <v>601</v>
      </c>
      <c r="H639" s="278">
        <v>9.6</v>
      </c>
      <c r="I639" s="149"/>
      <c r="J639" s="150">
        <f>ROUND(I639*H639,2)</f>
        <v>0</v>
      </c>
      <c r="K639" s="151"/>
      <c r="L639" s="32"/>
      <c r="M639" s="152" t="s">
        <v>1</v>
      </c>
      <c r="N639" s="153" t="s">
        <v>38</v>
      </c>
      <c r="P639" s="154">
        <f>O639*H639</f>
        <v>0</v>
      </c>
      <c r="Q639" s="154">
        <v>0</v>
      </c>
      <c r="R639" s="154">
        <f>Q639*H639</f>
        <v>0</v>
      </c>
      <c r="S639" s="154">
        <v>0</v>
      </c>
      <c r="T639" s="155">
        <f>S639*H639</f>
        <v>0</v>
      </c>
      <c r="AR639" s="156" t="s">
        <v>210</v>
      </c>
      <c r="AT639" s="156" t="s">
        <v>162</v>
      </c>
      <c r="AU639" s="156" t="s">
        <v>83</v>
      </c>
      <c r="AY639" s="17" t="s">
        <v>160</v>
      </c>
      <c r="BE639" s="157">
        <f>IF(N639="základná",J639,0)</f>
        <v>0</v>
      </c>
      <c r="BF639" s="157">
        <f>IF(N639="znížená",J639,0)</f>
        <v>0</v>
      </c>
      <c r="BG639" s="157">
        <f>IF(N639="zákl. prenesená",J639,0)</f>
        <v>0</v>
      </c>
      <c r="BH639" s="157">
        <f>IF(N639="zníž. prenesená",J639,0)</f>
        <v>0</v>
      </c>
      <c r="BI639" s="157">
        <f>IF(N639="nulová",J639,0)</f>
        <v>0</v>
      </c>
      <c r="BJ639" s="17" t="s">
        <v>83</v>
      </c>
      <c r="BK639" s="157">
        <f>ROUND(I639*H639,2)</f>
        <v>0</v>
      </c>
      <c r="BL639" s="17" t="s">
        <v>210</v>
      </c>
      <c r="BM639" s="156" t="s">
        <v>712</v>
      </c>
    </row>
    <row r="640" spans="2:65" s="12" customFormat="1" ht="20.399999999999999">
      <c r="B640" s="158"/>
      <c r="C640" s="279"/>
      <c r="D640" s="280" t="s">
        <v>167</v>
      </c>
      <c r="E640" s="281" t="s">
        <v>1</v>
      </c>
      <c r="F640" s="282" t="s">
        <v>713</v>
      </c>
      <c r="G640" s="279"/>
      <c r="H640" s="281" t="s">
        <v>1</v>
      </c>
      <c r="I640" s="162"/>
      <c r="L640" s="158"/>
      <c r="M640" s="163"/>
      <c r="T640" s="164"/>
      <c r="AT640" s="160" t="s">
        <v>167</v>
      </c>
      <c r="AU640" s="160" t="s">
        <v>83</v>
      </c>
      <c r="AV640" s="12" t="s">
        <v>76</v>
      </c>
      <c r="AW640" s="12" t="s">
        <v>29</v>
      </c>
      <c r="AX640" s="12" t="s">
        <v>72</v>
      </c>
      <c r="AY640" s="160" t="s">
        <v>160</v>
      </c>
    </row>
    <row r="641" spans="2:65" s="13" customFormat="1" ht="10.199999999999999">
      <c r="B641" s="165"/>
      <c r="C641" s="283"/>
      <c r="D641" s="280" t="s">
        <v>167</v>
      </c>
      <c r="E641" s="284" t="s">
        <v>1</v>
      </c>
      <c r="F641" s="285" t="s">
        <v>714</v>
      </c>
      <c r="G641" s="283"/>
      <c r="H641" s="286">
        <v>9.6</v>
      </c>
      <c r="I641" s="169"/>
      <c r="L641" s="165"/>
      <c r="M641" s="170"/>
      <c r="T641" s="171"/>
      <c r="AT641" s="166" t="s">
        <v>167</v>
      </c>
      <c r="AU641" s="166" t="s">
        <v>83</v>
      </c>
      <c r="AV641" s="13" t="s">
        <v>83</v>
      </c>
      <c r="AW641" s="13" t="s">
        <v>29</v>
      </c>
      <c r="AX641" s="13" t="s">
        <v>72</v>
      </c>
      <c r="AY641" s="166" t="s">
        <v>160</v>
      </c>
    </row>
    <row r="642" spans="2:65" s="14" customFormat="1" ht="10.199999999999999">
      <c r="B642" s="172"/>
      <c r="C642" s="287"/>
      <c r="D642" s="280" t="s">
        <v>167</v>
      </c>
      <c r="E642" s="288" t="s">
        <v>1</v>
      </c>
      <c r="F642" s="289" t="s">
        <v>174</v>
      </c>
      <c r="G642" s="287"/>
      <c r="H642" s="290">
        <v>9.6</v>
      </c>
      <c r="I642" s="176"/>
      <c r="L642" s="172"/>
      <c r="M642" s="177"/>
      <c r="T642" s="178"/>
      <c r="AT642" s="173" t="s">
        <v>167</v>
      </c>
      <c r="AU642" s="173" t="s">
        <v>83</v>
      </c>
      <c r="AV642" s="14" t="s">
        <v>166</v>
      </c>
      <c r="AW642" s="14" t="s">
        <v>29</v>
      </c>
      <c r="AX642" s="14" t="s">
        <v>76</v>
      </c>
      <c r="AY642" s="173" t="s">
        <v>160</v>
      </c>
    </row>
    <row r="643" spans="2:65" s="11" customFormat="1" ht="22.8" customHeight="1">
      <c r="B643" s="131"/>
      <c r="D643" s="132" t="s">
        <v>71</v>
      </c>
      <c r="E643" s="141" t="s">
        <v>715</v>
      </c>
      <c r="F643" s="141" t="s">
        <v>716</v>
      </c>
      <c r="I643" s="134"/>
      <c r="J643" s="142">
        <f>BK643</f>
        <v>0</v>
      </c>
      <c r="L643" s="131"/>
      <c r="M643" s="136"/>
      <c r="P643" s="137">
        <f>SUM(P644:P674)</f>
        <v>0</v>
      </c>
      <c r="R643" s="137">
        <f>SUM(R644:R674)</f>
        <v>0</v>
      </c>
      <c r="T643" s="138">
        <f>SUM(T644:T674)</f>
        <v>0</v>
      </c>
      <c r="AR643" s="132" t="s">
        <v>83</v>
      </c>
      <c r="AT643" s="139" t="s">
        <v>71</v>
      </c>
      <c r="AU643" s="139" t="s">
        <v>76</v>
      </c>
      <c r="AY643" s="132" t="s">
        <v>160</v>
      </c>
      <c r="BK643" s="140">
        <f>SUM(BK644:BK674)</f>
        <v>0</v>
      </c>
    </row>
    <row r="644" spans="2:65" s="1" customFormat="1" ht="24.15" customHeight="1">
      <c r="B644" s="143"/>
      <c r="C644" s="274" t="s">
        <v>717</v>
      </c>
      <c r="D644" s="274" t="s">
        <v>162</v>
      </c>
      <c r="E644" s="275" t="s">
        <v>718</v>
      </c>
      <c r="F644" s="276" t="s">
        <v>719</v>
      </c>
      <c r="G644" s="277" t="s">
        <v>165</v>
      </c>
      <c r="H644" s="278">
        <v>470</v>
      </c>
      <c r="I644" s="149"/>
      <c r="J644" s="150">
        <f>ROUND(I644*H644,2)</f>
        <v>0</v>
      </c>
      <c r="K644" s="151"/>
      <c r="L644" s="32"/>
      <c r="M644" s="152" t="s">
        <v>1</v>
      </c>
      <c r="N644" s="153" t="s">
        <v>38</v>
      </c>
      <c r="P644" s="154">
        <f>O644*H644</f>
        <v>0</v>
      </c>
      <c r="Q644" s="154">
        <v>0</v>
      </c>
      <c r="R644" s="154">
        <f>Q644*H644</f>
        <v>0</v>
      </c>
      <c r="S644" s="154">
        <v>0</v>
      </c>
      <c r="T644" s="155">
        <f>S644*H644</f>
        <v>0</v>
      </c>
      <c r="AR644" s="156" t="s">
        <v>210</v>
      </c>
      <c r="AT644" s="156" t="s">
        <v>162</v>
      </c>
      <c r="AU644" s="156" t="s">
        <v>83</v>
      </c>
      <c r="AY644" s="17" t="s">
        <v>160</v>
      </c>
      <c r="BE644" s="157">
        <f>IF(N644="základná",J644,0)</f>
        <v>0</v>
      </c>
      <c r="BF644" s="157">
        <f>IF(N644="znížená",J644,0)</f>
        <v>0</v>
      </c>
      <c r="BG644" s="157">
        <f>IF(N644="zákl. prenesená",J644,0)</f>
        <v>0</v>
      </c>
      <c r="BH644" s="157">
        <f>IF(N644="zníž. prenesená",J644,0)</f>
        <v>0</v>
      </c>
      <c r="BI644" s="157">
        <f>IF(N644="nulová",J644,0)</f>
        <v>0</v>
      </c>
      <c r="BJ644" s="17" t="s">
        <v>83</v>
      </c>
      <c r="BK644" s="157">
        <f>ROUND(I644*H644,2)</f>
        <v>0</v>
      </c>
      <c r="BL644" s="17" t="s">
        <v>210</v>
      </c>
      <c r="BM644" s="156" t="s">
        <v>720</v>
      </c>
    </row>
    <row r="645" spans="2:65" s="12" customFormat="1" ht="10.199999999999999">
      <c r="B645" s="158"/>
      <c r="C645" s="279"/>
      <c r="D645" s="280" t="s">
        <v>167</v>
      </c>
      <c r="E645" s="281" t="s">
        <v>1</v>
      </c>
      <c r="F645" s="282" t="s">
        <v>721</v>
      </c>
      <c r="G645" s="279"/>
      <c r="H645" s="281" t="s">
        <v>1</v>
      </c>
      <c r="I645" s="162"/>
      <c r="L645" s="158"/>
      <c r="M645" s="163"/>
      <c r="T645" s="164"/>
      <c r="AT645" s="160" t="s">
        <v>167</v>
      </c>
      <c r="AU645" s="160" t="s">
        <v>83</v>
      </c>
      <c r="AV645" s="12" t="s">
        <v>76</v>
      </c>
      <c r="AW645" s="12" t="s">
        <v>29</v>
      </c>
      <c r="AX645" s="12" t="s">
        <v>72</v>
      </c>
      <c r="AY645" s="160" t="s">
        <v>160</v>
      </c>
    </row>
    <row r="646" spans="2:65" s="12" customFormat="1" ht="10.199999999999999">
      <c r="B646" s="158"/>
      <c r="C646" s="279"/>
      <c r="D646" s="280" t="s">
        <v>167</v>
      </c>
      <c r="E646" s="281" t="s">
        <v>1</v>
      </c>
      <c r="F646" s="282" t="s">
        <v>320</v>
      </c>
      <c r="G646" s="279"/>
      <c r="H646" s="281" t="s">
        <v>1</v>
      </c>
      <c r="I646" s="162"/>
      <c r="L646" s="158"/>
      <c r="M646" s="163"/>
      <c r="T646" s="164"/>
      <c r="AT646" s="160" t="s">
        <v>167</v>
      </c>
      <c r="AU646" s="160" t="s">
        <v>83</v>
      </c>
      <c r="AV646" s="12" t="s">
        <v>76</v>
      </c>
      <c r="AW646" s="12" t="s">
        <v>29</v>
      </c>
      <c r="AX646" s="12" t="s">
        <v>72</v>
      </c>
      <c r="AY646" s="160" t="s">
        <v>160</v>
      </c>
    </row>
    <row r="647" spans="2:65" s="13" customFormat="1" ht="10.199999999999999">
      <c r="B647" s="165"/>
      <c r="C647" s="283"/>
      <c r="D647" s="280" t="s">
        <v>167</v>
      </c>
      <c r="E647" s="284" t="s">
        <v>1</v>
      </c>
      <c r="F647" s="285" t="s">
        <v>331</v>
      </c>
      <c r="G647" s="283"/>
      <c r="H647" s="286">
        <v>0</v>
      </c>
      <c r="I647" s="169"/>
      <c r="L647" s="165"/>
      <c r="M647" s="170"/>
      <c r="T647" s="171"/>
      <c r="AT647" s="166" t="s">
        <v>167</v>
      </c>
      <c r="AU647" s="166" t="s">
        <v>83</v>
      </c>
      <c r="AV647" s="13" t="s">
        <v>83</v>
      </c>
      <c r="AW647" s="13" t="s">
        <v>29</v>
      </c>
      <c r="AX647" s="13" t="s">
        <v>72</v>
      </c>
      <c r="AY647" s="166" t="s">
        <v>160</v>
      </c>
    </row>
    <row r="648" spans="2:65" s="12" customFormat="1" ht="10.199999999999999">
      <c r="B648" s="158"/>
      <c r="C648" s="279"/>
      <c r="D648" s="280" t="s">
        <v>167</v>
      </c>
      <c r="E648" s="281" t="s">
        <v>1</v>
      </c>
      <c r="F648" s="282" t="s">
        <v>298</v>
      </c>
      <c r="G648" s="279"/>
      <c r="H648" s="281" t="s">
        <v>1</v>
      </c>
      <c r="I648" s="162"/>
      <c r="L648" s="158"/>
      <c r="M648" s="163"/>
      <c r="T648" s="164"/>
      <c r="AT648" s="160" t="s">
        <v>167</v>
      </c>
      <c r="AU648" s="160" t="s">
        <v>83</v>
      </c>
      <c r="AV648" s="12" t="s">
        <v>76</v>
      </c>
      <c r="AW648" s="12" t="s">
        <v>29</v>
      </c>
      <c r="AX648" s="12" t="s">
        <v>72</v>
      </c>
      <c r="AY648" s="160" t="s">
        <v>160</v>
      </c>
    </row>
    <row r="649" spans="2:65" s="13" customFormat="1" ht="10.199999999999999">
      <c r="B649" s="165"/>
      <c r="C649" s="283"/>
      <c r="D649" s="280" t="s">
        <v>167</v>
      </c>
      <c r="E649" s="284" t="s">
        <v>1</v>
      </c>
      <c r="F649" s="285" t="s">
        <v>722</v>
      </c>
      <c r="G649" s="283"/>
      <c r="H649" s="286">
        <v>460</v>
      </c>
      <c r="I649" s="169"/>
      <c r="L649" s="165"/>
      <c r="M649" s="170"/>
      <c r="T649" s="171"/>
      <c r="AT649" s="166" t="s">
        <v>167</v>
      </c>
      <c r="AU649" s="166" t="s">
        <v>83</v>
      </c>
      <c r="AV649" s="13" t="s">
        <v>83</v>
      </c>
      <c r="AW649" s="13" t="s">
        <v>29</v>
      </c>
      <c r="AX649" s="13" t="s">
        <v>72</v>
      </c>
      <c r="AY649" s="166" t="s">
        <v>160</v>
      </c>
    </row>
    <row r="650" spans="2:65" s="12" customFormat="1" ht="10.199999999999999">
      <c r="B650" s="158"/>
      <c r="C650" s="279"/>
      <c r="D650" s="280" t="s">
        <v>167</v>
      </c>
      <c r="E650" s="281" t="s">
        <v>1</v>
      </c>
      <c r="F650" s="282" t="s">
        <v>723</v>
      </c>
      <c r="G650" s="279"/>
      <c r="H650" s="281" t="s">
        <v>1</v>
      </c>
      <c r="I650" s="162"/>
      <c r="L650" s="158"/>
      <c r="M650" s="163"/>
      <c r="T650" s="164"/>
      <c r="AT650" s="160" t="s">
        <v>167</v>
      </c>
      <c r="AU650" s="160" t="s">
        <v>83</v>
      </c>
      <c r="AV650" s="12" t="s">
        <v>76</v>
      </c>
      <c r="AW650" s="12" t="s">
        <v>29</v>
      </c>
      <c r="AX650" s="12" t="s">
        <v>72</v>
      </c>
      <c r="AY650" s="160" t="s">
        <v>160</v>
      </c>
    </row>
    <row r="651" spans="2:65" s="13" customFormat="1" ht="10.199999999999999">
      <c r="B651" s="165"/>
      <c r="C651" s="283"/>
      <c r="D651" s="280" t="s">
        <v>167</v>
      </c>
      <c r="E651" s="284" t="s">
        <v>1</v>
      </c>
      <c r="F651" s="285" t="s">
        <v>193</v>
      </c>
      <c r="G651" s="283"/>
      <c r="H651" s="286">
        <v>10</v>
      </c>
      <c r="I651" s="169"/>
      <c r="L651" s="165"/>
      <c r="M651" s="170"/>
      <c r="T651" s="171"/>
      <c r="AT651" s="166" t="s">
        <v>167</v>
      </c>
      <c r="AU651" s="166" t="s">
        <v>83</v>
      </c>
      <c r="AV651" s="13" t="s">
        <v>83</v>
      </c>
      <c r="AW651" s="13" t="s">
        <v>29</v>
      </c>
      <c r="AX651" s="13" t="s">
        <v>72</v>
      </c>
      <c r="AY651" s="166" t="s">
        <v>160</v>
      </c>
    </row>
    <row r="652" spans="2:65" s="14" customFormat="1" ht="10.199999999999999">
      <c r="B652" s="172"/>
      <c r="C652" s="287"/>
      <c r="D652" s="280" t="s">
        <v>167</v>
      </c>
      <c r="E652" s="288" t="s">
        <v>1</v>
      </c>
      <c r="F652" s="289" t="s">
        <v>174</v>
      </c>
      <c r="G652" s="287"/>
      <c r="H652" s="290">
        <v>470</v>
      </c>
      <c r="I652" s="176"/>
      <c r="L652" s="172"/>
      <c r="M652" s="177"/>
      <c r="T652" s="178"/>
      <c r="AT652" s="173" t="s">
        <v>167</v>
      </c>
      <c r="AU652" s="173" t="s">
        <v>83</v>
      </c>
      <c r="AV652" s="14" t="s">
        <v>166</v>
      </c>
      <c r="AW652" s="14" t="s">
        <v>29</v>
      </c>
      <c r="AX652" s="14" t="s">
        <v>76</v>
      </c>
      <c r="AY652" s="173" t="s">
        <v>160</v>
      </c>
    </row>
    <row r="653" spans="2:65" s="1" customFormat="1" ht="16.5" customHeight="1">
      <c r="B653" s="143"/>
      <c r="C653" s="291" t="s">
        <v>440</v>
      </c>
      <c r="D653" s="291" t="s">
        <v>260</v>
      </c>
      <c r="E653" s="292" t="s">
        <v>724</v>
      </c>
      <c r="F653" s="293" t="s">
        <v>725</v>
      </c>
      <c r="G653" s="294" t="s">
        <v>165</v>
      </c>
      <c r="H653" s="295">
        <v>493.68799999999999</v>
      </c>
      <c r="I653" s="191"/>
      <c r="J653" s="192">
        <f>ROUND(I653*H653,2)</f>
        <v>0</v>
      </c>
      <c r="K653" s="193"/>
      <c r="L653" s="194"/>
      <c r="M653" s="195" t="s">
        <v>1</v>
      </c>
      <c r="N653" s="196" t="s">
        <v>38</v>
      </c>
      <c r="P653" s="154">
        <f>O653*H653</f>
        <v>0</v>
      </c>
      <c r="Q653" s="154">
        <v>0</v>
      </c>
      <c r="R653" s="154">
        <f>Q653*H653</f>
        <v>0</v>
      </c>
      <c r="S653" s="154">
        <v>0</v>
      </c>
      <c r="T653" s="155">
        <f>S653*H653</f>
        <v>0</v>
      </c>
      <c r="AR653" s="156" t="s">
        <v>258</v>
      </c>
      <c r="AT653" s="156" t="s">
        <v>260</v>
      </c>
      <c r="AU653" s="156" t="s">
        <v>83</v>
      </c>
      <c r="AY653" s="17" t="s">
        <v>160</v>
      </c>
      <c r="BE653" s="157">
        <f>IF(N653="základná",J653,0)</f>
        <v>0</v>
      </c>
      <c r="BF653" s="157">
        <f>IF(N653="znížená",J653,0)</f>
        <v>0</v>
      </c>
      <c r="BG653" s="157">
        <f>IF(N653="zákl. prenesená",J653,0)</f>
        <v>0</v>
      </c>
      <c r="BH653" s="157">
        <f>IF(N653="zníž. prenesená",J653,0)</f>
        <v>0</v>
      </c>
      <c r="BI653" s="157">
        <f>IF(N653="nulová",J653,0)</f>
        <v>0</v>
      </c>
      <c r="BJ653" s="17" t="s">
        <v>83</v>
      </c>
      <c r="BK653" s="157">
        <f>ROUND(I653*H653,2)</f>
        <v>0</v>
      </c>
      <c r="BL653" s="17" t="s">
        <v>210</v>
      </c>
      <c r="BM653" s="156" t="s">
        <v>726</v>
      </c>
    </row>
    <row r="654" spans="2:65" s="12" customFormat="1" ht="10.199999999999999">
      <c r="B654" s="158"/>
      <c r="C654" s="279"/>
      <c r="D654" s="280" t="s">
        <v>167</v>
      </c>
      <c r="E654" s="281" t="s">
        <v>1</v>
      </c>
      <c r="F654" s="282" t="s">
        <v>727</v>
      </c>
      <c r="G654" s="279"/>
      <c r="H654" s="281" t="s">
        <v>1</v>
      </c>
      <c r="I654" s="162"/>
      <c r="L654" s="158"/>
      <c r="M654" s="163"/>
      <c r="T654" s="164"/>
      <c r="AT654" s="160" t="s">
        <v>167</v>
      </c>
      <c r="AU654" s="160" t="s">
        <v>83</v>
      </c>
      <c r="AV654" s="12" t="s">
        <v>76</v>
      </c>
      <c r="AW654" s="12" t="s">
        <v>29</v>
      </c>
      <c r="AX654" s="12" t="s">
        <v>72</v>
      </c>
      <c r="AY654" s="160" t="s">
        <v>160</v>
      </c>
    </row>
    <row r="655" spans="2:65" s="12" customFormat="1" ht="10.199999999999999">
      <c r="B655" s="158"/>
      <c r="C655" s="279"/>
      <c r="D655" s="280" t="s">
        <v>167</v>
      </c>
      <c r="E655" s="281" t="s">
        <v>1</v>
      </c>
      <c r="F655" s="282" t="s">
        <v>320</v>
      </c>
      <c r="G655" s="279"/>
      <c r="H655" s="281" t="s">
        <v>1</v>
      </c>
      <c r="I655" s="162"/>
      <c r="L655" s="158"/>
      <c r="M655" s="163"/>
      <c r="T655" s="164"/>
      <c r="AT655" s="160" t="s">
        <v>167</v>
      </c>
      <c r="AU655" s="160" t="s">
        <v>83</v>
      </c>
      <c r="AV655" s="12" t="s">
        <v>76</v>
      </c>
      <c r="AW655" s="12" t="s">
        <v>29</v>
      </c>
      <c r="AX655" s="12" t="s">
        <v>72</v>
      </c>
      <c r="AY655" s="160" t="s">
        <v>160</v>
      </c>
    </row>
    <row r="656" spans="2:65" s="13" customFormat="1" ht="10.199999999999999">
      <c r="B656" s="165"/>
      <c r="C656" s="283"/>
      <c r="D656" s="280" t="s">
        <v>167</v>
      </c>
      <c r="E656" s="284" t="s">
        <v>1</v>
      </c>
      <c r="F656" s="285" t="s">
        <v>728</v>
      </c>
      <c r="G656" s="283"/>
      <c r="H656" s="286">
        <v>0</v>
      </c>
      <c r="I656" s="169"/>
      <c r="L656" s="165"/>
      <c r="M656" s="170"/>
      <c r="T656" s="171"/>
      <c r="AT656" s="166" t="s">
        <v>167</v>
      </c>
      <c r="AU656" s="166" t="s">
        <v>83</v>
      </c>
      <c r="AV656" s="13" t="s">
        <v>83</v>
      </c>
      <c r="AW656" s="13" t="s">
        <v>29</v>
      </c>
      <c r="AX656" s="13" t="s">
        <v>72</v>
      </c>
      <c r="AY656" s="166" t="s">
        <v>160</v>
      </c>
    </row>
    <row r="657" spans="2:65" s="12" customFormat="1" ht="10.199999999999999">
      <c r="B657" s="158"/>
      <c r="C657" s="279"/>
      <c r="D657" s="280" t="s">
        <v>167</v>
      </c>
      <c r="E657" s="281" t="s">
        <v>1</v>
      </c>
      <c r="F657" s="282" t="s">
        <v>298</v>
      </c>
      <c r="G657" s="279"/>
      <c r="H657" s="281" t="s">
        <v>1</v>
      </c>
      <c r="I657" s="162"/>
      <c r="L657" s="158"/>
      <c r="M657" s="163"/>
      <c r="T657" s="164"/>
      <c r="AT657" s="160" t="s">
        <v>167</v>
      </c>
      <c r="AU657" s="160" t="s">
        <v>83</v>
      </c>
      <c r="AV657" s="12" t="s">
        <v>76</v>
      </c>
      <c r="AW657" s="12" t="s">
        <v>29</v>
      </c>
      <c r="AX657" s="12" t="s">
        <v>72</v>
      </c>
      <c r="AY657" s="160" t="s">
        <v>160</v>
      </c>
    </row>
    <row r="658" spans="2:65" s="13" customFormat="1" ht="10.199999999999999">
      <c r="B658" s="165"/>
      <c r="C658" s="283"/>
      <c r="D658" s="280" t="s">
        <v>167</v>
      </c>
      <c r="E658" s="284" t="s">
        <v>1</v>
      </c>
      <c r="F658" s="285" t="s">
        <v>729</v>
      </c>
      <c r="G658" s="283"/>
      <c r="H658" s="286">
        <v>464.6</v>
      </c>
      <c r="I658" s="169"/>
      <c r="L658" s="165"/>
      <c r="M658" s="170"/>
      <c r="T658" s="171"/>
      <c r="AT658" s="166" t="s">
        <v>167</v>
      </c>
      <c r="AU658" s="166" t="s">
        <v>83</v>
      </c>
      <c r="AV658" s="13" t="s">
        <v>83</v>
      </c>
      <c r="AW658" s="13" t="s">
        <v>29</v>
      </c>
      <c r="AX658" s="13" t="s">
        <v>72</v>
      </c>
      <c r="AY658" s="166" t="s">
        <v>160</v>
      </c>
    </row>
    <row r="659" spans="2:65" s="12" customFormat="1" ht="10.199999999999999">
      <c r="B659" s="158"/>
      <c r="C659" s="279"/>
      <c r="D659" s="280" t="s">
        <v>167</v>
      </c>
      <c r="E659" s="281" t="s">
        <v>1</v>
      </c>
      <c r="F659" s="282" t="s">
        <v>723</v>
      </c>
      <c r="G659" s="279"/>
      <c r="H659" s="281" t="s">
        <v>1</v>
      </c>
      <c r="I659" s="162"/>
      <c r="L659" s="158"/>
      <c r="M659" s="163"/>
      <c r="T659" s="164"/>
      <c r="AT659" s="160" t="s">
        <v>167</v>
      </c>
      <c r="AU659" s="160" t="s">
        <v>83</v>
      </c>
      <c r="AV659" s="12" t="s">
        <v>76</v>
      </c>
      <c r="AW659" s="12" t="s">
        <v>29</v>
      </c>
      <c r="AX659" s="12" t="s">
        <v>72</v>
      </c>
      <c r="AY659" s="160" t="s">
        <v>160</v>
      </c>
    </row>
    <row r="660" spans="2:65" s="13" customFormat="1" ht="10.199999999999999">
      <c r="B660" s="165"/>
      <c r="C660" s="283"/>
      <c r="D660" s="280" t="s">
        <v>167</v>
      </c>
      <c r="E660" s="284" t="s">
        <v>1</v>
      </c>
      <c r="F660" s="285" t="s">
        <v>730</v>
      </c>
      <c r="G660" s="283"/>
      <c r="H660" s="286">
        <v>10.1</v>
      </c>
      <c r="I660" s="169"/>
      <c r="L660" s="165"/>
      <c r="M660" s="170"/>
      <c r="T660" s="171"/>
      <c r="AT660" s="166" t="s">
        <v>167</v>
      </c>
      <c r="AU660" s="166" t="s">
        <v>83</v>
      </c>
      <c r="AV660" s="13" t="s">
        <v>83</v>
      </c>
      <c r="AW660" s="13" t="s">
        <v>29</v>
      </c>
      <c r="AX660" s="13" t="s">
        <v>72</v>
      </c>
      <c r="AY660" s="166" t="s">
        <v>160</v>
      </c>
    </row>
    <row r="661" spans="2:65" s="14" customFormat="1" ht="10.199999999999999">
      <c r="B661" s="172"/>
      <c r="C661" s="287"/>
      <c r="D661" s="280" t="s">
        <v>167</v>
      </c>
      <c r="E661" s="288" t="s">
        <v>1</v>
      </c>
      <c r="F661" s="289" t="s">
        <v>174</v>
      </c>
      <c r="G661" s="287"/>
      <c r="H661" s="290">
        <v>474.7</v>
      </c>
      <c r="I661" s="176"/>
      <c r="L661" s="172"/>
      <c r="M661" s="177"/>
      <c r="T661" s="178"/>
      <c r="AT661" s="173" t="s">
        <v>167</v>
      </c>
      <c r="AU661" s="173" t="s">
        <v>83</v>
      </c>
      <c r="AV661" s="14" t="s">
        <v>166</v>
      </c>
      <c r="AW661" s="14" t="s">
        <v>29</v>
      </c>
      <c r="AX661" s="14" t="s">
        <v>72</v>
      </c>
      <c r="AY661" s="173" t="s">
        <v>160</v>
      </c>
    </row>
    <row r="662" spans="2:65" s="13" customFormat="1" ht="10.199999999999999">
      <c r="B662" s="165"/>
      <c r="C662" s="283"/>
      <c r="D662" s="280" t="s">
        <v>167</v>
      </c>
      <c r="E662" s="284" t="s">
        <v>1</v>
      </c>
      <c r="F662" s="285" t="s">
        <v>731</v>
      </c>
      <c r="G662" s="283"/>
      <c r="H662" s="286">
        <v>493.68799999999999</v>
      </c>
      <c r="I662" s="169"/>
      <c r="L662" s="165"/>
      <c r="M662" s="170"/>
      <c r="T662" s="171"/>
      <c r="AT662" s="166" t="s">
        <v>167</v>
      </c>
      <c r="AU662" s="166" t="s">
        <v>83</v>
      </c>
      <c r="AV662" s="13" t="s">
        <v>83</v>
      </c>
      <c r="AW662" s="13" t="s">
        <v>29</v>
      </c>
      <c r="AX662" s="13" t="s">
        <v>72</v>
      </c>
      <c r="AY662" s="166" t="s">
        <v>160</v>
      </c>
    </row>
    <row r="663" spans="2:65" s="14" customFormat="1" ht="10.199999999999999">
      <c r="B663" s="172"/>
      <c r="C663" s="287"/>
      <c r="D663" s="280" t="s">
        <v>167</v>
      </c>
      <c r="E663" s="288" t="s">
        <v>1</v>
      </c>
      <c r="F663" s="289" t="s">
        <v>174</v>
      </c>
      <c r="G663" s="287"/>
      <c r="H663" s="290">
        <v>493.68799999999999</v>
      </c>
      <c r="I663" s="176"/>
      <c r="L663" s="172"/>
      <c r="M663" s="177"/>
      <c r="T663" s="178"/>
      <c r="AT663" s="173" t="s">
        <v>167</v>
      </c>
      <c r="AU663" s="173" t="s">
        <v>83</v>
      </c>
      <c r="AV663" s="14" t="s">
        <v>166</v>
      </c>
      <c r="AW663" s="14" t="s">
        <v>29</v>
      </c>
      <c r="AX663" s="14" t="s">
        <v>76</v>
      </c>
      <c r="AY663" s="173" t="s">
        <v>160</v>
      </c>
    </row>
    <row r="664" spans="2:65" s="1" customFormat="1" ht="24.15" customHeight="1">
      <c r="B664" s="143"/>
      <c r="C664" s="274" t="s">
        <v>732</v>
      </c>
      <c r="D664" s="274" t="s">
        <v>162</v>
      </c>
      <c r="E664" s="275" t="s">
        <v>733</v>
      </c>
      <c r="F664" s="276" t="s">
        <v>734</v>
      </c>
      <c r="G664" s="277" t="s">
        <v>165</v>
      </c>
      <c r="H664" s="278">
        <v>260</v>
      </c>
      <c r="I664" s="149"/>
      <c r="J664" s="150">
        <f>ROUND(I664*H664,2)</f>
        <v>0</v>
      </c>
      <c r="K664" s="151"/>
      <c r="L664" s="32"/>
      <c r="M664" s="152" t="s">
        <v>1</v>
      </c>
      <c r="N664" s="153" t="s">
        <v>38</v>
      </c>
      <c r="P664" s="154">
        <f>O664*H664</f>
        <v>0</v>
      </c>
      <c r="Q664" s="154">
        <v>0</v>
      </c>
      <c r="R664" s="154">
        <f>Q664*H664</f>
        <v>0</v>
      </c>
      <c r="S664" s="154">
        <v>0</v>
      </c>
      <c r="T664" s="155">
        <f>S664*H664</f>
        <v>0</v>
      </c>
      <c r="AR664" s="156" t="s">
        <v>210</v>
      </c>
      <c r="AT664" s="156" t="s">
        <v>162</v>
      </c>
      <c r="AU664" s="156" t="s">
        <v>83</v>
      </c>
      <c r="AY664" s="17" t="s">
        <v>160</v>
      </c>
      <c r="BE664" s="157">
        <f>IF(N664="základná",J664,0)</f>
        <v>0</v>
      </c>
      <c r="BF664" s="157">
        <f>IF(N664="znížená",J664,0)</f>
        <v>0</v>
      </c>
      <c r="BG664" s="157">
        <f>IF(N664="zákl. prenesená",J664,0)</f>
        <v>0</v>
      </c>
      <c r="BH664" s="157">
        <f>IF(N664="zníž. prenesená",J664,0)</f>
        <v>0</v>
      </c>
      <c r="BI664" s="157">
        <f>IF(N664="nulová",J664,0)</f>
        <v>0</v>
      </c>
      <c r="BJ664" s="17" t="s">
        <v>83</v>
      </c>
      <c r="BK664" s="157">
        <f>ROUND(I664*H664,2)</f>
        <v>0</v>
      </c>
      <c r="BL664" s="17" t="s">
        <v>210</v>
      </c>
      <c r="BM664" s="156" t="s">
        <v>735</v>
      </c>
    </row>
    <row r="665" spans="2:65" s="12" customFormat="1" ht="10.199999999999999">
      <c r="B665" s="158"/>
      <c r="C665" s="279"/>
      <c r="D665" s="280" t="s">
        <v>167</v>
      </c>
      <c r="E665" s="281" t="s">
        <v>1</v>
      </c>
      <c r="F665" s="282" t="s">
        <v>736</v>
      </c>
      <c r="G665" s="279"/>
      <c r="H665" s="281" t="s">
        <v>1</v>
      </c>
      <c r="I665" s="162"/>
      <c r="L665" s="158"/>
      <c r="M665" s="163"/>
      <c r="T665" s="164"/>
      <c r="AT665" s="160" t="s">
        <v>167</v>
      </c>
      <c r="AU665" s="160" t="s">
        <v>83</v>
      </c>
      <c r="AV665" s="12" t="s">
        <v>76</v>
      </c>
      <c r="AW665" s="12" t="s">
        <v>29</v>
      </c>
      <c r="AX665" s="12" t="s">
        <v>72</v>
      </c>
      <c r="AY665" s="160" t="s">
        <v>160</v>
      </c>
    </row>
    <row r="666" spans="2:65" s="12" customFormat="1" ht="10.199999999999999">
      <c r="B666" s="158"/>
      <c r="C666" s="279"/>
      <c r="D666" s="280" t="s">
        <v>167</v>
      </c>
      <c r="E666" s="281" t="s">
        <v>1</v>
      </c>
      <c r="F666" s="282" t="s">
        <v>737</v>
      </c>
      <c r="G666" s="279"/>
      <c r="H666" s="281" t="s">
        <v>1</v>
      </c>
      <c r="I666" s="162"/>
      <c r="L666" s="158"/>
      <c r="M666" s="163"/>
      <c r="T666" s="164"/>
      <c r="AT666" s="160" t="s">
        <v>167</v>
      </c>
      <c r="AU666" s="160" t="s">
        <v>83</v>
      </c>
      <c r="AV666" s="12" t="s">
        <v>76</v>
      </c>
      <c r="AW666" s="12" t="s">
        <v>29</v>
      </c>
      <c r="AX666" s="12" t="s">
        <v>72</v>
      </c>
      <c r="AY666" s="160" t="s">
        <v>160</v>
      </c>
    </row>
    <row r="667" spans="2:65" s="13" customFormat="1" ht="10.199999999999999">
      <c r="B667" s="165"/>
      <c r="C667" s="283"/>
      <c r="D667" s="280" t="s">
        <v>167</v>
      </c>
      <c r="E667" s="284" t="s">
        <v>1</v>
      </c>
      <c r="F667" s="285" t="s">
        <v>391</v>
      </c>
      <c r="G667" s="283"/>
      <c r="H667" s="286">
        <v>260</v>
      </c>
      <c r="I667" s="169"/>
      <c r="L667" s="165"/>
      <c r="M667" s="170"/>
      <c r="T667" s="171"/>
      <c r="AT667" s="166" t="s">
        <v>167</v>
      </c>
      <c r="AU667" s="166" t="s">
        <v>83</v>
      </c>
      <c r="AV667" s="13" t="s">
        <v>83</v>
      </c>
      <c r="AW667" s="13" t="s">
        <v>29</v>
      </c>
      <c r="AX667" s="13" t="s">
        <v>72</v>
      </c>
      <c r="AY667" s="166" t="s">
        <v>160</v>
      </c>
    </row>
    <row r="668" spans="2:65" s="14" customFormat="1" ht="10.199999999999999">
      <c r="B668" s="172"/>
      <c r="C668" s="287"/>
      <c r="D668" s="280" t="s">
        <v>167</v>
      </c>
      <c r="E668" s="288" t="s">
        <v>1</v>
      </c>
      <c r="F668" s="289" t="s">
        <v>174</v>
      </c>
      <c r="G668" s="287"/>
      <c r="H668" s="290">
        <v>260</v>
      </c>
      <c r="I668" s="176"/>
      <c r="L668" s="172"/>
      <c r="M668" s="177"/>
      <c r="T668" s="178"/>
      <c r="AT668" s="173" t="s">
        <v>167</v>
      </c>
      <c r="AU668" s="173" t="s">
        <v>83</v>
      </c>
      <c r="AV668" s="14" t="s">
        <v>166</v>
      </c>
      <c r="AW668" s="14" t="s">
        <v>29</v>
      </c>
      <c r="AX668" s="14" t="s">
        <v>76</v>
      </c>
      <c r="AY668" s="173" t="s">
        <v>160</v>
      </c>
    </row>
    <row r="669" spans="2:65" s="1" customFormat="1" ht="16.5" customHeight="1">
      <c r="B669" s="143"/>
      <c r="C669" s="291" t="s">
        <v>448</v>
      </c>
      <c r="D669" s="291" t="s">
        <v>260</v>
      </c>
      <c r="E669" s="292" t="s">
        <v>738</v>
      </c>
      <c r="F669" s="293" t="s">
        <v>739</v>
      </c>
      <c r="G669" s="294" t="s">
        <v>165</v>
      </c>
      <c r="H669" s="295">
        <v>273.10399999999998</v>
      </c>
      <c r="I669" s="191"/>
      <c r="J669" s="192">
        <f>ROUND(I669*H669,2)</f>
        <v>0</v>
      </c>
      <c r="K669" s="193"/>
      <c r="L669" s="194"/>
      <c r="M669" s="195" t="s">
        <v>1</v>
      </c>
      <c r="N669" s="196" t="s">
        <v>38</v>
      </c>
      <c r="P669" s="154">
        <f>O669*H669</f>
        <v>0</v>
      </c>
      <c r="Q669" s="154">
        <v>0</v>
      </c>
      <c r="R669" s="154">
        <f>Q669*H669</f>
        <v>0</v>
      </c>
      <c r="S669" s="154">
        <v>0</v>
      </c>
      <c r="T669" s="155">
        <f>S669*H669</f>
        <v>0</v>
      </c>
      <c r="AR669" s="156" t="s">
        <v>258</v>
      </c>
      <c r="AT669" s="156" t="s">
        <v>260</v>
      </c>
      <c r="AU669" s="156" t="s">
        <v>83</v>
      </c>
      <c r="AY669" s="17" t="s">
        <v>160</v>
      </c>
      <c r="BE669" s="157">
        <f>IF(N669="základná",J669,0)</f>
        <v>0</v>
      </c>
      <c r="BF669" s="157">
        <f>IF(N669="znížená",J669,0)</f>
        <v>0</v>
      </c>
      <c r="BG669" s="157">
        <f>IF(N669="zákl. prenesená",J669,0)</f>
        <v>0</v>
      </c>
      <c r="BH669" s="157">
        <f>IF(N669="zníž. prenesená",J669,0)</f>
        <v>0</v>
      </c>
      <c r="BI669" s="157">
        <f>IF(N669="nulová",J669,0)</f>
        <v>0</v>
      </c>
      <c r="BJ669" s="17" t="s">
        <v>83</v>
      </c>
      <c r="BK669" s="157">
        <f>ROUND(I669*H669,2)</f>
        <v>0</v>
      </c>
      <c r="BL669" s="17" t="s">
        <v>210</v>
      </c>
      <c r="BM669" s="156" t="s">
        <v>740</v>
      </c>
    </row>
    <row r="670" spans="2:65" s="12" customFormat="1" ht="10.199999999999999">
      <c r="B670" s="158"/>
      <c r="C670" s="279"/>
      <c r="D670" s="280" t="s">
        <v>167</v>
      </c>
      <c r="E670" s="281" t="s">
        <v>1</v>
      </c>
      <c r="F670" s="282" t="s">
        <v>727</v>
      </c>
      <c r="G670" s="279"/>
      <c r="H670" s="281" t="s">
        <v>1</v>
      </c>
      <c r="I670" s="162"/>
      <c r="L670" s="158"/>
      <c r="M670" s="163"/>
      <c r="T670" s="164"/>
      <c r="AT670" s="160" t="s">
        <v>167</v>
      </c>
      <c r="AU670" s="160" t="s">
        <v>83</v>
      </c>
      <c r="AV670" s="12" t="s">
        <v>76</v>
      </c>
      <c r="AW670" s="12" t="s">
        <v>29</v>
      </c>
      <c r="AX670" s="12" t="s">
        <v>72</v>
      </c>
      <c r="AY670" s="160" t="s">
        <v>160</v>
      </c>
    </row>
    <row r="671" spans="2:65" s="12" customFormat="1" ht="10.199999999999999">
      <c r="B671" s="158"/>
      <c r="C671" s="279"/>
      <c r="D671" s="280" t="s">
        <v>167</v>
      </c>
      <c r="E671" s="281" t="s">
        <v>1</v>
      </c>
      <c r="F671" s="282" t="s">
        <v>736</v>
      </c>
      <c r="G671" s="279"/>
      <c r="H671" s="281" t="s">
        <v>1</v>
      </c>
      <c r="I671" s="162"/>
      <c r="L671" s="158"/>
      <c r="M671" s="163"/>
      <c r="T671" s="164"/>
      <c r="AT671" s="160" t="s">
        <v>167</v>
      </c>
      <c r="AU671" s="160" t="s">
        <v>83</v>
      </c>
      <c r="AV671" s="12" t="s">
        <v>76</v>
      </c>
      <c r="AW671" s="12" t="s">
        <v>29</v>
      </c>
      <c r="AX671" s="12" t="s">
        <v>72</v>
      </c>
      <c r="AY671" s="160" t="s">
        <v>160</v>
      </c>
    </row>
    <row r="672" spans="2:65" s="12" customFormat="1" ht="10.199999999999999">
      <c r="B672" s="158"/>
      <c r="C672" s="279"/>
      <c r="D672" s="280" t="s">
        <v>167</v>
      </c>
      <c r="E672" s="281" t="s">
        <v>1</v>
      </c>
      <c r="F672" s="282" t="s">
        <v>741</v>
      </c>
      <c r="G672" s="279"/>
      <c r="H672" s="281" t="s">
        <v>1</v>
      </c>
      <c r="I672" s="162"/>
      <c r="L672" s="158"/>
      <c r="M672" s="163"/>
      <c r="T672" s="164"/>
      <c r="AT672" s="160" t="s">
        <v>167</v>
      </c>
      <c r="AU672" s="160" t="s">
        <v>83</v>
      </c>
      <c r="AV672" s="12" t="s">
        <v>76</v>
      </c>
      <c r="AW672" s="12" t="s">
        <v>29</v>
      </c>
      <c r="AX672" s="12" t="s">
        <v>72</v>
      </c>
      <c r="AY672" s="160" t="s">
        <v>160</v>
      </c>
    </row>
    <row r="673" spans="2:65" s="13" customFormat="1" ht="10.199999999999999">
      <c r="B673" s="165"/>
      <c r="C673" s="283"/>
      <c r="D673" s="280" t="s">
        <v>167</v>
      </c>
      <c r="E673" s="284" t="s">
        <v>1</v>
      </c>
      <c r="F673" s="285" t="s">
        <v>742</v>
      </c>
      <c r="G673" s="283"/>
      <c r="H673" s="286">
        <v>273.10399999999998</v>
      </c>
      <c r="I673" s="169"/>
      <c r="L673" s="165"/>
      <c r="M673" s="170"/>
      <c r="T673" s="171"/>
      <c r="AT673" s="166" t="s">
        <v>167</v>
      </c>
      <c r="AU673" s="166" t="s">
        <v>83</v>
      </c>
      <c r="AV673" s="13" t="s">
        <v>83</v>
      </c>
      <c r="AW673" s="13" t="s">
        <v>29</v>
      </c>
      <c r="AX673" s="13" t="s">
        <v>72</v>
      </c>
      <c r="AY673" s="166" t="s">
        <v>160</v>
      </c>
    </row>
    <row r="674" spans="2:65" s="14" customFormat="1" ht="10.199999999999999">
      <c r="B674" s="172"/>
      <c r="C674" s="287"/>
      <c r="D674" s="280" t="s">
        <v>167</v>
      </c>
      <c r="E674" s="288" t="s">
        <v>1</v>
      </c>
      <c r="F674" s="289" t="s">
        <v>174</v>
      </c>
      <c r="G674" s="287"/>
      <c r="H674" s="290">
        <v>273.10399999999998</v>
      </c>
      <c r="I674" s="176"/>
      <c r="L674" s="172"/>
      <c r="M674" s="177"/>
      <c r="T674" s="178"/>
      <c r="AT674" s="173" t="s">
        <v>167</v>
      </c>
      <c r="AU674" s="173" t="s">
        <v>83</v>
      </c>
      <c r="AV674" s="14" t="s">
        <v>166</v>
      </c>
      <c r="AW674" s="14" t="s">
        <v>29</v>
      </c>
      <c r="AX674" s="14" t="s">
        <v>76</v>
      </c>
      <c r="AY674" s="173" t="s">
        <v>160</v>
      </c>
    </row>
    <row r="675" spans="2:65" s="11" customFormat="1" ht="25.95" customHeight="1">
      <c r="B675" s="131"/>
      <c r="D675" s="132" t="s">
        <v>71</v>
      </c>
      <c r="E675" s="133" t="s">
        <v>743</v>
      </c>
      <c r="F675" s="133" t="s">
        <v>744</v>
      </c>
      <c r="I675" s="134"/>
      <c r="J675" s="135">
        <f>BK675</f>
        <v>0</v>
      </c>
      <c r="L675" s="131"/>
      <c r="M675" s="136"/>
      <c r="P675" s="137">
        <f>SUM(P676:P683)</f>
        <v>0</v>
      </c>
      <c r="R675" s="137">
        <f>SUM(R676:R683)</f>
        <v>0</v>
      </c>
      <c r="T675" s="138">
        <f>SUM(T676:T683)</f>
        <v>0</v>
      </c>
      <c r="AR675" s="132" t="s">
        <v>190</v>
      </c>
      <c r="AT675" s="139" t="s">
        <v>71</v>
      </c>
      <c r="AU675" s="139" t="s">
        <v>72</v>
      </c>
      <c r="AY675" s="132" t="s">
        <v>160</v>
      </c>
      <c r="BK675" s="140">
        <f>SUM(BK676:BK683)</f>
        <v>0</v>
      </c>
    </row>
    <row r="676" spans="2:65" s="1" customFormat="1" ht="16.5" customHeight="1">
      <c r="B676" s="143"/>
      <c r="C676" s="144" t="s">
        <v>745</v>
      </c>
      <c r="D676" s="144" t="s">
        <v>162</v>
      </c>
      <c r="E676" s="145" t="s">
        <v>746</v>
      </c>
      <c r="F676" s="146" t="s">
        <v>747</v>
      </c>
      <c r="G676" s="147" t="s">
        <v>485</v>
      </c>
      <c r="H676" s="148">
        <v>1</v>
      </c>
      <c r="I676" s="149"/>
      <c r="J676" s="150">
        <f>ROUND(I676*H676,2)</f>
        <v>0</v>
      </c>
      <c r="K676" s="151"/>
      <c r="L676" s="32"/>
      <c r="M676" s="152" t="s">
        <v>1</v>
      </c>
      <c r="N676" s="153" t="s">
        <v>38</v>
      </c>
      <c r="P676" s="154">
        <f>O676*H676</f>
        <v>0</v>
      </c>
      <c r="Q676" s="154">
        <v>0</v>
      </c>
      <c r="R676" s="154">
        <f>Q676*H676</f>
        <v>0</v>
      </c>
      <c r="S676" s="154">
        <v>0</v>
      </c>
      <c r="T676" s="155">
        <f>S676*H676</f>
        <v>0</v>
      </c>
      <c r="AR676" s="156" t="s">
        <v>166</v>
      </c>
      <c r="AT676" s="156" t="s">
        <v>162</v>
      </c>
      <c r="AU676" s="156" t="s">
        <v>76</v>
      </c>
      <c r="AY676" s="17" t="s">
        <v>160</v>
      </c>
      <c r="BE676" s="157">
        <f>IF(N676="základná",J676,0)</f>
        <v>0</v>
      </c>
      <c r="BF676" s="157">
        <f>IF(N676="znížená",J676,0)</f>
        <v>0</v>
      </c>
      <c r="BG676" s="157">
        <f>IF(N676="zákl. prenesená",J676,0)</f>
        <v>0</v>
      </c>
      <c r="BH676" s="157">
        <f>IF(N676="zníž. prenesená",J676,0)</f>
        <v>0</v>
      </c>
      <c r="BI676" s="157">
        <f>IF(N676="nulová",J676,0)</f>
        <v>0</v>
      </c>
      <c r="BJ676" s="17" t="s">
        <v>83</v>
      </c>
      <c r="BK676" s="157">
        <f>ROUND(I676*H676,2)</f>
        <v>0</v>
      </c>
      <c r="BL676" s="17" t="s">
        <v>166</v>
      </c>
      <c r="BM676" s="156" t="s">
        <v>748</v>
      </c>
    </row>
    <row r="677" spans="2:65" s="12" customFormat="1" ht="10.199999999999999">
      <c r="B677" s="158"/>
      <c r="D677" s="159" t="s">
        <v>167</v>
      </c>
      <c r="E677" s="160" t="s">
        <v>1</v>
      </c>
      <c r="F677" s="161" t="s">
        <v>747</v>
      </c>
      <c r="H677" s="160" t="s">
        <v>1</v>
      </c>
      <c r="I677" s="162"/>
      <c r="L677" s="158"/>
      <c r="M677" s="163"/>
      <c r="T677" s="164"/>
      <c r="AT677" s="160" t="s">
        <v>167</v>
      </c>
      <c r="AU677" s="160" t="s">
        <v>76</v>
      </c>
      <c r="AV677" s="12" t="s">
        <v>76</v>
      </c>
      <c r="AW677" s="12" t="s">
        <v>29</v>
      </c>
      <c r="AX677" s="12" t="s">
        <v>72</v>
      </c>
      <c r="AY677" s="160" t="s">
        <v>160</v>
      </c>
    </row>
    <row r="678" spans="2:65" s="13" customFormat="1" ht="10.199999999999999">
      <c r="B678" s="165"/>
      <c r="D678" s="159" t="s">
        <v>167</v>
      </c>
      <c r="E678" s="166" t="s">
        <v>1</v>
      </c>
      <c r="F678" s="167" t="s">
        <v>76</v>
      </c>
      <c r="H678" s="168">
        <v>1</v>
      </c>
      <c r="I678" s="169"/>
      <c r="L678" s="165"/>
      <c r="M678" s="170"/>
      <c r="T678" s="171"/>
      <c r="AT678" s="166" t="s">
        <v>167</v>
      </c>
      <c r="AU678" s="166" t="s">
        <v>76</v>
      </c>
      <c r="AV678" s="13" t="s">
        <v>83</v>
      </c>
      <c r="AW678" s="13" t="s">
        <v>29</v>
      </c>
      <c r="AX678" s="13" t="s">
        <v>72</v>
      </c>
      <c r="AY678" s="166" t="s">
        <v>160</v>
      </c>
    </row>
    <row r="679" spans="2:65" s="14" customFormat="1" ht="10.199999999999999">
      <c r="B679" s="172"/>
      <c r="D679" s="159" t="s">
        <v>167</v>
      </c>
      <c r="E679" s="173" t="s">
        <v>1</v>
      </c>
      <c r="F679" s="174" t="s">
        <v>174</v>
      </c>
      <c r="H679" s="175">
        <v>1</v>
      </c>
      <c r="I679" s="176"/>
      <c r="L679" s="172"/>
      <c r="M679" s="177"/>
      <c r="T679" s="178"/>
      <c r="AT679" s="173" t="s">
        <v>167</v>
      </c>
      <c r="AU679" s="173" t="s">
        <v>76</v>
      </c>
      <c r="AV679" s="14" t="s">
        <v>166</v>
      </c>
      <c r="AW679" s="14" t="s">
        <v>29</v>
      </c>
      <c r="AX679" s="14" t="s">
        <v>76</v>
      </c>
      <c r="AY679" s="173" t="s">
        <v>160</v>
      </c>
    </row>
    <row r="680" spans="2:65" s="1" customFormat="1" ht="16.5" customHeight="1">
      <c r="B680" s="143"/>
      <c r="C680" s="144" t="s">
        <v>457</v>
      </c>
      <c r="D680" s="144" t="s">
        <v>162</v>
      </c>
      <c r="E680" s="145" t="s">
        <v>749</v>
      </c>
      <c r="F680" s="146" t="s">
        <v>750</v>
      </c>
      <c r="G680" s="147" t="s">
        <v>485</v>
      </c>
      <c r="H680" s="148">
        <v>1</v>
      </c>
      <c r="I680" s="149"/>
      <c r="J680" s="150">
        <f>ROUND(I680*H680,2)</f>
        <v>0</v>
      </c>
      <c r="K680" s="151"/>
      <c r="L680" s="32"/>
      <c r="M680" s="152" t="s">
        <v>1</v>
      </c>
      <c r="N680" s="153" t="s">
        <v>38</v>
      </c>
      <c r="P680" s="154">
        <f>O680*H680</f>
        <v>0</v>
      </c>
      <c r="Q680" s="154">
        <v>0</v>
      </c>
      <c r="R680" s="154">
        <f>Q680*H680</f>
        <v>0</v>
      </c>
      <c r="S680" s="154">
        <v>0</v>
      </c>
      <c r="T680" s="155">
        <f>S680*H680</f>
        <v>0</v>
      </c>
      <c r="AR680" s="156" t="s">
        <v>166</v>
      </c>
      <c r="AT680" s="156" t="s">
        <v>162</v>
      </c>
      <c r="AU680" s="156" t="s">
        <v>76</v>
      </c>
      <c r="AY680" s="17" t="s">
        <v>160</v>
      </c>
      <c r="BE680" s="157">
        <f>IF(N680="základná",J680,0)</f>
        <v>0</v>
      </c>
      <c r="BF680" s="157">
        <f>IF(N680="znížená",J680,0)</f>
        <v>0</v>
      </c>
      <c r="BG680" s="157">
        <f>IF(N680="zákl. prenesená",J680,0)</f>
        <v>0</v>
      </c>
      <c r="BH680" s="157">
        <f>IF(N680="zníž. prenesená",J680,0)</f>
        <v>0</v>
      </c>
      <c r="BI680" s="157">
        <f>IF(N680="nulová",J680,0)</f>
        <v>0</v>
      </c>
      <c r="BJ680" s="17" t="s">
        <v>83</v>
      </c>
      <c r="BK680" s="157">
        <f>ROUND(I680*H680,2)</f>
        <v>0</v>
      </c>
      <c r="BL680" s="17" t="s">
        <v>166</v>
      </c>
      <c r="BM680" s="156" t="s">
        <v>751</v>
      </c>
    </row>
    <row r="681" spans="2:65" s="12" customFormat="1" ht="10.199999999999999">
      <c r="B681" s="158"/>
      <c r="D681" s="159" t="s">
        <v>167</v>
      </c>
      <c r="E681" s="160" t="s">
        <v>1</v>
      </c>
      <c r="F681" s="161" t="s">
        <v>750</v>
      </c>
      <c r="H681" s="160" t="s">
        <v>1</v>
      </c>
      <c r="I681" s="162"/>
      <c r="L681" s="158"/>
      <c r="M681" s="163"/>
      <c r="T681" s="164"/>
      <c r="AT681" s="160" t="s">
        <v>167</v>
      </c>
      <c r="AU681" s="160" t="s">
        <v>76</v>
      </c>
      <c r="AV681" s="12" t="s">
        <v>76</v>
      </c>
      <c r="AW681" s="12" t="s">
        <v>29</v>
      </c>
      <c r="AX681" s="12" t="s">
        <v>72</v>
      </c>
      <c r="AY681" s="160" t="s">
        <v>160</v>
      </c>
    </row>
    <row r="682" spans="2:65" s="13" customFormat="1" ht="10.199999999999999">
      <c r="B682" s="165"/>
      <c r="D682" s="159" t="s">
        <v>167</v>
      </c>
      <c r="E682" s="166" t="s">
        <v>1</v>
      </c>
      <c r="F682" s="167" t="s">
        <v>76</v>
      </c>
      <c r="H682" s="168">
        <v>1</v>
      </c>
      <c r="I682" s="169"/>
      <c r="L682" s="165"/>
      <c r="M682" s="170"/>
      <c r="T682" s="171"/>
      <c r="AT682" s="166" t="s">
        <v>167</v>
      </c>
      <c r="AU682" s="166" t="s">
        <v>76</v>
      </c>
      <c r="AV682" s="13" t="s">
        <v>83</v>
      </c>
      <c r="AW682" s="13" t="s">
        <v>29</v>
      </c>
      <c r="AX682" s="13" t="s">
        <v>72</v>
      </c>
      <c r="AY682" s="166" t="s">
        <v>160</v>
      </c>
    </row>
    <row r="683" spans="2:65" s="14" customFormat="1" ht="10.199999999999999">
      <c r="B683" s="172"/>
      <c r="D683" s="159" t="s">
        <v>167</v>
      </c>
      <c r="E683" s="173" t="s">
        <v>1</v>
      </c>
      <c r="F683" s="174" t="s">
        <v>174</v>
      </c>
      <c r="H683" s="175">
        <v>1</v>
      </c>
      <c r="I683" s="176"/>
      <c r="L683" s="172"/>
      <c r="M683" s="197"/>
      <c r="N683" s="198"/>
      <c r="O683" s="198"/>
      <c r="P683" s="198"/>
      <c r="Q683" s="198"/>
      <c r="R683" s="198"/>
      <c r="S683" s="198"/>
      <c r="T683" s="199"/>
      <c r="AT683" s="173" t="s">
        <v>167</v>
      </c>
      <c r="AU683" s="173" t="s">
        <v>76</v>
      </c>
      <c r="AV683" s="14" t="s">
        <v>166</v>
      </c>
      <c r="AW683" s="14" t="s">
        <v>29</v>
      </c>
      <c r="AX683" s="14" t="s">
        <v>76</v>
      </c>
      <c r="AY683" s="173" t="s">
        <v>160</v>
      </c>
    </row>
    <row r="684" spans="2:65" s="1" customFormat="1" ht="6.9" customHeight="1">
      <c r="B684" s="47"/>
      <c r="C684" s="48"/>
      <c r="D684" s="48"/>
      <c r="E684" s="48"/>
      <c r="F684" s="48"/>
      <c r="G684" s="48"/>
      <c r="H684" s="48"/>
      <c r="I684" s="48"/>
      <c r="J684" s="48"/>
      <c r="K684" s="48"/>
      <c r="L684" s="32"/>
    </row>
  </sheetData>
  <autoFilter ref="C132:K683" xr:uid="{00000000-0009-0000-0000-000001000000}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53"/>
  <sheetViews>
    <sheetView showGridLines="0" workbookViewId="0"/>
  </sheetViews>
  <sheetFormatPr defaultRowHeight="13.8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87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2" t="str">
        <f>'Rekapitulácia stavby'!K6</f>
        <v>Príloha č.2_Výkaz výmer_Obratiská autobusov zadanie</v>
      </c>
      <c r="F7" s="253"/>
      <c r="G7" s="253"/>
      <c r="H7" s="253"/>
      <c r="L7" s="20"/>
    </row>
    <row r="8" spans="2:46" ht="12" customHeight="1">
      <c r="B8" s="20"/>
      <c r="D8" s="27" t="s">
        <v>124</v>
      </c>
      <c r="L8" s="20"/>
    </row>
    <row r="9" spans="2:46" s="1" customFormat="1" ht="16.5" customHeight="1">
      <c r="B9" s="32"/>
      <c r="E9" s="252" t="s">
        <v>125</v>
      </c>
      <c r="F9" s="254"/>
      <c r="G9" s="254"/>
      <c r="H9" s="254"/>
      <c r="L9" s="32"/>
    </row>
    <row r="10" spans="2:46" s="1" customFormat="1" ht="12" customHeight="1">
      <c r="B10" s="32"/>
      <c r="D10" s="27" t="s">
        <v>126</v>
      </c>
      <c r="L10" s="32"/>
    </row>
    <row r="11" spans="2:46" s="1" customFormat="1" ht="30" customHeight="1">
      <c r="B11" s="32"/>
      <c r="E11" s="211" t="s">
        <v>752</v>
      </c>
      <c r="F11" s="254"/>
      <c r="G11" s="254"/>
      <c r="H11" s="254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26. 1. 2026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tr">
        <f>IF('Rekapitulácia stavby'!AN10="","",'Rekapitulácia stavby'!AN10)</f>
        <v/>
      </c>
      <c r="L16" s="32"/>
    </row>
    <row r="17" spans="2:12" s="1" customFormat="1" ht="18" customHeight="1">
      <c r="B17" s="32"/>
      <c r="E17" s="25" t="str">
        <f>IF('Rekapitulácia stavby'!E11="","",'Rekapitulácia stavby'!E11)</f>
        <v xml:space="preserve"> </v>
      </c>
      <c r="I17" s="27" t="s">
        <v>25</v>
      </c>
      <c r="J17" s="25" t="str">
        <f>IF('Rekapitulácia stavby'!AN11="","",'Rekapitulácia stavby'!AN11)</f>
        <v/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5" t="str">
        <f>'Rekapitulácia stavby'!E14</f>
        <v>Vyplň údaj</v>
      </c>
      <c r="F20" s="216"/>
      <c r="G20" s="216"/>
      <c r="H20" s="216"/>
      <c r="I20" s="27" t="s">
        <v>25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24</v>
      </c>
      <c r="J22" s="25" t="str">
        <f>IF('Rekapitulácia stavby'!AN16="","",'Rekapitulácia stavby'!AN16)</f>
        <v/>
      </c>
      <c r="L22" s="32"/>
    </row>
    <row r="23" spans="2:12" s="1" customFormat="1" ht="18" customHeight="1">
      <c r="B23" s="32"/>
      <c r="E23" s="25" t="str">
        <f>IF('Rekapitulácia stavby'!E17="","",'Rekapitulácia stavby'!E17)</f>
        <v xml:space="preserve"> </v>
      </c>
      <c r="I23" s="27" t="s">
        <v>25</v>
      </c>
      <c r="J23" s="25" t="str">
        <f>IF('Rekapitulácia stavby'!AN17="","",'Rekapitulácia stavby'!AN17)</f>
        <v/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30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7"/>
      <c r="E29" s="221" t="s">
        <v>1</v>
      </c>
      <c r="F29" s="221"/>
      <c r="G29" s="221"/>
      <c r="H29" s="221"/>
      <c r="L29" s="97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32</v>
      </c>
      <c r="J32" s="69">
        <f>ROUND(J131,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" customHeight="1">
      <c r="B35" s="32"/>
      <c r="D35" s="58" t="s">
        <v>36</v>
      </c>
      <c r="E35" s="37" t="s">
        <v>37</v>
      </c>
      <c r="F35" s="99">
        <f>ROUND((SUM(BE131:BE252)),  2)</f>
        <v>0</v>
      </c>
      <c r="G35" s="100"/>
      <c r="H35" s="100"/>
      <c r="I35" s="101">
        <v>0.23</v>
      </c>
      <c r="J35" s="99">
        <f>ROUND(((SUM(BE131:BE252))*I35),  2)</f>
        <v>0</v>
      </c>
      <c r="L35" s="32"/>
    </row>
    <row r="36" spans="2:12" s="1" customFormat="1" ht="14.4" customHeight="1">
      <c r="B36" s="32"/>
      <c r="E36" s="37" t="s">
        <v>38</v>
      </c>
      <c r="F36" s="89">
        <f>ROUND((SUM(BF131:BF252)),  2)</f>
        <v>0</v>
      </c>
      <c r="I36" s="102">
        <v>0.23</v>
      </c>
      <c r="J36" s="89">
        <f>ROUND(((SUM(BF131:BF252))*I36),  2)</f>
        <v>0</v>
      </c>
      <c r="L36" s="32"/>
    </row>
    <row r="37" spans="2:12" s="1" customFormat="1" ht="14.4" hidden="1" customHeight="1">
      <c r="B37" s="32"/>
      <c r="E37" s="27" t="s">
        <v>39</v>
      </c>
      <c r="F37" s="89">
        <f>ROUND((SUM(BG131:BG252)),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40</v>
      </c>
      <c r="F38" s="89">
        <f>ROUND((SUM(BH131:BH252)),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41</v>
      </c>
      <c r="F39" s="99">
        <f>ROUND((SUM(BI131:BI252)),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42</v>
      </c>
      <c r="E41" s="60"/>
      <c r="F41" s="60"/>
      <c r="G41" s="105" t="s">
        <v>43</v>
      </c>
      <c r="H41" s="106" t="s">
        <v>44</v>
      </c>
      <c r="I41" s="60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hidden="1" customHeight="1">
      <c r="B82" s="32"/>
      <c r="C82" s="21" t="s">
        <v>128</v>
      </c>
      <c r="L82" s="32"/>
    </row>
    <row r="83" spans="2:12" s="1" customFormat="1" ht="6.9" hidden="1" customHeight="1">
      <c r="B83" s="32"/>
      <c r="L83" s="32"/>
    </row>
    <row r="84" spans="2:12" s="1" customFormat="1" ht="12" hidden="1" customHeight="1">
      <c r="B84" s="32"/>
      <c r="C84" s="27" t="s">
        <v>15</v>
      </c>
      <c r="L84" s="32"/>
    </row>
    <row r="85" spans="2:12" s="1" customFormat="1" ht="16.5" hidden="1" customHeight="1">
      <c r="B85" s="32"/>
      <c r="E85" s="252" t="str">
        <f>E7</f>
        <v>Príloha č.2_Výkaz výmer_Obratiská autobusov zadanie</v>
      </c>
      <c r="F85" s="253"/>
      <c r="G85" s="253"/>
      <c r="H85" s="253"/>
      <c r="L85" s="32"/>
    </row>
    <row r="86" spans="2:12" ht="12" hidden="1" customHeight="1">
      <c r="B86" s="20"/>
      <c r="C86" s="27" t="s">
        <v>124</v>
      </c>
      <c r="L86" s="20"/>
    </row>
    <row r="87" spans="2:12" s="1" customFormat="1" ht="16.5" hidden="1" customHeight="1">
      <c r="B87" s="32"/>
      <c r="E87" s="252" t="s">
        <v>125</v>
      </c>
      <c r="F87" s="254"/>
      <c r="G87" s="254"/>
      <c r="H87" s="254"/>
      <c r="L87" s="32"/>
    </row>
    <row r="88" spans="2:12" s="1" customFormat="1" ht="12" hidden="1" customHeight="1">
      <c r="B88" s="32"/>
      <c r="C88" s="27" t="s">
        <v>126</v>
      </c>
      <c r="L88" s="32"/>
    </row>
    <row r="89" spans="2:12" s="1" customFormat="1" ht="30" hidden="1" customHeight="1">
      <c r="B89" s="32"/>
      <c r="E89" s="211" t="str">
        <f>E11</f>
        <v>SO_01_02_KD - Zastávka / nástupný terminál -Obratisko pri  kultúrnom dome v obci Kostolná pri Dunaji</v>
      </c>
      <c r="F89" s="254"/>
      <c r="G89" s="254"/>
      <c r="H89" s="254"/>
      <c r="L89" s="32"/>
    </row>
    <row r="90" spans="2:12" s="1" customFormat="1" ht="6.9" hidden="1" customHeight="1">
      <c r="B90" s="32"/>
      <c r="L90" s="32"/>
    </row>
    <row r="91" spans="2:12" s="1" customFormat="1" ht="12" hidden="1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26. 1. 2026</v>
      </c>
      <c r="L91" s="32"/>
    </row>
    <row r="92" spans="2:12" s="1" customFormat="1" ht="6.9" hidden="1" customHeight="1">
      <c r="B92" s="32"/>
      <c r="L92" s="32"/>
    </row>
    <row r="93" spans="2:12" s="1" customFormat="1" ht="15.15" hidden="1" customHeight="1">
      <c r="B93" s="32"/>
      <c r="C93" s="27" t="s">
        <v>23</v>
      </c>
      <c r="F93" s="25" t="str">
        <f>E17</f>
        <v xml:space="preserve"> </v>
      </c>
      <c r="I93" s="27" t="s">
        <v>28</v>
      </c>
      <c r="J93" s="30" t="str">
        <f>E23</f>
        <v xml:space="preserve"> </v>
      </c>
      <c r="L93" s="32"/>
    </row>
    <row r="94" spans="2:12" s="1" customFormat="1" ht="15.15" hidden="1" customHeight="1">
      <c r="B94" s="32"/>
      <c r="C94" s="27" t="s">
        <v>26</v>
      </c>
      <c r="F94" s="25" t="str">
        <f>IF(E20="","",E20)</f>
        <v>Vyplň údaj</v>
      </c>
      <c r="I94" s="27" t="s">
        <v>30</v>
      </c>
      <c r="J94" s="30" t="str">
        <f>E26</f>
        <v xml:space="preserve"> </v>
      </c>
      <c r="L94" s="32"/>
    </row>
    <row r="95" spans="2:12" s="1" customFormat="1" ht="10.35" hidden="1" customHeight="1">
      <c r="B95" s="32"/>
      <c r="L95" s="32"/>
    </row>
    <row r="96" spans="2:12" s="1" customFormat="1" ht="29.25" hidden="1" customHeight="1">
      <c r="B96" s="32"/>
      <c r="C96" s="111" t="s">
        <v>129</v>
      </c>
      <c r="D96" s="103"/>
      <c r="E96" s="103"/>
      <c r="F96" s="103"/>
      <c r="G96" s="103"/>
      <c r="H96" s="103"/>
      <c r="I96" s="103"/>
      <c r="J96" s="112" t="s">
        <v>130</v>
      </c>
      <c r="K96" s="103"/>
      <c r="L96" s="32"/>
    </row>
    <row r="97" spans="2:47" s="1" customFormat="1" ht="10.35" hidden="1" customHeight="1">
      <c r="B97" s="32"/>
      <c r="L97" s="32"/>
    </row>
    <row r="98" spans="2:47" s="1" customFormat="1" ht="22.8" hidden="1" customHeight="1">
      <c r="B98" s="32"/>
      <c r="C98" s="113" t="s">
        <v>131</v>
      </c>
      <c r="J98" s="69">
        <f>J131</f>
        <v>0</v>
      </c>
      <c r="L98" s="32"/>
      <c r="AU98" s="17" t="s">
        <v>132</v>
      </c>
    </row>
    <row r="99" spans="2:47" s="8" customFormat="1" ht="24.9" hidden="1" customHeight="1">
      <c r="B99" s="114"/>
      <c r="D99" s="115" t="s">
        <v>133</v>
      </c>
      <c r="E99" s="116"/>
      <c r="F99" s="116"/>
      <c r="G99" s="116"/>
      <c r="H99" s="116"/>
      <c r="I99" s="116"/>
      <c r="J99" s="117">
        <f>J132</f>
        <v>0</v>
      </c>
      <c r="L99" s="114"/>
    </row>
    <row r="100" spans="2:47" s="9" customFormat="1" ht="19.95" hidden="1" customHeight="1">
      <c r="B100" s="118"/>
      <c r="D100" s="119" t="s">
        <v>753</v>
      </c>
      <c r="E100" s="120"/>
      <c r="F100" s="120"/>
      <c r="G100" s="120"/>
      <c r="H100" s="120"/>
      <c r="I100" s="120"/>
      <c r="J100" s="121">
        <f>J133</f>
        <v>0</v>
      </c>
      <c r="L100" s="118"/>
    </row>
    <row r="101" spans="2:47" s="9" customFormat="1" ht="19.95" hidden="1" customHeight="1">
      <c r="B101" s="118"/>
      <c r="D101" s="119" t="s">
        <v>135</v>
      </c>
      <c r="E101" s="120"/>
      <c r="F101" s="120"/>
      <c r="G101" s="120"/>
      <c r="H101" s="120"/>
      <c r="I101" s="120"/>
      <c r="J101" s="121">
        <f>J145</f>
        <v>0</v>
      </c>
      <c r="L101" s="118"/>
    </row>
    <row r="102" spans="2:47" s="9" customFormat="1" ht="19.95" hidden="1" customHeight="1">
      <c r="B102" s="118"/>
      <c r="D102" s="119" t="s">
        <v>140</v>
      </c>
      <c r="E102" s="120"/>
      <c r="F102" s="120"/>
      <c r="G102" s="120"/>
      <c r="H102" s="120"/>
      <c r="I102" s="120"/>
      <c r="J102" s="121">
        <f>J165</f>
        <v>0</v>
      </c>
      <c r="L102" s="118"/>
    </row>
    <row r="103" spans="2:47" s="9" customFormat="1" ht="19.95" hidden="1" customHeight="1">
      <c r="B103" s="118"/>
      <c r="D103" s="119" t="s">
        <v>141</v>
      </c>
      <c r="E103" s="120"/>
      <c r="F103" s="120"/>
      <c r="G103" s="120"/>
      <c r="H103" s="120"/>
      <c r="I103" s="120"/>
      <c r="J103" s="121">
        <f>J197</f>
        <v>0</v>
      </c>
      <c r="L103" s="118"/>
    </row>
    <row r="104" spans="2:47" s="8" customFormat="1" ht="24.9" hidden="1" customHeight="1">
      <c r="B104" s="114"/>
      <c r="D104" s="115" t="s">
        <v>142</v>
      </c>
      <c r="E104" s="116"/>
      <c r="F104" s="116"/>
      <c r="G104" s="116"/>
      <c r="H104" s="116"/>
      <c r="I104" s="116"/>
      <c r="J104" s="117">
        <f>J199</f>
        <v>0</v>
      </c>
      <c r="L104" s="114"/>
    </row>
    <row r="105" spans="2:47" s="9" customFormat="1" ht="19.95" hidden="1" customHeight="1">
      <c r="B105" s="118"/>
      <c r="D105" s="119" t="s">
        <v>754</v>
      </c>
      <c r="E105" s="120"/>
      <c r="F105" s="120"/>
      <c r="G105" s="120"/>
      <c r="H105" s="120"/>
      <c r="I105" s="120"/>
      <c r="J105" s="121">
        <f>J200</f>
        <v>0</v>
      </c>
      <c r="L105" s="118"/>
    </row>
    <row r="106" spans="2:47" s="9" customFormat="1" ht="19.95" hidden="1" customHeight="1">
      <c r="B106" s="118"/>
      <c r="D106" s="119" t="s">
        <v>143</v>
      </c>
      <c r="E106" s="120"/>
      <c r="F106" s="120"/>
      <c r="G106" s="120"/>
      <c r="H106" s="120"/>
      <c r="I106" s="120"/>
      <c r="J106" s="121">
        <f>J210</f>
        <v>0</v>
      </c>
      <c r="L106" s="118"/>
    </row>
    <row r="107" spans="2:47" s="9" customFormat="1" ht="19.95" hidden="1" customHeight="1">
      <c r="B107" s="118"/>
      <c r="D107" s="119" t="s">
        <v>755</v>
      </c>
      <c r="E107" s="120"/>
      <c r="F107" s="120"/>
      <c r="G107" s="120"/>
      <c r="H107" s="120"/>
      <c r="I107" s="120"/>
      <c r="J107" s="121">
        <f>J235</f>
        <v>0</v>
      </c>
      <c r="L107" s="118"/>
    </row>
    <row r="108" spans="2:47" s="8" customFormat="1" ht="24.9" hidden="1" customHeight="1">
      <c r="B108" s="114"/>
      <c r="D108" s="115" t="s">
        <v>756</v>
      </c>
      <c r="E108" s="116"/>
      <c r="F108" s="116"/>
      <c r="G108" s="116"/>
      <c r="H108" s="116"/>
      <c r="I108" s="116"/>
      <c r="J108" s="117">
        <f>J243</f>
        <v>0</v>
      </c>
      <c r="L108" s="114"/>
    </row>
    <row r="109" spans="2:47" s="9" customFormat="1" ht="19.95" hidden="1" customHeight="1">
      <c r="B109" s="118"/>
      <c r="D109" s="119" t="s">
        <v>757</v>
      </c>
      <c r="E109" s="120"/>
      <c r="F109" s="120"/>
      <c r="G109" s="120"/>
      <c r="H109" s="120"/>
      <c r="I109" s="120"/>
      <c r="J109" s="121">
        <f>J244</f>
        <v>0</v>
      </c>
      <c r="L109" s="118"/>
    </row>
    <row r="110" spans="2:47" s="1" customFormat="1" ht="21.75" hidden="1" customHeight="1">
      <c r="B110" s="32"/>
      <c r="L110" s="32"/>
    </row>
    <row r="111" spans="2:47" s="1" customFormat="1" ht="6.9" hidden="1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32"/>
    </row>
    <row r="112" spans="2:47" ht="10.199999999999999" hidden="1"/>
    <row r="113" spans="2:12" ht="10.199999999999999" hidden="1"/>
    <row r="114" spans="2:12" ht="10.199999999999999" hidden="1"/>
    <row r="115" spans="2:12" s="1" customFormat="1" ht="6.9" customHeight="1"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32"/>
    </row>
    <row r="116" spans="2:12" s="1" customFormat="1" ht="24.9" customHeight="1">
      <c r="B116" s="32"/>
      <c r="C116" s="21" t="s">
        <v>146</v>
      </c>
      <c r="L116" s="32"/>
    </row>
    <row r="117" spans="2:12" s="1" customFormat="1" ht="6.9" customHeight="1">
      <c r="B117" s="32"/>
      <c r="L117" s="32"/>
    </row>
    <row r="118" spans="2:12" s="1" customFormat="1" ht="12" customHeight="1">
      <c r="B118" s="32"/>
      <c r="C118" s="27" t="s">
        <v>15</v>
      </c>
      <c r="L118" s="32"/>
    </row>
    <row r="119" spans="2:12" s="1" customFormat="1" ht="16.5" customHeight="1">
      <c r="B119" s="32"/>
      <c r="E119" s="252" t="str">
        <f>E7</f>
        <v>Príloha č.2_Výkaz výmer_Obratiská autobusov zadanie</v>
      </c>
      <c r="F119" s="253"/>
      <c r="G119" s="253"/>
      <c r="H119" s="253"/>
      <c r="L119" s="32"/>
    </row>
    <row r="120" spans="2:12" ht="12" customHeight="1">
      <c r="B120" s="20"/>
      <c r="C120" s="27" t="s">
        <v>124</v>
      </c>
      <c r="L120" s="20"/>
    </row>
    <row r="121" spans="2:12" s="1" customFormat="1" ht="16.5" customHeight="1">
      <c r="B121" s="32"/>
      <c r="E121" s="252" t="s">
        <v>125</v>
      </c>
      <c r="F121" s="254"/>
      <c r="G121" s="254"/>
      <c r="H121" s="254"/>
      <c r="L121" s="32"/>
    </row>
    <row r="122" spans="2:12" s="1" customFormat="1" ht="12" customHeight="1">
      <c r="B122" s="32"/>
      <c r="C122" s="27" t="s">
        <v>126</v>
      </c>
      <c r="L122" s="32"/>
    </row>
    <row r="123" spans="2:12" s="1" customFormat="1" ht="30" customHeight="1">
      <c r="B123" s="32"/>
      <c r="E123" s="211" t="str">
        <f>E11</f>
        <v>SO_01_02_KD - Zastávka / nástupný terminál -Obratisko pri  kultúrnom dome v obci Kostolná pri Dunaji</v>
      </c>
      <c r="F123" s="254"/>
      <c r="G123" s="254"/>
      <c r="H123" s="254"/>
      <c r="L123" s="32"/>
    </row>
    <row r="124" spans="2:12" s="1" customFormat="1" ht="6.9" customHeight="1">
      <c r="B124" s="32"/>
      <c r="L124" s="32"/>
    </row>
    <row r="125" spans="2:12" s="1" customFormat="1" ht="12" customHeight="1">
      <c r="B125" s="32"/>
      <c r="C125" s="27" t="s">
        <v>19</v>
      </c>
      <c r="F125" s="25" t="str">
        <f>F14</f>
        <v xml:space="preserve"> </v>
      </c>
      <c r="I125" s="27" t="s">
        <v>21</v>
      </c>
      <c r="J125" s="55" t="str">
        <f>IF(J14="","",J14)</f>
        <v>26. 1. 2026</v>
      </c>
      <c r="L125" s="32"/>
    </row>
    <row r="126" spans="2:12" s="1" customFormat="1" ht="6.9" customHeight="1">
      <c r="B126" s="32"/>
      <c r="L126" s="32"/>
    </row>
    <row r="127" spans="2:12" s="1" customFormat="1" ht="15.15" customHeight="1">
      <c r="B127" s="32"/>
      <c r="C127" s="27" t="s">
        <v>23</v>
      </c>
      <c r="F127" s="25" t="str">
        <f>E17</f>
        <v xml:space="preserve"> </v>
      </c>
      <c r="I127" s="27" t="s">
        <v>28</v>
      </c>
      <c r="J127" s="30" t="str">
        <f>E23</f>
        <v xml:space="preserve"> </v>
      </c>
      <c r="L127" s="32"/>
    </row>
    <row r="128" spans="2:12" s="1" customFormat="1" ht="15.15" customHeight="1">
      <c r="B128" s="32"/>
      <c r="C128" s="27" t="s">
        <v>26</v>
      </c>
      <c r="F128" s="25" t="str">
        <f>IF(E20="","",E20)</f>
        <v>Vyplň údaj</v>
      </c>
      <c r="I128" s="27" t="s">
        <v>30</v>
      </c>
      <c r="J128" s="30" t="str">
        <f>E26</f>
        <v xml:space="preserve"> </v>
      </c>
      <c r="L128" s="32"/>
    </row>
    <row r="129" spans="2:65" s="1" customFormat="1" ht="10.35" customHeight="1">
      <c r="B129" s="32"/>
      <c r="L129" s="32"/>
    </row>
    <row r="130" spans="2:65" s="10" customFormat="1" ht="29.25" customHeight="1">
      <c r="B130" s="122"/>
      <c r="C130" s="123" t="s">
        <v>147</v>
      </c>
      <c r="D130" s="124" t="s">
        <v>57</v>
      </c>
      <c r="E130" s="124" t="s">
        <v>53</v>
      </c>
      <c r="F130" s="124" t="s">
        <v>54</v>
      </c>
      <c r="G130" s="124" t="s">
        <v>148</v>
      </c>
      <c r="H130" s="124" t="s">
        <v>149</v>
      </c>
      <c r="I130" s="124" t="s">
        <v>150</v>
      </c>
      <c r="J130" s="125" t="s">
        <v>130</v>
      </c>
      <c r="K130" s="126" t="s">
        <v>151</v>
      </c>
      <c r="L130" s="122"/>
      <c r="M130" s="62" t="s">
        <v>1</v>
      </c>
      <c r="N130" s="63" t="s">
        <v>36</v>
      </c>
      <c r="O130" s="63" t="s">
        <v>152</v>
      </c>
      <c r="P130" s="63" t="s">
        <v>153</v>
      </c>
      <c r="Q130" s="63" t="s">
        <v>154</v>
      </c>
      <c r="R130" s="63" t="s">
        <v>155</v>
      </c>
      <c r="S130" s="63" t="s">
        <v>156</v>
      </c>
      <c r="T130" s="64" t="s">
        <v>157</v>
      </c>
    </row>
    <row r="131" spans="2:65" s="1" customFormat="1" ht="22.8" customHeight="1">
      <c r="B131" s="32"/>
      <c r="C131" s="67" t="s">
        <v>131</v>
      </c>
      <c r="J131" s="127">
        <f>BK131</f>
        <v>0</v>
      </c>
      <c r="L131" s="32"/>
      <c r="M131" s="65"/>
      <c r="N131" s="56"/>
      <c r="O131" s="56"/>
      <c r="P131" s="128">
        <f>P132+P199+P243</f>
        <v>0</v>
      </c>
      <c r="Q131" s="56"/>
      <c r="R131" s="128">
        <f>R132+R199+R243</f>
        <v>0</v>
      </c>
      <c r="S131" s="56"/>
      <c r="T131" s="129">
        <f>T132+T199+T243</f>
        <v>0</v>
      </c>
      <c r="AT131" s="17" t="s">
        <v>71</v>
      </c>
      <c r="AU131" s="17" t="s">
        <v>132</v>
      </c>
      <c r="BK131" s="130">
        <f>BK132+BK199+BK243</f>
        <v>0</v>
      </c>
    </row>
    <row r="132" spans="2:65" s="11" customFormat="1" ht="25.95" customHeight="1">
      <c r="B132" s="131"/>
      <c r="D132" s="132" t="s">
        <v>71</v>
      </c>
      <c r="E132" s="133" t="s">
        <v>158</v>
      </c>
      <c r="F132" s="133" t="s">
        <v>159</v>
      </c>
      <c r="I132" s="134"/>
      <c r="J132" s="135">
        <f>BK132</f>
        <v>0</v>
      </c>
      <c r="L132" s="131"/>
      <c r="M132" s="136"/>
      <c r="P132" s="137">
        <f>P133+P145+P165+P197</f>
        <v>0</v>
      </c>
      <c r="R132" s="137">
        <f>R133+R145+R165+R197</f>
        <v>0</v>
      </c>
      <c r="T132" s="138">
        <f>T133+T145+T165+T197</f>
        <v>0</v>
      </c>
      <c r="AR132" s="132" t="s">
        <v>76</v>
      </c>
      <c r="AT132" s="139" t="s">
        <v>71</v>
      </c>
      <c r="AU132" s="139" t="s">
        <v>72</v>
      </c>
      <c r="AY132" s="132" t="s">
        <v>160</v>
      </c>
      <c r="BK132" s="140">
        <f>BK133+BK145+BK165+BK197</f>
        <v>0</v>
      </c>
    </row>
    <row r="133" spans="2:65" s="11" customFormat="1" ht="22.8" customHeight="1">
      <c r="B133" s="131"/>
      <c r="D133" s="132" t="s">
        <v>71</v>
      </c>
      <c r="E133" s="141" t="s">
        <v>76</v>
      </c>
      <c r="F133" s="141" t="s">
        <v>758</v>
      </c>
      <c r="I133" s="134"/>
      <c r="J133" s="142">
        <f>BK133</f>
        <v>0</v>
      </c>
      <c r="L133" s="131"/>
      <c r="M133" s="136"/>
      <c r="P133" s="137">
        <f>SUM(P134:P144)</f>
        <v>0</v>
      </c>
      <c r="R133" s="137">
        <f>SUM(R134:R144)</f>
        <v>0</v>
      </c>
      <c r="T133" s="138">
        <f>SUM(T134:T144)</f>
        <v>0</v>
      </c>
      <c r="AR133" s="132" t="s">
        <v>76</v>
      </c>
      <c r="AT133" s="139" t="s">
        <v>71</v>
      </c>
      <c r="AU133" s="139" t="s">
        <v>76</v>
      </c>
      <c r="AY133" s="132" t="s">
        <v>160</v>
      </c>
      <c r="BK133" s="140">
        <f>SUM(BK134:BK144)</f>
        <v>0</v>
      </c>
    </row>
    <row r="134" spans="2:65" s="1" customFormat="1" ht="21.75" customHeight="1">
      <c r="B134" s="143"/>
      <c r="C134" s="144" t="s">
        <v>76</v>
      </c>
      <c r="D134" s="144" t="s">
        <v>162</v>
      </c>
      <c r="E134" s="145" t="s">
        <v>759</v>
      </c>
      <c r="F134" s="146" t="s">
        <v>760</v>
      </c>
      <c r="G134" s="147" t="s">
        <v>209</v>
      </c>
      <c r="H134" s="148">
        <v>4.859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38</v>
      </c>
      <c r="P134" s="154">
        <f>O134*H134</f>
        <v>0</v>
      </c>
      <c r="Q134" s="154">
        <v>0</v>
      </c>
      <c r="R134" s="154">
        <f>Q134*H134</f>
        <v>0</v>
      </c>
      <c r="S134" s="154">
        <v>0</v>
      </c>
      <c r="T134" s="155">
        <f>S134*H134</f>
        <v>0</v>
      </c>
      <c r="AR134" s="156" t="s">
        <v>166</v>
      </c>
      <c r="AT134" s="156" t="s">
        <v>162</v>
      </c>
      <c r="AU134" s="156" t="s">
        <v>83</v>
      </c>
      <c r="AY134" s="17" t="s">
        <v>160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83</v>
      </c>
      <c r="BK134" s="157">
        <f>ROUND(I134*H134,2)</f>
        <v>0</v>
      </c>
      <c r="BL134" s="17" t="s">
        <v>166</v>
      </c>
      <c r="BM134" s="156" t="s">
        <v>83</v>
      </c>
    </row>
    <row r="135" spans="2:65" s="12" customFormat="1" ht="20.399999999999999">
      <c r="B135" s="158"/>
      <c r="D135" s="159" t="s">
        <v>167</v>
      </c>
      <c r="E135" s="160" t="s">
        <v>1</v>
      </c>
      <c r="F135" s="161" t="s">
        <v>761</v>
      </c>
      <c r="H135" s="160" t="s">
        <v>1</v>
      </c>
      <c r="I135" s="162"/>
      <c r="L135" s="158"/>
      <c r="M135" s="163"/>
      <c r="T135" s="164"/>
      <c r="AT135" s="160" t="s">
        <v>167</v>
      </c>
      <c r="AU135" s="160" t="s">
        <v>83</v>
      </c>
      <c r="AV135" s="12" t="s">
        <v>76</v>
      </c>
      <c r="AW135" s="12" t="s">
        <v>29</v>
      </c>
      <c r="AX135" s="12" t="s">
        <v>72</v>
      </c>
      <c r="AY135" s="160" t="s">
        <v>160</v>
      </c>
    </row>
    <row r="136" spans="2:65" s="13" customFormat="1" ht="10.199999999999999">
      <c r="B136" s="165"/>
      <c r="D136" s="159" t="s">
        <v>167</v>
      </c>
      <c r="E136" s="166" t="s">
        <v>1</v>
      </c>
      <c r="F136" s="167" t="s">
        <v>762</v>
      </c>
      <c r="H136" s="168">
        <v>0.49099999999999999</v>
      </c>
      <c r="I136" s="169"/>
      <c r="L136" s="165"/>
      <c r="M136" s="170"/>
      <c r="T136" s="171"/>
      <c r="AT136" s="166" t="s">
        <v>167</v>
      </c>
      <c r="AU136" s="166" t="s">
        <v>83</v>
      </c>
      <c r="AV136" s="13" t="s">
        <v>83</v>
      </c>
      <c r="AW136" s="13" t="s">
        <v>29</v>
      </c>
      <c r="AX136" s="13" t="s">
        <v>72</v>
      </c>
      <c r="AY136" s="166" t="s">
        <v>160</v>
      </c>
    </row>
    <row r="137" spans="2:65" s="13" customFormat="1" ht="10.199999999999999">
      <c r="B137" s="165"/>
      <c r="D137" s="159" t="s">
        <v>167</v>
      </c>
      <c r="E137" s="166" t="s">
        <v>1</v>
      </c>
      <c r="F137" s="167" t="s">
        <v>763</v>
      </c>
      <c r="H137" s="168">
        <v>0.29199999999999998</v>
      </c>
      <c r="I137" s="169"/>
      <c r="L137" s="165"/>
      <c r="M137" s="170"/>
      <c r="T137" s="171"/>
      <c r="AT137" s="166" t="s">
        <v>167</v>
      </c>
      <c r="AU137" s="166" t="s">
        <v>83</v>
      </c>
      <c r="AV137" s="13" t="s">
        <v>83</v>
      </c>
      <c r="AW137" s="13" t="s">
        <v>29</v>
      </c>
      <c r="AX137" s="13" t="s">
        <v>72</v>
      </c>
      <c r="AY137" s="166" t="s">
        <v>160</v>
      </c>
    </row>
    <row r="138" spans="2:65" s="13" customFormat="1" ht="10.199999999999999">
      <c r="B138" s="165"/>
      <c r="D138" s="159" t="s">
        <v>167</v>
      </c>
      <c r="E138" s="166" t="s">
        <v>1</v>
      </c>
      <c r="F138" s="167" t="s">
        <v>764</v>
      </c>
      <c r="H138" s="168">
        <v>0.23899999999999999</v>
      </c>
      <c r="I138" s="169"/>
      <c r="L138" s="165"/>
      <c r="M138" s="170"/>
      <c r="T138" s="171"/>
      <c r="AT138" s="166" t="s">
        <v>167</v>
      </c>
      <c r="AU138" s="166" t="s">
        <v>83</v>
      </c>
      <c r="AV138" s="13" t="s">
        <v>83</v>
      </c>
      <c r="AW138" s="13" t="s">
        <v>29</v>
      </c>
      <c r="AX138" s="13" t="s">
        <v>72</v>
      </c>
      <c r="AY138" s="166" t="s">
        <v>160</v>
      </c>
    </row>
    <row r="139" spans="2:65" s="13" customFormat="1" ht="10.199999999999999">
      <c r="B139" s="165"/>
      <c r="D139" s="159" t="s">
        <v>167</v>
      </c>
      <c r="E139" s="166" t="s">
        <v>1</v>
      </c>
      <c r="F139" s="167" t="s">
        <v>765</v>
      </c>
      <c r="H139" s="168">
        <v>0.88300000000000001</v>
      </c>
      <c r="I139" s="169"/>
      <c r="L139" s="165"/>
      <c r="M139" s="170"/>
      <c r="T139" s="171"/>
      <c r="AT139" s="166" t="s">
        <v>167</v>
      </c>
      <c r="AU139" s="166" t="s">
        <v>83</v>
      </c>
      <c r="AV139" s="13" t="s">
        <v>83</v>
      </c>
      <c r="AW139" s="13" t="s">
        <v>29</v>
      </c>
      <c r="AX139" s="13" t="s">
        <v>72</v>
      </c>
      <c r="AY139" s="166" t="s">
        <v>160</v>
      </c>
    </row>
    <row r="140" spans="2:65" s="13" customFormat="1" ht="10.199999999999999">
      <c r="B140" s="165"/>
      <c r="D140" s="159" t="s">
        <v>167</v>
      </c>
      <c r="E140" s="166" t="s">
        <v>1</v>
      </c>
      <c r="F140" s="167" t="s">
        <v>766</v>
      </c>
      <c r="H140" s="168">
        <v>0.73</v>
      </c>
      <c r="I140" s="169"/>
      <c r="L140" s="165"/>
      <c r="M140" s="170"/>
      <c r="T140" s="171"/>
      <c r="AT140" s="166" t="s">
        <v>167</v>
      </c>
      <c r="AU140" s="166" t="s">
        <v>83</v>
      </c>
      <c r="AV140" s="13" t="s">
        <v>83</v>
      </c>
      <c r="AW140" s="13" t="s">
        <v>29</v>
      </c>
      <c r="AX140" s="13" t="s">
        <v>72</v>
      </c>
      <c r="AY140" s="166" t="s">
        <v>160</v>
      </c>
    </row>
    <row r="141" spans="2:65" s="13" customFormat="1" ht="10.199999999999999">
      <c r="B141" s="165"/>
      <c r="D141" s="159" t="s">
        <v>167</v>
      </c>
      <c r="E141" s="166" t="s">
        <v>1</v>
      </c>
      <c r="F141" s="167" t="s">
        <v>767</v>
      </c>
      <c r="H141" s="168">
        <v>1.0029999999999999</v>
      </c>
      <c r="I141" s="169"/>
      <c r="L141" s="165"/>
      <c r="M141" s="170"/>
      <c r="T141" s="171"/>
      <c r="AT141" s="166" t="s">
        <v>167</v>
      </c>
      <c r="AU141" s="166" t="s">
        <v>83</v>
      </c>
      <c r="AV141" s="13" t="s">
        <v>83</v>
      </c>
      <c r="AW141" s="13" t="s">
        <v>29</v>
      </c>
      <c r="AX141" s="13" t="s">
        <v>72</v>
      </c>
      <c r="AY141" s="166" t="s">
        <v>160</v>
      </c>
    </row>
    <row r="142" spans="2:65" s="13" customFormat="1" ht="10.199999999999999">
      <c r="B142" s="165"/>
      <c r="D142" s="159" t="s">
        <v>167</v>
      </c>
      <c r="E142" s="166" t="s">
        <v>1</v>
      </c>
      <c r="F142" s="167" t="s">
        <v>768</v>
      </c>
      <c r="H142" s="168">
        <v>0.49099999999999999</v>
      </c>
      <c r="I142" s="169"/>
      <c r="L142" s="165"/>
      <c r="M142" s="170"/>
      <c r="T142" s="171"/>
      <c r="AT142" s="166" t="s">
        <v>167</v>
      </c>
      <c r="AU142" s="166" t="s">
        <v>83</v>
      </c>
      <c r="AV142" s="13" t="s">
        <v>83</v>
      </c>
      <c r="AW142" s="13" t="s">
        <v>29</v>
      </c>
      <c r="AX142" s="13" t="s">
        <v>72</v>
      </c>
      <c r="AY142" s="166" t="s">
        <v>160</v>
      </c>
    </row>
    <row r="143" spans="2:65" s="13" customFormat="1" ht="10.199999999999999">
      <c r="B143" s="165"/>
      <c r="D143" s="159" t="s">
        <v>167</v>
      </c>
      <c r="E143" s="166" t="s">
        <v>1</v>
      </c>
      <c r="F143" s="167" t="s">
        <v>769</v>
      </c>
      <c r="H143" s="168">
        <v>0.73</v>
      </c>
      <c r="I143" s="169"/>
      <c r="L143" s="165"/>
      <c r="M143" s="170"/>
      <c r="T143" s="171"/>
      <c r="AT143" s="166" t="s">
        <v>167</v>
      </c>
      <c r="AU143" s="166" t="s">
        <v>83</v>
      </c>
      <c r="AV143" s="13" t="s">
        <v>83</v>
      </c>
      <c r="AW143" s="13" t="s">
        <v>29</v>
      </c>
      <c r="AX143" s="13" t="s">
        <v>72</v>
      </c>
      <c r="AY143" s="166" t="s">
        <v>160</v>
      </c>
    </row>
    <row r="144" spans="2:65" s="14" customFormat="1" ht="10.199999999999999">
      <c r="B144" s="172"/>
      <c r="D144" s="159" t="s">
        <v>167</v>
      </c>
      <c r="E144" s="173" t="s">
        <v>1</v>
      </c>
      <c r="F144" s="174" t="s">
        <v>174</v>
      </c>
      <c r="H144" s="175">
        <v>4.859</v>
      </c>
      <c r="I144" s="176"/>
      <c r="L144" s="172"/>
      <c r="M144" s="177"/>
      <c r="T144" s="178"/>
      <c r="AT144" s="173" t="s">
        <v>167</v>
      </c>
      <c r="AU144" s="173" t="s">
        <v>83</v>
      </c>
      <c r="AV144" s="14" t="s">
        <v>166</v>
      </c>
      <c r="AW144" s="14" t="s">
        <v>29</v>
      </c>
      <c r="AX144" s="14" t="s">
        <v>76</v>
      </c>
      <c r="AY144" s="173" t="s">
        <v>160</v>
      </c>
    </row>
    <row r="145" spans="2:65" s="11" customFormat="1" ht="22.8" customHeight="1">
      <c r="B145" s="131"/>
      <c r="D145" s="132" t="s">
        <v>71</v>
      </c>
      <c r="E145" s="141" t="s">
        <v>83</v>
      </c>
      <c r="F145" s="141" t="s">
        <v>266</v>
      </c>
      <c r="I145" s="134"/>
      <c r="J145" s="142">
        <f>BK145</f>
        <v>0</v>
      </c>
      <c r="L145" s="131"/>
      <c r="M145" s="136"/>
      <c r="P145" s="137">
        <f>SUM(P146:P164)</f>
        <v>0</v>
      </c>
      <c r="R145" s="137">
        <f>SUM(R146:R164)</f>
        <v>0</v>
      </c>
      <c r="T145" s="138">
        <f>SUM(T146:T164)</f>
        <v>0</v>
      </c>
      <c r="AR145" s="132" t="s">
        <v>76</v>
      </c>
      <c r="AT145" s="139" t="s">
        <v>71</v>
      </c>
      <c r="AU145" s="139" t="s">
        <v>76</v>
      </c>
      <c r="AY145" s="132" t="s">
        <v>160</v>
      </c>
      <c r="BK145" s="140">
        <f>SUM(BK146:BK164)</f>
        <v>0</v>
      </c>
    </row>
    <row r="146" spans="2:65" s="1" customFormat="1" ht="24.15" customHeight="1">
      <c r="B146" s="143"/>
      <c r="C146" s="144" t="s">
        <v>83</v>
      </c>
      <c r="D146" s="144" t="s">
        <v>162</v>
      </c>
      <c r="E146" s="145" t="s">
        <v>770</v>
      </c>
      <c r="F146" s="146" t="s">
        <v>771</v>
      </c>
      <c r="G146" s="147" t="s">
        <v>209</v>
      </c>
      <c r="H146" s="148">
        <v>0.88</v>
      </c>
      <c r="I146" s="149"/>
      <c r="J146" s="150">
        <f>ROUND(I146*H146,2)</f>
        <v>0</v>
      </c>
      <c r="K146" s="151"/>
      <c r="L146" s="32"/>
      <c r="M146" s="152" t="s">
        <v>1</v>
      </c>
      <c r="N146" s="153" t="s">
        <v>38</v>
      </c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AR146" s="156" t="s">
        <v>166</v>
      </c>
      <c r="AT146" s="156" t="s">
        <v>162</v>
      </c>
      <c r="AU146" s="156" t="s">
        <v>83</v>
      </c>
      <c r="AY146" s="17" t="s">
        <v>160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7" t="s">
        <v>83</v>
      </c>
      <c r="BK146" s="157">
        <f>ROUND(I146*H146,2)</f>
        <v>0</v>
      </c>
      <c r="BL146" s="17" t="s">
        <v>166</v>
      </c>
      <c r="BM146" s="156" t="s">
        <v>166</v>
      </c>
    </row>
    <row r="147" spans="2:65" s="12" customFormat="1" ht="10.199999999999999">
      <c r="B147" s="158"/>
      <c r="D147" s="159" t="s">
        <v>167</v>
      </c>
      <c r="E147" s="160" t="s">
        <v>1</v>
      </c>
      <c r="F147" s="161" t="s">
        <v>772</v>
      </c>
      <c r="H147" s="160" t="s">
        <v>1</v>
      </c>
      <c r="I147" s="162"/>
      <c r="L147" s="158"/>
      <c r="M147" s="163"/>
      <c r="T147" s="164"/>
      <c r="AT147" s="160" t="s">
        <v>167</v>
      </c>
      <c r="AU147" s="160" t="s">
        <v>83</v>
      </c>
      <c r="AV147" s="12" t="s">
        <v>76</v>
      </c>
      <c r="AW147" s="12" t="s">
        <v>29</v>
      </c>
      <c r="AX147" s="12" t="s">
        <v>72</v>
      </c>
      <c r="AY147" s="160" t="s">
        <v>160</v>
      </c>
    </row>
    <row r="148" spans="2:65" s="13" customFormat="1" ht="10.199999999999999">
      <c r="B148" s="165"/>
      <c r="D148" s="159" t="s">
        <v>167</v>
      </c>
      <c r="E148" s="166" t="s">
        <v>1</v>
      </c>
      <c r="F148" s="167" t="s">
        <v>773</v>
      </c>
      <c r="H148" s="168">
        <v>0.88</v>
      </c>
      <c r="I148" s="169"/>
      <c r="L148" s="165"/>
      <c r="M148" s="170"/>
      <c r="T148" s="171"/>
      <c r="AT148" s="166" t="s">
        <v>167</v>
      </c>
      <c r="AU148" s="166" t="s">
        <v>83</v>
      </c>
      <c r="AV148" s="13" t="s">
        <v>83</v>
      </c>
      <c r="AW148" s="13" t="s">
        <v>29</v>
      </c>
      <c r="AX148" s="13" t="s">
        <v>72</v>
      </c>
      <c r="AY148" s="166" t="s">
        <v>160</v>
      </c>
    </row>
    <row r="149" spans="2:65" s="14" customFormat="1" ht="10.199999999999999">
      <c r="B149" s="172"/>
      <c r="D149" s="159" t="s">
        <v>167</v>
      </c>
      <c r="E149" s="173" t="s">
        <v>1</v>
      </c>
      <c r="F149" s="174" t="s">
        <v>174</v>
      </c>
      <c r="H149" s="175">
        <v>0.88</v>
      </c>
      <c r="I149" s="176"/>
      <c r="L149" s="172"/>
      <c r="M149" s="177"/>
      <c r="T149" s="178"/>
      <c r="AT149" s="173" t="s">
        <v>167</v>
      </c>
      <c r="AU149" s="173" t="s">
        <v>83</v>
      </c>
      <c r="AV149" s="14" t="s">
        <v>166</v>
      </c>
      <c r="AW149" s="14" t="s">
        <v>29</v>
      </c>
      <c r="AX149" s="14" t="s">
        <v>76</v>
      </c>
      <c r="AY149" s="173" t="s">
        <v>160</v>
      </c>
    </row>
    <row r="150" spans="2:65" s="1" customFormat="1" ht="16.5" customHeight="1">
      <c r="B150" s="143"/>
      <c r="C150" s="144" t="s">
        <v>179</v>
      </c>
      <c r="D150" s="144" t="s">
        <v>162</v>
      </c>
      <c r="E150" s="145" t="s">
        <v>774</v>
      </c>
      <c r="F150" s="146" t="s">
        <v>775</v>
      </c>
      <c r="G150" s="147" t="s">
        <v>209</v>
      </c>
      <c r="H150" s="148">
        <v>8.1999999999999993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38</v>
      </c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AR150" s="156" t="s">
        <v>166</v>
      </c>
      <c r="AT150" s="156" t="s">
        <v>162</v>
      </c>
      <c r="AU150" s="156" t="s">
        <v>83</v>
      </c>
      <c r="AY150" s="17" t="s">
        <v>160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83</v>
      </c>
      <c r="BK150" s="157">
        <f>ROUND(I150*H150,2)</f>
        <v>0</v>
      </c>
      <c r="BL150" s="17" t="s">
        <v>166</v>
      </c>
      <c r="BM150" s="156" t="s">
        <v>182</v>
      </c>
    </row>
    <row r="151" spans="2:65" s="12" customFormat="1" ht="10.199999999999999">
      <c r="B151" s="158"/>
      <c r="D151" s="159" t="s">
        <v>167</v>
      </c>
      <c r="E151" s="160" t="s">
        <v>1</v>
      </c>
      <c r="F151" s="161" t="s">
        <v>776</v>
      </c>
      <c r="H151" s="160" t="s">
        <v>1</v>
      </c>
      <c r="I151" s="162"/>
      <c r="L151" s="158"/>
      <c r="M151" s="163"/>
      <c r="T151" s="164"/>
      <c r="AT151" s="160" t="s">
        <v>167</v>
      </c>
      <c r="AU151" s="160" t="s">
        <v>83</v>
      </c>
      <c r="AV151" s="12" t="s">
        <v>76</v>
      </c>
      <c r="AW151" s="12" t="s">
        <v>29</v>
      </c>
      <c r="AX151" s="12" t="s">
        <v>72</v>
      </c>
      <c r="AY151" s="160" t="s">
        <v>160</v>
      </c>
    </row>
    <row r="152" spans="2:65" s="13" customFormat="1" ht="10.199999999999999">
      <c r="B152" s="165"/>
      <c r="D152" s="159" t="s">
        <v>167</v>
      </c>
      <c r="E152" s="166" t="s">
        <v>1</v>
      </c>
      <c r="F152" s="167" t="s">
        <v>777</v>
      </c>
      <c r="H152" s="168">
        <v>2.77</v>
      </c>
      <c r="I152" s="169"/>
      <c r="L152" s="165"/>
      <c r="M152" s="170"/>
      <c r="T152" s="171"/>
      <c r="AT152" s="166" t="s">
        <v>167</v>
      </c>
      <c r="AU152" s="166" t="s">
        <v>83</v>
      </c>
      <c r="AV152" s="13" t="s">
        <v>83</v>
      </c>
      <c r="AW152" s="13" t="s">
        <v>29</v>
      </c>
      <c r="AX152" s="13" t="s">
        <v>72</v>
      </c>
      <c r="AY152" s="166" t="s">
        <v>160</v>
      </c>
    </row>
    <row r="153" spans="2:65" s="12" customFormat="1" ht="10.199999999999999">
      <c r="B153" s="158"/>
      <c r="D153" s="159" t="s">
        <v>167</v>
      </c>
      <c r="E153" s="160" t="s">
        <v>1</v>
      </c>
      <c r="F153" s="161" t="s">
        <v>778</v>
      </c>
      <c r="H153" s="160" t="s">
        <v>1</v>
      </c>
      <c r="I153" s="162"/>
      <c r="L153" s="158"/>
      <c r="M153" s="163"/>
      <c r="T153" s="164"/>
      <c r="AT153" s="160" t="s">
        <v>167</v>
      </c>
      <c r="AU153" s="160" t="s">
        <v>83</v>
      </c>
      <c r="AV153" s="12" t="s">
        <v>76</v>
      </c>
      <c r="AW153" s="12" t="s">
        <v>29</v>
      </c>
      <c r="AX153" s="12" t="s">
        <v>72</v>
      </c>
      <c r="AY153" s="160" t="s">
        <v>160</v>
      </c>
    </row>
    <row r="154" spans="2:65" s="13" customFormat="1" ht="10.199999999999999">
      <c r="B154" s="165"/>
      <c r="D154" s="159" t="s">
        <v>167</v>
      </c>
      <c r="E154" s="166" t="s">
        <v>1</v>
      </c>
      <c r="F154" s="167" t="s">
        <v>779</v>
      </c>
      <c r="H154" s="168">
        <v>0.62</v>
      </c>
      <c r="I154" s="169"/>
      <c r="L154" s="165"/>
      <c r="M154" s="170"/>
      <c r="T154" s="171"/>
      <c r="AT154" s="166" t="s">
        <v>167</v>
      </c>
      <c r="AU154" s="166" t="s">
        <v>83</v>
      </c>
      <c r="AV154" s="13" t="s">
        <v>83</v>
      </c>
      <c r="AW154" s="13" t="s">
        <v>29</v>
      </c>
      <c r="AX154" s="13" t="s">
        <v>72</v>
      </c>
      <c r="AY154" s="166" t="s">
        <v>160</v>
      </c>
    </row>
    <row r="155" spans="2:65" s="12" customFormat="1" ht="10.199999999999999">
      <c r="B155" s="158"/>
      <c r="D155" s="159" t="s">
        <v>167</v>
      </c>
      <c r="E155" s="160" t="s">
        <v>1</v>
      </c>
      <c r="F155" s="161" t="s">
        <v>780</v>
      </c>
      <c r="H155" s="160" t="s">
        <v>1</v>
      </c>
      <c r="I155" s="162"/>
      <c r="L155" s="158"/>
      <c r="M155" s="163"/>
      <c r="T155" s="164"/>
      <c r="AT155" s="160" t="s">
        <v>167</v>
      </c>
      <c r="AU155" s="160" t="s">
        <v>83</v>
      </c>
      <c r="AV155" s="12" t="s">
        <v>76</v>
      </c>
      <c r="AW155" s="12" t="s">
        <v>29</v>
      </c>
      <c r="AX155" s="12" t="s">
        <v>72</v>
      </c>
      <c r="AY155" s="160" t="s">
        <v>160</v>
      </c>
    </row>
    <row r="156" spans="2:65" s="13" customFormat="1" ht="10.199999999999999">
      <c r="B156" s="165"/>
      <c r="D156" s="159" t="s">
        <v>167</v>
      </c>
      <c r="E156" s="166" t="s">
        <v>1</v>
      </c>
      <c r="F156" s="167" t="s">
        <v>781</v>
      </c>
      <c r="H156" s="168">
        <v>0.13</v>
      </c>
      <c r="I156" s="169"/>
      <c r="L156" s="165"/>
      <c r="M156" s="170"/>
      <c r="T156" s="171"/>
      <c r="AT156" s="166" t="s">
        <v>167</v>
      </c>
      <c r="AU156" s="166" t="s">
        <v>83</v>
      </c>
      <c r="AV156" s="13" t="s">
        <v>83</v>
      </c>
      <c r="AW156" s="13" t="s">
        <v>29</v>
      </c>
      <c r="AX156" s="13" t="s">
        <v>72</v>
      </c>
      <c r="AY156" s="166" t="s">
        <v>160</v>
      </c>
    </row>
    <row r="157" spans="2:65" s="12" customFormat="1" ht="10.199999999999999">
      <c r="B157" s="158"/>
      <c r="D157" s="159" t="s">
        <v>167</v>
      </c>
      <c r="E157" s="160" t="s">
        <v>1</v>
      </c>
      <c r="F157" s="161" t="s">
        <v>782</v>
      </c>
      <c r="H157" s="160" t="s">
        <v>1</v>
      </c>
      <c r="I157" s="162"/>
      <c r="L157" s="158"/>
      <c r="M157" s="163"/>
      <c r="T157" s="164"/>
      <c r="AT157" s="160" t="s">
        <v>167</v>
      </c>
      <c r="AU157" s="160" t="s">
        <v>83</v>
      </c>
      <c r="AV157" s="12" t="s">
        <v>76</v>
      </c>
      <c r="AW157" s="12" t="s">
        <v>29</v>
      </c>
      <c r="AX157" s="12" t="s">
        <v>72</v>
      </c>
      <c r="AY157" s="160" t="s">
        <v>160</v>
      </c>
    </row>
    <row r="158" spans="2:65" s="13" customFormat="1" ht="10.199999999999999">
      <c r="B158" s="165"/>
      <c r="D158" s="159" t="s">
        <v>167</v>
      </c>
      <c r="E158" s="166" t="s">
        <v>1</v>
      </c>
      <c r="F158" s="167" t="s">
        <v>783</v>
      </c>
      <c r="H158" s="168">
        <v>4.68</v>
      </c>
      <c r="I158" s="169"/>
      <c r="L158" s="165"/>
      <c r="M158" s="170"/>
      <c r="T158" s="171"/>
      <c r="AT158" s="166" t="s">
        <v>167</v>
      </c>
      <c r="AU158" s="166" t="s">
        <v>83</v>
      </c>
      <c r="AV158" s="13" t="s">
        <v>83</v>
      </c>
      <c r="AW158" s="13" t="s">
        <v>29</v>
      </c>
      <c r="AX158" s="13" t="s">
        <v>72</v>
      </c>
      <c r="AY158" s="166" t="s">
        <v>160</v>
      </c>
    </row>
    <row r="159" spans="2:65" s="14" customFormat="1" ht="10.199999999999999">
      <c r="B159" s="172"/>
      <c r="D159" s="159" t="s">
        <v>167</v>
      </c>
      <c r="E159" s="173" t="s">
        <v>1</v>
      </c>
      <c r="F159" s="174" t="s">
        <v>174</v>
      </c>
      <c r="H159" s="175">
        <v>8.1999999999999993</v>
      </c>
      <c r="I159" s="176"/>
      <c r="L159" s="172"/>
      <c r="M159" s="177"/>
      <c r="T159" s="178"/>
      <c r="AT159" s="173" t="s">
        <v>167</v>
      </c>
      <c r="AU159" s="173" t="s">
        <v>83</v>
      </c>
      <c r="AV159" s="14" t="s">
        <v>166</v>
      </c>
      <c r="AW159" s="14" t="s">
        <v>29</v>
      </c>
      <c r="AX159" s="14" t="s">
        <v>76</v>
      </c>
      <c r="AY159" s="173" t="s">
        <v>160</v>
      </c>
    </row>
    <row r="160" spans="2:65" s="1" customFormat="1" ht="21.75" customHeight="1">
      <c r="B160" s="143"/>
      <c r="C160" s="144" t="s">
        <v>166</v>
      </c>
      <c r="D160" s="144" t="s">
        <v>162</v>
      </c>
      <c r="E160" s="145" t="s">
        <v>784</v>
      </c>
      <c r="F160" s="146" t="s">
        <v>785</v>
      </c>
      <c r="G160" s="147" t="s">
        <v>165</v>
      </c>
      <c r="H160" s="148">
        <v>25</v>
      </c>
      <c r="I160" s="149"/>
      <c r="J160" s="150">
        <f>ROUND(I160*H160,2)</f>
        <v>0</v>
      </c>
      <c r="K160" s="151"/>
      <c r="L160" s="32"/>
      <c r="M160" s="152" t="s">
        <v>1</v>
      </c>
      <c r="N160" s="153" t="s">
        <v>38</v>
      </c>
      <c r="P160" s="154">
        <f>O160*H160</f>
        <v>0</v>
      </c>
      <c r="Q160" s="154">
        <v>0</v>
      </c>
      <c r="R160" s="154">
        <f>Q160*H160</f>
        <v>0</v>
      </c>
      <c r="S160" s="154">
        <v>0</v>
      </c>
      <c r="T160" s="155">
        <f>S160*H160</f>
        <v>0</v>
      </c>
      <c r="AR160" s="156" t="s">
        <v>166</v>
      </c>
      <c r="AT160" s="156" t="s">
        <v>162</v>
      </c>
      <c r="AU160" s="156" t="s">
        <v>83</v>
      </c>
      <c r="AY160" s="17" t="s">
        <v>160</v>
      </c>
      <c r="BE160" s="157">
        <f>IF(N160="základná",J160,0)</f>
        <v>0</v>
      </c>
      <c r="BF160" s="157">
        <f>IF(N160="znížená",J160,0)</f>
        <v>0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17" t="s">
        <v>83</v>
      </c>
      <c r="BK160" s="157">
        <f>ROUND(I160*H160,2)</f>
        <v>0</v>
      </c>
      <c r="BL160" s="17" t="s">
        <v>166</v>
      </c>
      <c r="BM160" s="156" t="s">
        <v>187</v>
      </c>
    </row>
    <row r="161" spans="2:65" s="12" customFormat="1" ht="10.199999999999999">
      <c r="B161" s="158"/>
      <c r="D161" s="159" t="s">
        <v>167</v>
      </c>
      <c r="E161" s="160" t="s">
        <v>1</v>
      </c>
      <c r="F161" s="161" t="s">
        <v>786</v>
      </c>
      <c r="H161" s="160" t="s">
        <v>1</v>
      </c>
      <c r="I161" s="162"/>
      <c r="L161" s="158"/>
      <c r="M161" s="163"/>
      <c r="T161" s="164"/>
      <c r="AT161" s="160" t="s">
        <v>167</v>
      </c>
      <c r="AU161" s="160" t="s">
        <v>83</v>
      </c>
      <c r="AV161" s="12" t="s">
        <v>76</v>
      </c>
      <c r="AW161" s="12" t="s">
        <v>29</v>
      </c>
      <c r="AX161" s="12" t="s">
        <v>72</v>
      </c>
      <c r="AY161" s="160" t="s">
        <v>160</v>
      </c>
    </row>
    <row r="162" spans="2:65" s="13" customFormat="1" ht="10.199999999999999">
      <c r="B162" s="165"/>
      <c r="D162" s="159" t="s">
        <v>167</v>
      </c>
      <c r="E162" s="166" t="s">
        <v>1</v>
      </c>
      <c r="F162" s="167" t="s">
        <v>189</v>
      </c>
      <c r="H162" s="168">
        <v>25</v>
      </c>
      <c r="I162" s="169"/>
      <c r="L162" s="165"/>
      <c r="M162" s="170"/>
      <c r="T162" s="171"/>
      <c r="AT162" s="166" t="s">
        <v>167</v>
      </c>
      <c r="AU162" s="166" t="s">
        <v>83</v>
      </c>
      <c r="AV162" s="13" t="s">
        <v>83</v>
      </c>
      <c r="AW162" s="13" t="s">
        <v>29</v>
      </c>
      <c r="AX162" s="13" t="s">
        <v>72</v>
      </c>
      <c r="AY162" s="166" t="s">
        <v>160</v>
      </c>
    </row>
    <row r="163" spans="2:65" s="14" customFormat="1" ht="10.199999999999999">
      <c r="B163" s="172"/>
      <c r="D163" s="159" t="s">
        <v>167</v>
      </c>
      <c r="E163" s="173" t="s">
        <v>1</v>
      </c>
      <c r="F163" s="174" t="s">
        <v>174</v>
      </c>
      <c r="H163" s="175">
        <v>25</v>
      </c>
      <c r="I163" s="176"/>
      <c r="L163" s="172"/>
      <c r="M163" s="177"/>
      <c r="T163" s="178"/>
      <c r="AT163" s="173" t="s">
        <v>167</v>
      </c>
      <c r="AU163" s="173" t="s">
        <v>83</v>
      </c>
      <c r="AV163" s="14" t="s">
        <v>166</v>
      </c>
      <c r="AW163" s="14" t="s">
        <v>29</v>
      </c>
      <c r="AX163" s="14" t="s">
        <v>76</v>
      </c>
      <c r="AY163" s="173" t="s">
        <v>160</v>
      </c>
    </row>
    <row r="164" spans="2:65" s="1" customFormat="1" ht="24.15" customHeight="1">
      <c r="B164" s="143"/>
      <c r="C164" s="144" t="s">
        <v>190</v>
      </c>
      <c r="D164" s="144" t="s">
        <v>162</v>
      </c>
      <c r="E164" s="145" t="s">
        <v>787</v>
      </c>
      <c r="F164" s="146" t="s">
        <v>788</v>
      </c>
      <c r="G164" s="147" t="s">
        <v>165</v>
      </c>
      <c r="H164" s="148">
        <v>25</v>
      </c>
      <c r="I164" s="149"/>
      <c r="J164" s="150">
        <f>ROUND(I164*H164,2)</f>
        <v>0</v>
      </c>
      <c r="K164" s="151"/>
      <c r="L164" s="32"/>
      <c r="M164" s="152" t="s">
        <v>1</v>
      </c>
      <c r="N164" s="153" t="s">
        <v>38</v>
      </c>
      <c r="P164" s="154">
        <f>O164*H164</f>
        <v>0</v>
      </c>
      <c r="Q164" s="154">
        <v>0</v>
      </c>
      <c r="R164" s="154">
        <f>Q164*H164</f>
        <v>0</v>
      </c>
      <c r="S164" s="154">
        <v>0</v>
      </c>
      <c r="T164" s="155">
        <f>S164*H164</f>
        <v>0</v>
      </c>
      <c r="AR164" s="156" t="s">
        <v>166</v>
      </c>
      <c r="AT164" s="156" t="s">
        <v>162</v>
      </c>
      <c r="AU164" s="156" t="s">
        <v>83</v>
      </c>
      <c r="AY164" s="17" t="s">
        <v>160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7" t="s">
        <v>83</v>
      </c>
      <c r="BK164" s="157">
        <f>ROUND(I164*H164,2)</f>
        <v>0</v>
      </c>
      <c r="BL164" s="17" t="s">
        <v>166</v>
      </c>
      <c r="BM164" s="156" t="s">
        <v>193</v>
      </c>
    </row>
    <row r="165" spans="2:65" s="11" customFormat="1" ht="22.8" customHeight="1">
      <c r="B165" s="131"/>
      <c r="D165" s="132" t="s">
        <v>71</v>
      </c>
      <c r="E165" s="141" t="s">
        <v>213</v>
      </c>
      <c r="F165" s="141" t="s">
        <v>548</v>
      </c>
      <c r="I165" s="134"/>
      <c r="J165" s="142">
        <f>BK165</f>
        <v>0</v>
      </c>
      <c r="L165" s="131"/>
      <c r="M165" s="136"/>
      <c r="P165" s="137">
        <f>SUM(P166:P196)</f>
        <v>0</v>
      </c>
      <c r="R165" s="137">
        <f>SUM(R166:R196)</f>
        <v>0</v>
      </c>
      <c r="T165" s="138">
        <f>SUM(T166:T196)</f>
        <v>0</v>
      </c>
      <c r="AR165" s="132" t="s">
        <v>76</v>
      </c>
      <c r="AT165" s="139" t="s">
        <v>71</v>
      </c>
      <c r="AU165" s="139" t="s">
        <v>76</v>
      </c>
      <c r="AY165" s="132" t="s">
        <v>160</v>
      </c>
      <c r="BK165" s="140">
        <f>SUM(BK166:BK196)</f>
        <v>0</v>
      </c>
    </row>
    <row r="166" spans="2:65" s="1" customFormat="1" ht="21.75" customHeight="1">
      <c r="B166" s="143"/>
      <c r="C166" s="144" t="s">
        <v>182</v>
      </c>
      <c r="D166" s="144" t="s">
        <v>162</v>
      </c>
      <c r="E166" s="145" t="s">
        <v>789</v>
      </c>
      <c r="F166" s="146" t="s">
        <v>790</v>
      </c>
      <c r="G166" s="147" t="s">
        <v>289</v>
      </c>
      <c r="H166" s="148">
        <v>5</v>
      </c>
      <c r="I166" s="149"/>
      <c r="J166" s="150">
        <f>ROUND(I166*H166,2)</f>
        <v>0</v>
      </c>
      <c r="K166" s="151"/>
      <c r="L166" s="32"/>
      <c r="M166" s="152" t="s">
        <v>1</v>
      </c>
      <c r="N166" s="153" t="s">
        <v>38</v>
      </c>
      <c r="P166" s="154">
        <f>O166*H166</f>
        <v>0</v>
      </c>
      <c r="Q166" s="154">
        <v>0</v>
      </c>
      <c r="R166" s="154">
        <f>Q166*H166</f>
        <v>0</v>
      </c>
      <c r="S166" s="154">
        <v>0</v>
      </c>
      <c r="T166" s="155">
        <f>S166*H166</f>
        <v>0</v>
      </c>
      <c r="AR166" s="156" t="s">
        <v>166</v>
      </c>
      <c r="AT166" s="156" t="s">
        <v>162</v>
      </c>
      <c r="AU166" s="156" t="s">
        <v>83</v>
      </c>
      <c r="AY166" s="17" t="s">
        <v>160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7" t="s">
        <v>83</v>
      </c>
      <c r="BK166" s="157">
        <f>ROUND(I166*H166,2)</f>
        <v>0</v>
      </c>
      <c r="BL166" s="17" t="s">
        <v>166</v>
      </c>
      <c r="BM166" s="156" t="s">
        <v>198</v>
      </c>
    </row>
    <row r="167" spans="2:65" s="12" customFormat="1" ht="10.199999999999999">
      <c r="B167" s="158"/>
      <c r="D167" s="159" t="s">
        <v>167</v>
      </c>
      <c r="E167" s="160" t="s">
        <v>1</v>
      </c>
      <c r="F167" s="161" t="s">
        <v>791</v>
      </c>
      <c r="H167" s="160" t="s">
        <v>1</v>
      </c>
      <c r="I167" s="162"/>
      <c r="L167" s="158"/>
      <c r="M167" s="163"/>
      <c r="T167" s="164"/>
      <c r="AT167" s="160" t="s">
        <v>167</v>
      </c>
      <c r="AU167" s="160" t="s">
        <v>83</v>
      </c>
      <c r="AV167" s="12" t="s">
        <v>76</v>
      </c>
      <c r="AW167" s="12" t="s">
        <v>29</v>
      </c>
      <c r="AX167" s="12" t="s">
        <v>72</v>
      </c>
      <c r="AY167" s="160" t="s">
        <v>160</v>
      </c>
    </row>
    <row r="168" spans="2:65" s="13" customFormat="1" ht="10.199999999999999">
      <c r="B168" s="165"/>
      <c r="D168" s="159" t="s">
        <v>167</v>
      </c>
      <c r="E168" s="166" t="s">
        <v>1</v>
      </c>
      <c r="F168" s="167" t="s">
        <v>190</v>
      </c>
      <c r="H168" s="168">
        <v>5</v>
      </c>
      <c r="I168" s="169"/>
      <c r="L168" s="165"/>
      <c r="M168" s="170"/>
      <c r="T168" s="171"/>
      <c r="AT168" s="166" t="s">
        <v>167</v>
      </c>
      <c r="AU168" s="166" t="s">
        <v>83</v>
      </c>
      <c r="AV168" s="13" t="s">
        <v>83</v>
      </c>
      <c r="AW168" s="13" t="s">
        <v>29</v>
      </c>
      <c r="AX168" s="13" t="s">
        <v>72</v>
      </c>
      <c r="AY168" s="166" t="s">
        <v>160</v>
      </c>
    </row>
    <row r="169" spans="2:65" s="14" customFormat="1" ht="10.199999999999999">
      <c r="B169" s="172"/>
      <c r="D169" s="159" t="s">
        <v>167</v>
      </c>
      <c r="E169" s="173" t="s">
        <v>1</v>
      </c>
      <c r="F169" s="174" t="s">
        <v>174</v>
      </c>
      <c r="H169" s="175">
        <v>5</v>
      </c>
      <c r="I169" s="176"/>
      <c r="L169" s="172"/>
      <c r="M169" s="177"/>
      <c r="T169" s="178"/>
      <c r="AT169" s="173" t="s">
        <v>167</v>
      </c>
      <c r="AU169" s="173" t="s">
        <v>83</v>
      </c>
      <c r="AV169" s="14" t="s">
        <v>166</v>
      </c>
      <c r="AW169" s="14" t="s">
        <v>29</v>
      </c>
      <c r="AX169" s="14" t="s">
        <v>76</v>
      </c>
      <c r="AY169" s="173" t="s">
        <v>160</v>
      </c>
    </row>
    <row r="170" spans="2:65" s="1" customFormat="1" ht="16.5" customHeight="1">
      <c r="B170" s="143"/>
      <c r="C170" s="144" t="s">
        <v>201</v>
      </c>
      <c r="D170" s="144" t="s">
        <v>162</v>
      </c>
      <c r="E170" s="145" t="s">
        <v>792</v>
      </c>
      <c r="F170" s="146" t="s">
        <v>793</v>
      </c>
      <c r="G170" s="147" t="s">
        <v>263</v>
      </c>
      <c r="H170" s="148">
        <v>91.34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38</v>
      </c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AR170" s="156" t="s">
        <v>166</v>
      </c>
      <c r="AT170" s="156" t="s">
        <v>162</v>
      </c>
      <c r="AU170" s="156" t="s">
        <v>83</v>
      </c>
      <c r="AY170" s="17" t="s">
        <v>160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83</v>
      </c>
      <c r="BK170" s="157">
        <f>ROUND(I170*H170,2)</f>
        <v>0</v>
      </c>
      <c r="BL170" s="17" t="s">
        <v>166</v>
      </c>
      <c r="BM170" s="156" t="s">
        <v>204</v>
      </c>
    </row>
    <row r="171" spans="2:65" s="12" customFormat="1" ht="20.399999999999999">
      <c r="B171" s="158"/>
      <c r="D171" s="159" t="s">
        <v>167</v>
      </c>
      <c r="E171" s="160" t="s">
        <v>1</v>
      </c>
      <c r="F171" s="161" t="s">
        <v>794</v>
      </c>
      <c r="H171" s="160" t="s">
        <v>1</v>
      </c>
      <c r="I171" s="162"/>
      <c r="L171" s="158"/>
      <c r="M171" s="163"/>
      <c r="T171" s="164"/>
      <c r="AT171" s="160" t="s">
        <v>167</v>
      </c>
      <c r="AU171" s="160" t="s">
        <v>83</v>
      </c>
      <c r="AV171" s="12" t="s">
        <v>76</v>
      </c>
      <c r="AW171" s="12" t="s">
        <v>29</v>
      </c>
      <c r="AX171" s="12" t="s">
        <v>72</v>
      </c>
      <c r="AY171" s="160" t="s">
        <v>160</v>
      </c>
    </row>
    <row r="172" spans="2:65" s="13" customFormat="1" ht="10.199999999999999">
      <c r="B172" s="165"/>
      <c r="D172" s="159" t="s">
        <v>167</v>
      </c>
      <c r="E172" s="166" t="s">
        <v>1</v>
      </c>
      <c r="F172" s="167" t="s">
        <v>795</v>
      </c>
      <c r="H172" s="168">
        <v>91.34</v>
      </c>
      <c r="I172" s="169"/>
      <c r="L172" s="165"/>
      <c r="M172" s="170"/>
      <c r="T172" s="171"/>
      <c r="AT172" s="166" t="s">
        <v>167</v>
      </c>
      <c r="AU172" s="166" t="s">
        <v>83</v>
      </c>
      <c r="AV172" s="13" t="s">
        <v>83</v>
      </c>
      <c r="AW172" s="13" t="s">
        <v>29</v>
      </c>
      <c r="AX172" s="13" t="s">
        <v>72</v>
      </c>
      <c r="AY172" s="166" t="s">
        <v>160</v>
      </c>
    </row>
    <row r="173" spans="2:65" s="14" customFormat="1" ht="10.199999999999999">
      <c r="B173" s="172"/>
      <c r="D173" s="159" t="s">
        <v>167</v>
      </c>
      <c r="E173" s="173" t="s">
        <v>1</v>
      </c>
      <c r="F173" s="174" t="s">
        <v>174</v>
      </c>
      <c r="H173" s="175">
        <v>91.34</v>
      </c>
      <c r="I173" s="176"/>
      <c r="L173" s="172"/>
      <c r="M173" s="177"/>
      <c r="T173" s="178"/>
      <c r="AT173" s="173" t="s">
        <v>167</v>
      </c>
      <c r="AU173" s="173" t="s">
        <v>83</v>
      </c>
      <c r="AV173" s="14" t="s">
        <v>166</v>
      </c>
      <c r="AW173" s="14" t="s">
        <v>29</v>
      </c>
      <c r="AX173" s="14" t="s">
        <v>76</v>
      </c>
      <c r="AY173" s="173" t="s">
        <v>160</v>
      </c>
    </row>
    <row r="174" spans="2:65" s="1" customFormat="1" ht="16.5" customHeight="1">
      <c r="B174" s="143"/>
      <c r="C174" s="144" t="s">
        <v>187</v>
      </c>
      <c r="D174" s="144" t="s">
        <v>162</v>
      </c>
      <c r="E174" s="145" t="s">
        <v>796</v>
      </c>
      <c r="F174" s="146" t="s">
        <v>797</v>
      </c>
      <c r="G174" s="147" t="s">
        <v>263</v>
      </c>
      <c r="H174" s="148">
        <v>35.75</v>
      </c>
      <c r="I174" s="149"/>
      <c r="J174" s="150">
        <f>ROUND(I174*H174,2)</f>
        <v>0</v>
      </c>
      <c r="K174" s="151"/>
      <c r="L174" s="32"/>
      <c r="M174" s="152" t="s">
        <v>1</v>
      </c>
      <c r="N174" s="153" t="s">
        <v>38</v>
      </c>
      <c r="P174" s="154">
        <f>O174*H174</f>
        <v>0</v>
      </c>
      <c r="Q174" s="154">
        <v>0</v>
      </c>
      <c r="R174" s="154">
        <f>Q174*H174</f>
        <v>0</v>
      </c>
      <c r="S174" s="154">
        <v>0</v>
      </c>
      <c r="T174" s="155">
        <f>S174*H174</f>
        <v>0</v>
      </c>
      <c r="AR174" s="156" t="s">
        <v>166</v>
      </c>
      <c r="AT174" s="156" t="s">
        <v>162</v>
      </c>
      <c r="AU174" s="156" t="s">
        <v>83</v>
      </c>
      <c r="AY174" s="17" t="s">
        <v>160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7" t="s">
        <v>83</v>
      </c>
      <c r="BK174" s="157">
        <f>ROUND(I174*H174,2)</f>
        <v>0</v>
      </c>
      <c r="BL174" s="17" t="s">
        <v>166</v>
      </c>
      <c r="BM174" s="156" t="s">
        <v>210</v>
      </c>
    </row>
    <row r="175" spans="2:65" s="12" customFormat="1" ht="20.399999999999999">
      <c r="B175" s="158"/>
      <c r="D175" s="159" t="s">
        <v>167</v>
      </c>
      <c r="E175" s="160" t="s">
        <v>1</v>
      </c>
      <c r="F175" s="161" t="s">
        <v>798</v>
      </c>
      <c r="H175" s="160" t="s">
        <v>1</v>
      </c>
      <c r="I175" s="162"/>
      <c r="L175" s="158"/>
      <c r="M175" s="163"/>
      <c r="T175" s="164"/>
      <c r="AT175" s="160" t="s">
        <v>167</v>
      </c>
      <c r="AU175" s="160" t="s">
        <v>83</v>
      </c>
      <c r="AV175" s="12" t="s">
        <v>76</v>
      </c>
      <c r="AW175" s="12" t="s">
        <v>29</v>
      </c>
      <c r="AX175" s="12" t="s">
        <v>72</v>
      </c>
      <c r="AY175" s="160" t="s">
        <v>160</v>
      </c>
    </row>
    <row r="176" spans="2:65" s="13" customFormat="1" ht="10.199999999999999">
      <c r="B176" s="165"/>
      <c r="D176" s="159" t="s">
        <v>167</v>
      </c>
      <c r="E176" s="166" t="s">
        <v>1</v>
      </c>
      <c r="F176" s="167" t="s">
        <v>799</v>
      </c>
      <c r="H176" s="168">
        <v>35.75</v>
      </c>
      <c r="I176" s="169"/>
      <c r="L176" s="165"/>
      <c r="M176" s="170"/>
      <c r="T176" s="171"/>
      <c r="AT176" s="166" t="s">
        <v>167</v>
      </c>
      <c r="AU176" s="166" t="s">
        <v>83</v>
      </c>
      <c r="AV176" s="13" t="s">
        <v>83</v>
      </c>
      <c r="AW176" s="13" t="s">
        <v>29</v>
      </c>
      <c r="AX176" s="13" t="s">
        <v>72</v>
      </c>
      <c r="AY176" s="166" t="s">
        <v>160</v>
      </c>
    </row>
    <row r="177" spans="2:65" s="14" customFormat="1" ht="10.199999999999999">
      <c r="B177" s="172"/>
      <c r="D177" s="159" t="s">
        <v>167</v>
      </c>
      <c r="E177" s="173" t="s">
        <v>1</v>
      </c>
      <c r="F177" s="174" t="s">
        <v>174</v>
      </c>
      <c r="H177" s="175">
        <v>35.75</v>
      </c>
      <c r="I177" s="176"/>
      <c r="L177" s="172"/>
      <c r="M177" s="177"/>
      <c r="T177" s="178"/>
      <c r="AT177" s="173" t="s">
        <v>167</v>
      </c>
      <c r="AU177" s="173" t="s">
        <v>83</v>
      </c>
      <c r="AV177" s="14" t="s">
        <v>166</v>
      </c>
      <c r="AW177" s="14" t="s">
        <v>29</v>
      </c>
      <c r="AX177" s="14" t="s">
        <v>76</v>
      </c>
      <c r="AY177" s="173" t="s">
        <v>160</v>
      </c>
    </row>
    <row r="178" spans="2:65" s="1" customFormat="1" ht="16.5" customHeight="1">
      <c r="B178" s="143"/>
      <c r="C178" s="144" t="s">
        <v>213</v>
      </c>
      <c r="D178" s="144" t="s">
        <v>162</v>
      </c>
      <c r="E178" s="145" t="s">
        <v>800</v>
      </c>
      <c r="F178" s="146" t="s">
        <v>801</v>
      </c>
      <c r="G178" s="147" t="s">
        <v>263</v>
      </c>
      <c r="H178" s="148">
        <v>17.079999999999998</v>
      </c>
      <c r="I178" s="149"/>
      <c r="J178" s="150">
        <f>ROUND(I178*H178,2)</f>
        <v>0</v>
      </c>
      <c r="K178" s="151"/>
      <c r="L178" s="32"/>
      <c r="M178" s="152" t="s">
        <v>1</v>
      </c>
      <c r="N178" s="153" t="s">
        <v>38</v>
      </c>
      <c r="P178" s="154">
        <f>O178*H178</f>
        <v>0</v>
      </c>
      <c r="Q178" s="154">
        <v>0</v>
      </c>
      <c r="R178" s="154">
        <f>Q178*H178</f>
        <v>0</v>
      </c>
      <c r="S178" s="154">
        <v>0</v>
      </c>
      <c r="T178" s="155">
        <f>S178*H178</f>
        <v>0</v>
      </c>
      <c r="AR178" s="156" t="s">
        <v>166</v>
      </c>
      <c r="AT178" s="156" t="s">
        <v>162</v>
      </c>
      <c r="AU178" s="156" t="s">
        <v>83</v>
      </c>
      <c r="AY178" s="17" t="s">
        <v>160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7" t="s">
        <v>83</v>
      </c>
      <c r="BK178" s="157">
        <f>ROUND(I178*H178,2)</f>
        <v>0</v>
      </c>
      <c r="BL178" s="17" t="s">
        <v>166</v>
      </c>
      <c r="BM178" s="156" t="s">
        <v>216</v>
      </c>
    </row>
    <row r="179" spans="2:65" s="12" customFormat="1" ht="20.399999999999999">
      <c r="B179" s="158"/>
      <c r="D179" s="159" t="s">
        <v>167</v>
      </c>
      <c r="E179" s="160" t="s">
        <v>1</v>
      </c>
      <c r="F179" s="161" t="s">
        <v>802</v>
      </c>
      <c r="H179" s="160" t="s">
        <v>1</v>
      </c>
      <c r="I179" s="162"/>
      <c r="L179" s="158"/>
      <c r="M179" s="163"/>
      <c r="T179" s="164"/>
      <c r="AT179" s="160" t="s">
        <v>167</v>
      </c>
      <c r="AU179" s="160" t="s">
        <v>83</v>
      </c>
      <c r="AV179" s="12" t="s">
        <v>76</v>
      </c>
      <c r="AW179" s="12" t="s">
        <v>29</v>
      </c>
      <c r="AX179" s="12" t="s">
        <v>72</v>
      </c>
      <c r="AY179" s="160" t="s">
        <v>160</v>
      </c>
    </row>
    <row r="180" spans="2:65" s="13" customFormat="1" ht="10.199999999999999">
      <c r="B180" s="165"/>
      <c r="D180" s="159" t="s">
        <v>167</v>
      </c>
      <c r="E180" s="166" t="s">
        <v>1</v>
      </c>
      <c r="F180" s="167" t="s">
        <v>803</v>
      </c>
      <c r="H180" s="168">
        <v>17.079999999999998</v>
      </c>
      <c r="I180" s="169"/>
      <c r="L180" s="165"/>
      <c r="M180" s="170"/>
      <c r="T180" s="171"/>
      <c r="AT180" s="166" t="s">
        <v>167</v>
      </c>
      <c r="AU180" s="166" t="s">
        <v>83</v>
      </c>
      <c r="AV180" s="13" t="s">
        <v>83</v>
      </c>
      <c r="AW180" s="13" t="s">
        <v>29</v>
      </c>
      <c r="AX180" s="13" t="s">
        <v>72</v>
      </c>
      <c r="AY180" s="166" t="s">
        <v>160</v>
      </c>
    </row>
    <row r="181" spans="2:65" s="14" customFormat="1" ht="10.199999999999999">
      <c r="B181" s="172"/>
      <c r="D181" s="159" t="s">
        <v>167</v>
      </c>
      <c r="E181" s="173" t="s">
        <v>1</v>
      </c>
      <c r="F181" s="174" t="s">
        <v>174</v>
      </c>
      <c r="H181" s="175">
        <v>17.079999999999998</v>
      </c>
      <c r="I181" s="176"/>
      <c r="L181" s="172"/>
      <c r="M181" s="177"/>
      <c r="T181" s="178"/>
      <c r="AT181" s="173" t="s">
        <v>167</v>
      </c>
      <c r="AU181" s="173" t="s">
        <v>83</v>
      </c>
      <c r="AV181" s="14" t="s">
        <v>166</v>
      </c>
      <c r="AW181" s="14" t="s">
        <v>29</v>
      </c>
      <c r="AX181" s="14" t="s">
        <v>76</v>
      </c>
      <c r="AY181" s="173" t="s">
        <v>160</v>
      </c>
    </row>
    <row r="182" spans="2:65" s="1" customFormat="1" ht="16.5" customHeight="1">
      <c r="B182" s="143"/>
      <c r="C182" s="144" t="s">
        <v>193</v>
      </c>
      <c r="D182" s="144" t="s">
        <v>162</v>
      </c>
      <c r="E182" s="145" t="s">
        <v>804</v>
      </c>
      <c r="F182" s="146" t="s">
        <v>805</v>
      </c>
      <c r="G182" s="147" t="s">
        <v>165</v>
      </c>
      <c r="H182" s="148">
        <v>8.1999999999999993</v>
      </c>
      <c r="I182" s="149"/>
      <c r="J182" s="150">
        <f>ROUND(I182*H182,2)</f>
        <v>0</v>
      </c>
      <c r="K182" s="151"/>
      <c r="L182" s="32"/>
      <c r="M182" s="152" t="s">
        <v>1</v>
      </c>
      <c r="N182" s="153" t="s">
        <v>38</v>
      </c>
      <c r="P182" s="154">
        <f>O182*H182</f>
        <v>0</v>
      </c>
      <c r="Q182" s="154">
        <v>0</v>
      </c>
      <c r="R182" s="154">
        <f>Q182*H182</f>
        <v>0</v>
      </c>
      <c r="S182" s="154">
        <v>0</v>
      </c>
      <c r="T182" s="155">
        <f>S182*H182</f>
        <v>0</v>
      </c>
      <c r="AR182" s="156" t="s">
        <v>166</v>
      </c>
      <c r="AT182" s="156" t="s">
        <v>162</v>
      </c>
      <c r="AU182" s="156" t="s">
        <v>83</v>
      </c>
      <c r="AY182" s="17" t="s">
        <v>160</v>
      </c>
      <c r="BE182" s="157">
        <f>IF(N182="základná",J182,0)</f>
        <v>0</v>
      </c>
      <c r="BF182" s="157">
        <f>IF(N182="znížená",J182,0)</f>
        <v>0</v>
      </c>
      <c r="BG182" s="157">
        <f>IF(N182="zákl. prenesená",J182,0)</f>
        <v>0</v>
      </c>
      <c r="BH182" s="157">
        <f>IF(N182="zníž. prenesená",J182,0)</f>
        <v>0</v>
      </c>
      <c r="BI182" s="157">
        <f>IF(N182="nulová",J182,0)</f>
        <v>0</v>
      </c>
      <c r="BJ182" s="17" t="s">
        <v>83</v>
      </c>
      <c r="BK182" s="157">
        <f>ROUND(I182*H182,2)</f>
        <v>0</v>
      </c>
      <c r="BL182" s="17" t="s">
        <v>166</v>
      </c>
      <c r="BM182" s="156" t="s">
        <v>221</v>
      </c>
    </row>
    <row r="183" spans="2:65" s="12" customFormat="1" ht="20.399999999999999">
      <c r="B183" s="158"/>
      <c r="D183" s="159" t="s">
        <v>167</v>
      </c>
      <c r="E183" s="160" t="s">
        <v>1</v>
      </c>
      <c r="F183" s="161" t="s">
        <v>806</v>
      </c>
      <c r="H183" s="160" t="s">
        <v>1</v>
      </c>
      <c r="I183" s="162"/>
      <c r="L183" s="158"/>
      <c r="M183" s="163"/>
      <c r="T183" s="164"/>
      <c r="AT183" s="160" t="s">
        <v>167</v>
      </c>
      <c r="AU183" s="160" t="s">
        <v>83</v>
      </c>
      <c r="AV183" s="12" t="s">
        <v>76</v>
      </c>
      <c r="AW183" s="12" t="s">
        <v>29</v>
      </c>
      <c r="AX183" s="12" t="s">
        <v>72</v>
      </c>
      <c r="AY183" s="160" t="s">
        <v>160</v>
      </c>
    </row>
    <row r="184" spans="2:65" s="13" customFormat="1" ht="10.199999999999999">
      <c r="B184" s="165"/>
      <c r="D184" s="159" t="s">
        <v>167</v>
      </c>
      <c r="E184" s="166" t="s">
        <v>1</v>
      </c>
      <c r="F184" s="167" t="s">
        <v>807</v>
      </c>
      <c r="H184" s="168">
        <v>8.1999999999999993</v>
      </c>
      <c r="I184" s="169"/>
      <c r="L184" s="165"/>
      <c r="M184" s="170"/>
      <c r="T184" s="171"/>
      <c r="AT184" s="166" t="s">
        <v>167</v>
      </c>
      <c r="AU184" s="166" t="s">
        <v>83</v>
      </c>
      <c r="AV184" s="13" t="s">
        <v>83</v>
      </c>
      <c r="AW184" s="13" t="s">
        <v>29</v>
      </c>
      <c r="AX184" s="13" t="s">
        <v>72</v>
      </c>
      <c r="AY184" s="166" t="s">
        <v>160</v>
      </c>
    </row>
    <row r="185" spans="2:65" s="14" customFormat="1" ht="10.199999999999999">
      <c r="B185" s="172"/>
      <c r="D185" s="159" t="s">
        <v>167</v>
      </c>
      <c r="E185" s="173" t="s">
        <v>1</v>
      </c>
      <c r="F185" s="174" t="s">
        <v>174</v>
      </c>
      <c r="H185" s="175">
        <v>8.1999999999999993</v>
      </c>
      <c r="I185" s="176"/>
      <c r="L185" s="172"/>
      <c r="M185" s="177"/>
      <c r="T185" s="178"/>
      <c r="AT185" s="173" t="s">
        <v>167</v>
      </c>
      <c r="AU185" s="173" t="s">
        <v>83</v>
      </c>
      <c r="AV185" s="14" t="s">
        <v>166</v>
      </c>
      <c r="AW185" s="14" t="s">
        <v>29</v>
      </c>
      <c r="AX185" s="14" t="s">
        <v>76</v>
      </c>
      <c r="AY185" s="173" t="s">
        <v>160</v>
      </c>
    </row>
    <row r="186" spans="2:65" s="1" customFormat="1" ht="21.75" customHeight="1">
      <c r="B186" s="143"/>
      <c r="C186" s="144" t="s">
        <v>227</v>
      </c>
      <c r="D186" s="144" t="s">
        <v>162</v>
      </c>
      <c r="E186" s="145" t="s">
        <v>808</v>
      </c>
      <c r="F186" s="146" t="s">
        <v>809</v>
      </c>
      <c r="G186" s="147" t="s">
        <v>246</v>
      </c>
      <c r="H186" s="148">
        <v>2.4700000000000002</v>
      </c>
      <c r="I186" s="149"/>
      <c r="J186" s="150">
        <f>ROUND(I186*H186,2)</f>
        <v>0</v>
      </c>
      <c r="K186" s="151"/>
      <c r="L186" s="32"/>
      <c r="M186" s="152" t="s">
        <v>1</v>
      </c>
      <c r="N186" s="153" t="s">
        <v>38</v>
      </c>
      <c r="P186" s="154">
        <f>O186*H186</f>
        <v>0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AR186" s="156" t="s">
        <v>166</v>
      </c>
      <c r="AT186" s="156" t="s">
        <v>162</v>
      </c>
      <c r="AU186" s="156" t="s">
        <v>83</v>
      </c>
      <c r="AY186" s="17" t="s">
        <v>160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7" t="s">
        <v>83</v>
      </c>
      <c r="BK186" s="157">
        <f>ROUND(I186*H186,2)</f>
        <v>0</v>
      </c>
      <c r="BL186" s="17" t="s">
        <v>166</v>
      </c>
      <c r="BM186" s="156" t="s">
        <v>230</v>
      </c>
    </row>
    <row r="187" spans="2:65" s="12" customFormat="1" ht="10.199999999999999">
      <c r="B187" s="158"/>
      <c r="D187" s="159" t="s">
        <v>167</v>
      </c>
      <c r="E187" s="160" t="s">
        <v>1</v>
      </c>
      <c r="F187" s="161" t="s">
        <v>810</v>
      </c>
      <c r="H187" s="160" t="s">
        <v>1</v>
      </c>
      <c r="I187" s="162"/>
      <c r="L187" s="158"/>
      <c r="M187" s="163"/>
      <c r="T187" s="164"/>
      <c r="AT187" s="160" t="s">
        <v>167</v>
      </c>
      <c r="AU187" s="160" t="s">
        <v>83</v>
      </c>
      <c r="AV187" s="12" t="s">
        <v>76</v>
      </c>
      <c r="AW187" s="12" t="s">
        <v>29</v>
      </c>
      <c r="AX187" s="12" t="s">
        <v>72</v>
      </c>
      <c r="AY187" s="160" t="s">
        <v>160</v>
      </c>
    </row>
    <row r="188" spans="2:65" s="12" customFormat="1" ht="10.199999999999999">
      <c r="B188" s="158"/>
      <c r="D188" s="159" t="s">
        <v>167</v>
      </c>
      <c r="E188" s="160" t="s">
        <v>1</v>
      </c>
      <c r="F188" s="161" t="s">
        <v>811</v>
      </c>
      <c r="H188" s="160" t="s">
        <v>1</v>
      </c>
      <c r="I188" s="162"/>
      <c r="L188" s="158"/>
      <c r="M188" s="163"/>
      <c r="T188" s="164"/>
      <c r="AT188" s="160" t="s">
        <v>167</v>
      </c>
      <c r="AU188" s="160" t="s">
        <v>83</v>
      </c>
      <c r="AV188" s="12" t="s">
        <v>76</v>
      </c>
      <c r="AW188" s="12" t="s">
        <v>29</v>
      </c>
      <c r="AX188" s="12" t="s">
        <v>72</v>
      </c>
      <c r="AY188" s="160" t="s">
        <v>160</v>
      </c>
    </row>
    <row r="189" spans="2:65" s="13" customFormat="1" ht="10.199999999999999">
      <c r="B189" s="165"/>
      <c r="D189" s="159" t="s">
        <v>167</v>
      </c>
      <c r="E189" s="166" t="s">
        <v>1</v>
      </c>
      <c r="F189" s="167" t="s">
        <v>812</v>
      </c>
      <c r="H189" s="168">
        <v>2.4700000000000002</v>
      </c>
      <c r="I189" s="169"/>
      <c r="L189" s="165"/>
      <c r="M189" s="170"/>
      <c r="T189" s="171"/>
      <c r="AT189" s="166" t="s">
        <v>167</v>
      </c>
      <c r="AU189" s="166" t="s">
        <v>83</v>
      </c>
      <c r="AV189" s="13" t="s">
        <v>83</v>
      </c>
      <c r="AW189" s="13" t="s">
        <v>29</v>
      </c>
      <c r="AX189" s="13" t="s">
        <v>72</v>
      </c>
      <c r="AY189" s="166" t="s">
        <v>160</v>
      </c>
    </row>
    <row r="190" spans="2:65" s="14" customFormat="1" ht="10.199999999999999">
      <c r="B190" s="172"/>
      <c r="D190" s="159" t="s">
        <v>167</v>
      </c>
      <c r="E190" s="173" t="s">
        <v>1</v>
      </c>
      <c r="F190" s="174" t="s">
        <v>174</v>
      </c>
      <c r="H190" s="175">
        <v>2.4700000000000002</v>
      </c>
      <c r="I190" s="176"/>
      <c r="L190" s="172"/>
      <c r="M190" s="177"/>
      <c r="T190" s="178"/>
      <c r="AT190" s="173" t="s">
        <v>167</v>
      </c>
      <c r="AU190" s="173" t="s">
        <v>83</v>
      </c>
      <c r="AV190" s="14" t="s">
        <v>166</v>
      </c>
      <c r="AW190" s="14" t="s">
        <v>29</v>
      </c>
      <c r="AX190" s="14" t="s">
        <v>76</v>
      </c>
      <c r="AY190" s="173" t="s">
        <v>160</v>
      </c>
    </row>
    <row r="191" spans="2:65" s="1" customFormat="1" ht="24.15" customHeight="1">
      <c r="B191" s="143"/>
      <c r="C191" s="144" t="s">
        <v>198</v>
      </c>
      <c r="D191" s="144" t="s">
        <v>162</v>
      </c>
      <c r="E191" s="145" t="s">
        <v>813</v>
      </c>
      <c r="F191" s="146" t="s">
        <v>814</v>
      </c>
      <c r="G191" s="147" t="s">
        <v>246</v>
      </c>
      <c r="H191" s="148">
        <v>71.63</v>
      </c>
      <c r="I191" s="149"/>
      <c r="J191" s="150">
        <f>ROUND(I191*H191,2)</f>
        <v>0</v>
      </c>
      <c r="K191" s="151"/>
      <c r="L191" s="32"/>
      <c r="M191" s="152" t="s">
        <v>1</v>
      </c>
      <c r="N191" s="153" t="s">
        <v>38</v>
      </c>
      <c r="P191" s="154">
        <f>O191*H191</f>
        <v>0</v>
      </c>
      <c r="Q191" s="154">
        <v>0</v>
      </c>
      <c r="R191" s="154">
        <f>Q191*H191</f>
        <v>0</v>
      </c>
      <c r="S191" s="154">
        <v>0</v>
      </c>
      <c r="T191" s="155">
        <f>S191*H191</f>
        <v>0</v>
      </c>
      <c r="AR191" s="156" t="s">
        <v>166</v>
      </c>
      <c r="AT191" s="156" t="s">
        <v>162</v>
      </c>
      <c r="AU191" s="156" t="s">
        <v>83</v>
      </c>
      <c r="AY191" s="17" t="s">
        <v>160</v>
      </c>
      <c r="BE191" s="157">
        <f>IF(N191="základná",J191,0)</f>
        <v>0</v>
      </c>
      <c r="BF191" s="157">
        <f>IF(N191="znížená",J191,0)</f>
        <v>0</v>
      </c>
      <c r="BG191" s="157">
        <f>IF(N191="zákl. prenesená",J191,0)</f>
        <v>0</v>
      </c>
      <c r="BH191" s="157">
        <f>IF(N191="zníž. prenesená",J191,0)</f>
        <v>0</v>
      </c>
      <c r="BI191" s="157">
        <f>IF(N191="nulová",J191,0)</f>
        <v>0</v>
      </c>
      <c r="BJ191" s="17" t="s">
        <v>83</v>
      </c>
      <c r="BK191" s="157">
        <f>ROUND(I191*H191,2)</f>
        <v>0</v>
      </c>
      <c r="BL191" s="17" t="s">
        <v>166</v>
      </c>
      <c r="BM191" s="156" t="s">
        <v>236</v>
      </c>
    </row>
    <row r="192" spans="2:65" s="12" customFormat="1" ht="10.199999999999999">
      <c r="B192" s="158"/>
      <c r="D192" s="159" t="s">
        <v>167</v>
      </c>
      <c r="E192" s="160" t="s">
        <v>1</v>
      </c>
      <c r="F192" s="161" t="s">
        <v>810</v>
      </c>
      <c r="H192" s="160" t="s">
        <v>1</v>
      </c>
      <c r="I192" s="162"/>
      <c r="L192" s="158"/>
      <c r="M192" s="163"/>
      <c r="T192" s="164"/>
      <c r="AT192" s="160" t="s">
        <v>167</v>
      </c>
      <c r="AU192" s="160" t="s">
        <v>83</v>
      </c>
      <c r="AV192" s="12" t="s">
        <v>76</v>
      </c>
      <c r="AW192" s="12" t="s">
        <v>29</v>
      </c>
      <c r="AX192" s="12" t="s">
        <v>72</v>
      </c>
      <c r="AY192" s="160" t="s">
        <v>160</v>
      </c>
    </row>
    <row r="193" spans="2:65" s="12" customFormat="1" ht="10.199999999999999">
      <c r="B193" s="158"/>
      <c r="D193" s="159" t="s">
        <v>167</v>
      </c>
      <c r="E193" s="160" t="s">
        <v>1</v>
      </c>
      <c r="F193" s="161" t="s">
        <v>815</v>
      </c>
      <c r="H193" s="160" t="s">
        <v>1</v>
      </c>
      <c r="I193" s="162"/>
      <c r="L193" s="158"/>
      <c r="M193" s="163"/>
      <c r="T193" s="164"/>
      <c r="AT193" s="160" t="s">
        <v>167</v>
      </c>
      <c r="AU193" s="160" t="s">
        <v>83</v>
      </c>
      <c r="AV193" s="12" t="s">
        <v>76</v>
      </c>
      <c r="AW193" s="12" t="s">
        <v>29</v>
      </c>
      <c r="AX193" s="12" t="s">
        <v>72</v>
      </c>
      <c r="AY193" s="160" t="s">
        <v>160</v>
      </c>
    </row>
    <row r="194" spans="2:65" s="13" customFormat="1" ht="10.199999999999999">
      <c r="B194" s="165"/>
      <c r="D194" s="159" t="s">
        <v>167</v>
      </c>
      <c r="E194" s="166" t="s">
        <v>1</v>
      </c>
      <c r="F194" s="167" t="s">
        <v>816</v>
      </c>
      <c r="H194" s="168">
        <v>71.63</v>
      </c>
      <c r="I194" s="169"/>
      <c r="L194" s="165"/>
      <c r="M194" s="170"/>
      <c r="T194" s="171"/>
      <c r="AT194" s="166" t="s">
        <v>167</v>
      </c>
      <c r="AU194" s="166" t="s">
        <v>83</v>
      </c>
      <c r="AV194" s="13" t="s">
        <v>83</v>
      </c>
      <c r="AW194" s="13" t="s">
        <v>29</v>
      </c>
      <c r="AX194" s="13" t="s">
        <v>72</v>
      </c>
      <c r="AY194" s="166" t="s">
        <v>160</v>
      </c>
    </row>
    <row r="195" spans="2:65" s="14" customFormat="1" ht="10.199999999999999">
      <c r="B195" s="172"/>
      <c r="D195" s="159" t="s">
        <v>167</v>
      </c>
      <c r="E195" s="173" t="s">
        <v>1</v>
      </c>
      <c r="F195" s="174" t="s">
        <v>174</v>
      </c>
      <c r="H195" s="175">
        <v>71.63</v>
      </c>
      <c r="I195" s="176"/>
      <c r="L195" s="172"/>
      <c r="M195" s="177"/>
      <c r="T195" s="178"/>
      <c r="AT195" s="173" t="s">
        <v>167</v>
      </c>
      <c r="AU195" s="173" t="s">
        <v>83</v>
      </c>
      <c r="AV195" s="14" t="s">
        <v>166</v>
      </c>
      <c r="AW195" s="14" t="s">
        <v>29</v>
      </c>
      <c r="AX195" s="14" t="s">
        <v>76</v>
      </c>
      <c r="AY195" s="173" t="s">
        <v>160</v>
      </c>
    </row>
    <row r="196" spans="2:65" s="1" customFormat="1" ht="24.15" customHeight="1">
      <c r="B196" s="143"/>
      <c r="C196" s="144" t="s">
        <v>238</v>
      </c>
      <c r="D196" s="144" t="s">
        <v>162</v>
      </c>
      <c r="E196" s="145" t="s">
        <v>817</v>
      </c>
      <c r="F196" s="146" t="s">
        <v>818</v>
      </c>
      <c r="G196" s="147" t="s">
        <v>246</v>
      </c>
      <c r="H196" s="148">
        <v>2.4700000000000002</v>
      </c>
      <c r="I196" s="149"/>
      <c r="J196" s="150">
        <f>ROUND(I196*H196,2)</f>
        <v>0</v>
      </c>
      <c r="K196" s="151"/>
      <c r="L196" s="32"/>
      <c r="M196" s="152" t="s">
        <v>1</v>
      </c>
      <c r="N196" s="153" t="s">
        <v>38</v>
      </c>
      <c r="P196" s="154">
        <f>O196*H196</f>
        <v>0</v>
      </c>
      <c r="Q196" s="154">
        <v>0</v>
      </c>
      <c r="R196" s="154">
        <f>Q196*H196</f>
        <v>0</v>
      </c>
      <c r="S196" s="154">
        <v>0</v>
      </c>
      <c r="T196" s="155">
        <f>S196*H196</f>
        <v>0</v>
      </c>
      <c r="AR196" s="156" t="s">
        <v>166</v>
      </c>
      <c r="AT196" s="156" t="s">
        <v>162</v>
      </c>
      <c r="AU196" s="156" t="s">
        <v>83</v>
      </c>
      <c r="AY196" s="17" t="s">
        <v>160</v>
      </c>
      <c r="BE196" s="157">
        <f>IF(N196="základná",J196,0)</f>
        <v>0</v>
      </c>
      <c r="BF196" s="157">
        <f>IF(N196="znížená",J196,0)</f>
        <v>0</v>
      </c>
      <c r="BG196" s="157">
        <f>IF(N196="zákl. prenesená",J196,0)</f>
        <v>0</v>
      </c>
      <c r="BH196" s="157">
        <f>IF(N196="zníž. prenesená",J196,0)</f>
        <v>0</v>
      </c>
      <c r="BI196" s="157">
        <f>IF(N196="nulová",J196,0)</f>
        <v>0</v>
      </c>
      <c r="BJ196" s="17" t="s">
        <v>83</v>
      </c>
      <c r="BK196" s="157">
        <f>ROUND(I196*H196,2)</f>
        <v>0</v>
      </c>
      <c r="BL196" s="17" t="s">
        <v>166</v>
      </c>
      <c r="BM196" s="156" t="s">
        <v>241</v>
      </c>
    </row>
    <row r="197" spans="2:65" s="11" customFormat="1" ht="22.8" customHeight="1">
      <c r="B197" s="131"/>
      <c r="D197" s="132" t="s">
        <v>71</v>
      </c>
      <c r="E197" s="141" t="s">
        <v>697</v>
      </c>
      <c r="F197" s="141" t="s">
        <v>698</v>
      </c>
      <c r="I197" s="134"/>
      <c r="J197" s="142">
        <f>BK197</f>
        <v>0</v>
      </c>
      <c r="L197" s="131"/>
      <c r="M197" s="136"/>
      <c r="P197" s="137">
        <f>P198</f>
        <v>0</v>
      </c>
      <c r="R197" s="137">
        <f>R198</f>
        <v>0</v>
      </c>
      <c r="T197" s="138">
        <f>T198</f>
        <v>0</v>
      </c>
      <c r="AR197" s="132" t="s">
        <v>76</v>
      </c>
      <c r="AT197" s="139" t="s">
        <v>71</v>
      </c>
      <c r="AU197" s="139" t="s">
        <v>76</v>
      </c>
      <c r="AY197" s="132" t="s">
        <v>160</v>
      </c>
      <c r="BK197" s="140">
        <f>BK198</f>
        <v>0</v>
      </c>
    </row>
    <row r="198" spans="2:65" s="1" customFormat="1" ht="24.15" customHeight="1">
      <c r="B198" s="143"/>
      <c r="C198" s="144" t="s">
        <v>204</v>
      </c>
      <c r="D198" s="144" t="s">
        <v>162</v>
      </c>
      <c r="E198" s="145" t="s">
        <v>819</v>
      </c>
      <c r="F198" s="146" t="s">
        <v>820</v>
      </c>
      <c r="G198" s="147" t="s">
        <v>246</v>
      </c>
      <c r="H198" s="148">
        <v>20.983000000000001</v>
      </c>
      <c r="I198" s="149"/>
      <c r="J198" s="150">
        <f>ROUND(I198*H198,2)</f>
        <v>0</v>
      </c>
      <c r="K198" s="151"/>
      <c r="L198" s="32"/>
      <c r="M198" s="152" t="s">
        <v>1</v>
      </c>
      <c r="N198" s="153" t="s">
        <v>38</v>
      </c>
      <c r="P198" s="154">
        <f>O198*H198</f>
        <v>0</v>
      </c>
      <c r="Q198" s="154">
        <v>0</v>
      </c>
      <c r="R198" s="154">
        <f>Q198*H198</f>
        <v>0</v>
      </c>
      <c r="S198" s="154">
        <v>0</v>
      </c>
      <c r="T198" s="155">
        <f>S198*H198</f>
        <v>0</v>
      </c>
      <c r="AR198" s="156" t="s">
        <v>166</v>
      </c>
      <c r="AT198" s="156" t="s">
        <v>162</v>
      </c>
      <c r="AU198" s="156" t="s">
        <v>83</v>
      </c>
      <c r="AY198" s="17" t="s">
        <v>160</v>
      </c>
      <c r="BE198" s="157">
        <f>IF(N198="základná",J198,0)</f>
        <v>0</v>
      </c>
      <c r="BF198" s="157">
        <f>IF(N198="znížená",J198,0)</f>
        <v>0</v>
      </c>
      <c r="BG198" s="157">
        <f>IF(N198="zákl. prenesená",J198,0)</f>
        <v>0</v>
      </c>
      <c r="BH198" s="157">
        <f>IF(N198="zníž. prenesená",J198,0)</f>
        <v>0</v>
      </c>
      <c r="BI198" s="157">
        <f>IF(N198="nulová",J198,0)</f>
        <v>0</v>
      </c>
      <c r="BJ198" s="17" t="s">
        <v>83</v>
      </c>
      <c r="BK198" s="157">
        <f>ROUND(I198*H198,2)</f>
        <v>0</v>
      </c>
      <c r="BL198" s="17" t="s">
        <v>166</v>
      </c>
      <c r="BM198" s="156" t="s">
        <v>247</v>
      </c>
    </row>
    <row r="199" spans="2:65" s="11" customFormat="1" ht="25.95" customHeight="1">
      <c r="B199" s="131"/>
      <c r="D199" s="132" t="s">
        <v>71</v>
      </c>
      <c r="E199" s="133" t="s">
        <v>706</v>
      </c>
      <c r="F199" s="133" t="s">
        <v>707</v>
      </c>
      <c r="I199" s="134"/>
      <c r="J199" s="135">
        <f>BK199</f>
        <v>0</v>
      </c>
      <c r="L199" s="131"/>
      <c r="M199" s="136"/>
      <c r="P199" s="137">
        <f>P200+P210+P235</f>
        <v>0</v>
      </c>
      <c r="R199" s="137">
        <f>R200+R210+R235</f>
        <v>0</v>
      </c>
      <c r="T199" s="138">
        <f>T200+T210+T235</f>
        <v>0</v>
      </c>
      <c r="AR199" s="132" t="s">
        <v>83</v>
      </c>
      <c r="AT199" s="139" t="s">
        <v>71</v>
      </c>
      <c r="AU199" s="139" t="s">
        <v>72</v>
      </c>
      <c r="AY199" s="132" t="s">
        <v>160</v>
      </c>
      <c r="BK199" s="140">
        <f>BK200+BK210+BK235</f>
        <v>0</v>
      </c>
    </row>
    <row r="200" spans="2:65" s="11" customFormat="1" ht="22.8" customHeight="1">
      <c r="B200" s="131"/>
      <c r="D200" s="132" t="s">
        <v>71</v>
      </c>
      <c r="E200" s="141" t="s">
        <v>821</v>
      </c>
      <c r="F200" s="141" t="s">
        <v>822</v>
      </c>
      <c r="I200" s="134"/>
      <c r="J200" s="142">
        <f>BK200</f>
        <v>0</v>
      </c>
      <c r="L200" s="131"/>
      <c r="M200" s="136"/>
      <c r="P200" s="137">
        <f>SUM(P201:P209)</f>
        <v>0</v>
      </c>
      <c r="R200" s="137">
        <f>SUM(R201:R209)</f>
        <v>0</v>
      </c>
      <c r="T200" s="138">
        <f>SUM(T201:T209)</f>
        <v>0</v>
      </c>
      <c r="AR200" s="132" t="s">
        <v>83</v>
      </c>
      <c r="AT200" s="139" t="s">
        <v>71</v>
      </c>
      <c r="AU200" s="139" t="s">
        <v>76</v>
      </c>
      <c r="AY200" s="132" t="s">
        <v>160</v>
      </c>
      <c r="BK200" s="140">
        <f>SUM(BK201:BK209)</f>
        <v>0</v>
      </c>
    </row>
    <row r="201" spans="2:65" s="1" customFormat="1" ht="24.15" customHeight="1">
      <c r="B201" s="143"/>
      <c r="C201" s="144" t="s">
        <v>251</v>
      </c>
      <c r="D201" s="144" t="s">
        <v>162</v>
      </c>
      <c r="E201" s="145" t="s">
        <v>823</v>
      </c>
      <c r="F201" s="146" t="s">
        <v>824</v>
      </c>
      <c r="G201" s="147" t="s">
        <v>601</v>
      </c>
      <c r="H201" s="148">
        <v>232.16399999999999</v>
      </c>
      <c r="I201" s="149"/>
      <c r="J201" s="150">
        <f>ROUND(I201*H201,2)</f>
        <v>0</v>
      </c>
      <c r="K201" s="151"/>
      <c r="L201" s="32"/>
      <c r="M201" s="152" t="s">
        <v>1</v>
      </c>
      <c r="N201" s="153" t="s">
        <v>38</v>
      </c>
      <c r="P201" s="154">
        <f>O201*H201</f>
        <v>0</v>
      </c>
      <c r="Q201" s="154">
        <v>0</v>
      </c>
      <c r="R201" s="154">
        <f>Q201*H201</f>
        <v>0</v>
      </c>
      <c r="S201" s="154">
        <v>0</v>
      </c>
      <c r="T201" s="155">
        <f>S201*H201</f>
        <v>0</v>
      </c>
      <c r="AR201" s="156" t="s">
        <v>210</v>
      </c>
      <c r="AT201" s="156" t="s">
        <v>162</v>
      </c>
      <c r="AU201" s="156" t="s">
        <v>83</v>
      </c>
      <c r="AY201" s="17" t="s">
        <v>160</v>
      </c>
      <c r="BE201" s="157">
        <f>IF(N201="základná",J201,0)</f>
        <v>0</v>
      </c>
      <c r="BF201" s="157">
        <f>IF(N201="znížená",J201,0)</f>
        <v>0</v>
      </c>
      <c r="BG201" s="157">
        <f>IF(N201="zákl. prenesená",J201,0)</f>
        <v>0</v>
      </c>
      <c r="BH201" s="157">
        <f>IF(N201="zníž. prenesená",J201,0)</f>
        <v>0</v>
      </c>
      <c r="BI201" s="157">
        <f>IF(N201="nulová",J201,0)</f>
        <v>0</v>
      </c>
      <c r="BJ201" s="17" t="s">
        <v>83</v>
      </c>
      <c r="BK201" s="157">
        <f>ROUND(I201*H201,2)</f>
        <v>0</v>
      </c>
      <c r="BL201" s="17" t="s">
        <v>210</v>
      </c>
      <c r="BM201" s="156" t="s">
        <v>254</v>
      </c>
    </row>
    <row r="202" spans="2:65" s="12" customFormat="1" ht="10.199999999999999">
      <c r="B202" s="158"/>
      <c r="D202" s="159" t="s">
        <v>167</v>
      </c>
      <c r="E202" s="160" t="s">
        <v>1</v>
      </c>
      <c r="F202" s="161" t="s">
        <v>825</v>
      </c>
      <c r="H202" s="160" t="s">
        <v>1</v>
      </c>
      <c r="I202" s="162"/>
      <c r="L202" s="158"/>
      <c r="M202" s="163"/>
      <c r="T202" s="164"/>
      <c r="AT202" s="160" t="s">
        <v>167</v>
      </c>
      <c r="AU202" s="160" t="s">
        <v>83</v>
      </c>
      <c r="AV202" s="12" t="s">
        <v>76</v>
      </c>
      <c r="AW202" s="12" t="s">
        <v>29</v>
      </c>
      <c r="AX202" s="12" t="s">
        <v>72</v>
      </c>
      <c r="AY202" s="160" t="s">
        <v>160</v>
      </c>
    </row>
    <row r="203" spans="2:65" s="13" customFormat="1" ht="10.199999999999999">
      <c r="B203" s="165"/>
      <c r="D203" s="159" t="s">
        <v>167</v>
      </c>
      <c r="E203" s="166" t="s">
        <v>1</v>
      </c>
      <c r="F203" s="167" t="s">
        <v>826</v>
      </c>
      <c r="H203" s="168">
        <v>72.69</v>
      </c>
      <c r="I203" s="169"/>
      <c r="L203" s="165"/>
      <c r="M203" s="170"/>
      <c r="T203" s="171"/>
      <c r="AT203" s="166" t="s">
        <v>167</v>
      </c>
      <c r="AU203" s="166" t="s">
        <v>83</v>
      </c>
      <c r="AV203" s="13" t="s">
        <v>83</v>
      </c>
      <c r="AW203" s="13" t="s">
        <v>29</v>
      </c>
      <c r="AX203" s="13" t="s">
        <v>72</v>
      </c>
      <c r="AY203" s="166" t="s">
        <v>160</v>
      </c>
    </row>
    <row r="204" spans="2:65" s="13" customFormat="1" ht="10.199999999999999">
      <c r="B204" s="165"/>
      <c r="D204" s="159" t="s">
        <v>167</v>
      </c>
      <c r="E204" s="166" t="s">
        <v>1</v>
      </c>
      <c r="F204" s="167" t="s">
        <v>827</v>
      </c>
      <c r="H204" s="168">
        <v>10</v>
      </c>
      <c r="I204" s="169"/>
      <c r="L204" s="165"/>
      <c r="M204" s="170"/>
      <c r="T204" s="171"/>
      <c r="AT204" s="166" t="s">
        <v>167</v>
      </c>
      <c r="AU204" s="166" t="s">
        <v>83</v>
      </c>
      <c r="AV204" s="13" t="s">
        <v>83</v>
      </c>
      <c r="AW204" s="13" t="s">
        <v>29</v>
      </c>
      <c r="AX204" s="13" t="s">
        <v>72</v>
      </c>
      <c r="AY204" s="166" t="s">
        <v>160</v>
      </c>
    </row>
    <row r="205" spans="2:65" s="13" customFormat="1" ht="10.199999999999999">
      <c r="B205" s="165"/>
      <c r="D205" s="159" t="s">
        <v>167</v>
      </c>
      <c r="E205" s="166" t="s">
        <v>1</v>
      </c>
      <c r="F205" s="167" t="s">
        <v>828</v>
      </c>
      <c r="H205" s="168">
        <v>149.47399999999999</v>
      </c>
      <c r="I205" s="169"/>
      <c r="L205" s="165"/>
      <c r="M205" s="170"/>
      <c r="T205" s="171"/>
      <c r="AT205" s="166" t="s">
        <v>167</v>
      </c>
      <c r="AU205" s="166" t="s">
        <v>83</v>
      </c>
      <c r="AV205" s="13" t="s">
        <v>83</v>
      </c>
      <c r="AW205" s="13" t="s">
        <v>29</v>
      </c>
      <c r="AX205" s="13" t="s">
        <v>72</v>
      </c>
      <c r="AY205" s="166" t="s">
        <v>160</v>
      </c>
    </row>
    <row r="206" spans="2:65" s="14" customFormat="1" ht="10.199999999999999">
      <c r="B206" s="172"/>
      <c r="D206" s="159" t="s">
        <v>167</v>
      </c>
      <c r="E206" s="173" t="s">
        <v>1</v>
      </c>
      <c r="F206" s="174" t="s">
        <v>174</v>
      </c>
      <c r="H206" s="175">
        <v>232.16399999999999</v>
      </c>
      <c r="I206" s="176"/>
      <c r="L206" s="172"/>
      <c r="M206" s="177"/>
      <c r="T206" s="178"/>
      <c r="AT206" s="173" t="s">
        <v>167</v>
      </c>
      <c r="AU206" s="173" t="s">
        <v>83</v>
      </c>
      <c r="AV206" s="14" t="s">
        <v>166</v>
      </c>
      <c r="AW206" s="14" t="s">
        <v>29</v>
      </c>
      <c r="AX206" s="14" t="s">
        <v>76</v>
      </c>
      <c r="AY206" s="173" t="s">
        <v>160</v>
      </c>
    </row>
    <row r="207" spans="2:65" s="1" customFormat="1" ht="24.15" customHeight="1">
      <c r="B207" s="143"/>
      <c r="C207" s="186" t="s">
        <v>210</v>
      </c>
      <c r="D207" s="186" t="s">
        <v>260</v>
      </c>
      <c r="E207" s="187" t="s">
        <v>829</v>
      </c>
      <c r="F207" s="188" t="s">
        <v>830</v>
      </c>
      <c r="G207" s="189" t="s">
        <v>209</v>
      </c>
      <c r="H207" s="190">
        <v>7.22</v>
      </c>
      <c r="I207" s="191"/>
      <c r="J207" s="192">
        <f>ROUND(I207*H207,2)</f>
        <v>0</v>
      </c>
      <c r="K207" s="193"/>
      <c r="L207" s="194"/>
      <c r="M207" s="195" t="s">
        <v>1</v>
      </c>
      <c r="N207" s="196" t="s">
        <v>38</v>
      </c>
      <c r="P207" s="154">
        <f>O207*H207</f>
        <v>0</v>
      </c>
      <c r="Q207" s="154">
        <v>0</v>
      </c>
      <c r="R207" s="154">
        <f>Q207*H207</f>
        <v>0</v>
      </c>
      <c r="S207" s="154">
        <v>0</v>
      </c>
      <c r="T207" s="155">
        <f>S207*H207</f>
        <v>0</v>
      </c>
      <c r="AR207" s="156" t="s">
        <v>258</v>
      </c>
      <c r="AT207" s="156" t="s">
        <v>260</v>
      </c>
      <c r="AU207" s="156" t="s">
        <v>83</v>
      </c>
      <c r="AY207" s="17" t="s">
        <v>160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83</v>
      </c>
      <c r="BK207" s="157">
        <f>ROUND(I207*H207,2)</f>
        <v>0</v>
      </c>
      <c r="BL207" s="17" t="s">
        <v>210</v>
      </c>
      <c r="BM207" s="156" t="s">
        <v>258</v>
      </c>
    </row>
    <row r="208" spans="2:65" s="13" customFormat="1" ht="10.199999999999999">
      <c r="B208" s="165"/>
      <c r="D208" s="159" t="s">
        <v>167</v>
      </c>
      <c r="E208" s="166" t="s">
        <v>1</v>
      </c>
      <c r="F208" s="167" t="s">
        <v>831</v>
      </c>
      <c r="H208" s="168">
        <v>7.22</v>
      </c>
      <c r="I208" s="169"/>
      <c r="L208" s="165"/>
      <c r="M208" s="170"/>
      <c r="T208" s="171"/>
      <c r="AT208" s="166" t="s">
        <v>167</v>
      </c>
      <c r="AU208" s="166" t="s">
        <v>83</v>
      </c>
      <c r="AV208" s="13" t="s">
        <v>83</v>
      </c>
      <c r="AW208" s="13" t="s">
        <v>29</v>
      </c>
      <c r="AX208" s="13" t="s">
        <v>72</v>
      </c>
      <c r="AY208" s="166" t="s">
        <v>160</v>
      </c>
    </row>
    <row r="209" spans="2:65" s="14" customFormat="1" ht="10.199999999999999">
      <c r="B209" s="172"/>
      <c r="D209" s="159" t="s">
        <v>167</v>
      </c>
      <c r="E209" s="173" t="s">
        <v>1</v>
      </c>
      <c r="F209" s="174" t="s">
        <v>174</v>
      </c>
      <c r="H209" s="175">
        <v>7.22</v>
      </c>
      <c r="I209" s="176"/>
      <c r="L209" s="172"/>
      <c r="M209" s="177"/>
      <c r="T209" s="178"/>
      <c r="AT209" s="173" t="s">
        <v>167</v>
      </c>
      <c r="AU209" s="173" t="s">
        <v>83</v>
      </c>
      <c r="AV209" s="14" t="s">
        <v>166</v>
      </c>
      <c r="AW209" s="14" t="s">
        <v>29</v>
      </c>
      <c r="AX209" s="14" t="s">
        <v>76</v>
      </c>
      <c r="AY209" s="173" t="s">
        <v>160</v>
      </c>
    </row>
    <row r="210" spans="2:65" s="11" customFormat="1" ht="22.8" customHeight="1">
      <c r="B210" s="131"/>
      <c r="D210" s="132" t="s">
        <v>71</v>
      </c>
      <c r="E210" s="141" t="s">
        <v>708</v>
      </c>
      <c r="F210" s="141" t="s">
        <v>709</v>
      </c>
      <c r="I210" s="134"/>
      <c r="J210" s="142">
        <f>BK210</f>
        <v>0</v>
      </c>
      <c r="L210" s="131"/>
      <c r="M210" s="136"/>
      <c r="P210" s="137">
        <f>SUM(P211:P234)</f>
        <v>0</v>
      </c>
      <c r="R210" s="137">
        <f>SUM(R211:R234)</f>
        <v>0</v>
      </c>
      <c r="T210" s="138">
        <f>SUM(T211:T234)</f>
        <v>0</v>
      </c>
      <c r="AR210" s="132" t="s">
        <v>83</v>
      </c>
      <c r="AT210" s="139" t="s">
        <v>71</v>
      </c>
      <c r="AU210" s="139" t="s">
        <v>76</v>
      </c>
      <c r="AY210" s="132" t="s">
        <v>160</v>
      </c>
      <c r="BK210" s="140">
        <f>SUM(BK211:BK234)</f>
        <v>0</v>
      </c>
    </row>
    <row r="211" spans="2:65" s="1" customFormat="1" ht="16.5" customHeight="1">
      <c r="B211" s="143"/>
      <c r="C211" s="144" t="s">
        <v>259</v>
      </c>
      <c r="D211" s="144" t="s">
        <v>162</v>
      </c>
      <c r="E211" s="145" t="s">
        <v>832</v>
      </c>
      <c r="F211" s="146" t="s">
        <v>833</v>
      </c>
      <c r="G211" s="147" t="s">
        <v>263</v>
      </c>
      <c r="H211" s="148">
        <v>30.08</v>
      </c>
      <c r="I211" s="149"/>
      <c r="J211" s="150">
        <f>ROUND(I211*H211,2)</f>
        <v>0</v>
      </c>
      <c r="K211" s="151"/>
      <c r="L211" s="32"/>
      <c r="M211" s="152" t="s">
        <v>1</v>
      </c>
      <c r="N211" s="153" t="s">
        <v>38</v>
      </c>
      <c r="P211" s="154">
        <f>O211*H211</f>
        <v>0</v>
      </c>
      <c r="Q211" s="154">
        <v>0</v>
      </c>
      <c r="R211" s="154">
        <f>Q211*H211</f>
        <v>0</v>
      </c>
      <c r="S211" s="154">
        <v>0</v>
      </c>
      <c r="T211" s="155">
        <f>S211*H211</f>
        <v>0</v>
      </c>
      <c r="AR211" s="156" t="s">
        <v>210</v>
      </c>
      <c r="AT211" s="156" t="s">
        <v>162</v>
      </c>
      <c r="AU211" s="156" t="s">
        <v>83</v>
      </c>
      <c r="AY211" s="17" t="s">
        <v>160</v>
      </c>
      <c r="BE211" s="157">
        <f>IF(N211="základná",J211,0)</f>
        <v>0</v>
      </c>
      <c r="BF211" s="157">
        <f>IF(N211="znížená",J211,0)</f>
        <v>0</v>
      </c>
      <c r="BG211" s="157">
        <f>IF(N211="zákl. prenesená",J211,0)</f>
        <v>0</v>
      </c>
      <c r="BH211" s="157">
        <f>IF(N211="zníž. prenesená",J211,0)</f>
        <v>0</v>
      </c>
      <c r="BI211" s="157">
        <f>IF(N211="nulová",J211,0)</f>
        <v>0</v>
      </c>
      <c r="BJ211" s="17" t="s">
        <v>83</v>
      </c>
      <c r="BK211" s="157">
        <f>ROUND(I211*H211,2)</f>
        <v>0</v>
      </c>
      <c r="BL211" s="17" t="s">
        <v>210</v>
      </c>
      <c r="BM211" s="156" t="s">
        <v>264</v>
      </c>
    </row>
    <row r="212" spans="2:65" s="12" customFormat="1" ht="10.199999999999999">
      <c r="B212" s="158"/>
      <c r="D212" s="159" t="s">
        <v>167</v>
      </c>
      <c r="E212" s="160" t="s">
        <v>1</v>
      </c>
      <c r="F212" s="161" t="s">
        <v>834</v>
      </c>
      <c r="H212" s="160" t="s">
        <v>1</v>
      </c>
      <c r="I212" s="162"/>
      <c r="L212" s="158"/>
      <c r="M212" s="163"/>
      <c r="T212" s="164"/>
      <c r="AT212" s="160" t="s">
        <v>167</v>
      </c>
      <c r="AU212" s="160" t="s">
        <v>83</v>
      </c>
      <c r="AV212" s="12" t="s">
        <v>76</v>
      </c>
      <c r="AW212" s="12" t="s">
        <v>29</v>
      </c>
      <c r="AX212" s="12" t="s">
        <v>72</v>
      </c>
      <c r="AY212" s="160" t="s">
        <v>160</v>
      </c>
    </row>
    <row r="213" spans="2:65" s="13" customFormat="1" ht="10.199999999999999">
      <c r="B213" s="165"/>
      <c r="D213" s="159" t="s">
        <v>167</v>
      </c>
      <c r="E213" s="166" t="s">
        <v>1</v>
      </c>
      <c r="F213" s="167" t="s">
        <v>835</v>
      </c>
      <c r="H213" s="168">
        <v>30.08</v>
      </c>
      <c r="I213" s="169"/>
      <c r="L213" s="165"/>
      <c r="M213" s="170"/>
      <c r="T213" s="171"/>
      <c r="AT213" s="166" t="s">
        <v>167</v>
      </c>
      <c r="AU213" s="166" t="s">
        <v>83</v>
      </c>
      <c r="AV213" s="13" t="s">
        <v>83</v>
      </c>
      <c r="AW213" s="13" t="s">
        <v>29</v>
      </c>
      <c r="AX213" s="13" t="s">
        <v>72</v>
      </c>
      <c r="AY213" s="166" t="s">
        <v>160</v>
      </c>
    </row>
    <row r="214" spans="2:65" s="14" customFormat="1" ht="10.199999999999999">
      <c r="B214" s="172"/>
      <c r="D214" s="159" t="s">
        <v>167</v>
      </c>
      <c r="E214" s="173" t="s">
        <v>1</v>
      </c>
      <c r="F214" s="174" t="s">
        <v>174</v>
      </c>
      <c r="H214" s="175">
        <v>30.08</v>
      </c>
      <c r="I214" s="176"/>
      <c r="L214" s="172"/>
      <c r="M214" s="177"/>
      <c r="T214" s="178"/>
      <c r="AT214" s="173" t="s">
        <v>167</v>
      </c>
      <c r="AU214" s="173" t="s">
        <v>83</v>
      </c>
      <c r="AV214" s="14" t="s">
        <v>166</v>
      </c>
      <c r="AW214" s="14" t="s">
        <v>29</v>
      </c>
      <c r="AX214" s="14" t="s">
        <v>76</v>
      </c>
      <c r="AY214" s="173" t="s">
        <v>160</v>
      </c>
    </row>
    <row r="215" spans="2:65" s="1" customFormat="1" ht="16.5" customHeight="1">
      <c r="B215" s="143"/>
      <c r="C215" s="144" t="s">
        <v>216</v>
      </c>
      <c r="D215" s="144" t="s">
        <v>162</v>
      </c>
      <c r="E215" s="145" t="s">
        <v>836</v>
      </c>
      <c r="F215" s="146" t="s">
        <v>837</v>
      </c>
      <c r="G215" s="147" t="s">
        <v>263</v>
      </c>
      <c r="H215" s="148">
        <v>6.29</v>
      </c>
      <c r="I215" s="149"/>
      <c r="J215" s="150">
        <f>ROUND(I215*H215,2)</f>
        <v>0</v>
      </c>
      <c r="K215" s="151"/>
      <c r="L215" s="32"/>
      <c r="M215" s="152" t="s">
        <v>1</v>
      </c>
      <c r="N215" s="153" t="s">
        <v>38</v>
      </c>
      <c r="P215" s="154">
        <f>O215*H215</f>
        <v>0</v>
      </c>
      <c r="Q215" s="154">
        <v>0</v>
      </c>
      <c r="R215" s="154">
        <f>Q215*H215</f>
        <v>0</v>
      </c>
      <c r="S215" s="154">
        <v>0</v>
      </c>
      <c r="T215" s="155">
        <f>S215*H215</f>
        <v>0</v>
      </c>
      <c r="AR215" s="156" t="s">
        <v>210</v>
      </c>
      <c r="AT215" s="156" t="s">
        <v>162</v>
      </c>
      <c r="AU215" s="156" t="s">
        <v>83</v>
      </c>
      <c r="AY215" s="17" t="s">
        <v>160</v>
      </c>
      <c r="BE215" s="157">
        <f>IF(N215="základná",J215,0)</f>
        <v>0</v>
      </c>
      <c r="BF215" s="157">
        <f>IF(N215="znížená",J215,0)</f>
        <v>0</v>
      </c>
      <c r="BG215" s="157">
        <f>IF(N215="zákl. prenesená",J215,0)</f>
        <v>0</v>
      </c>
      <c r="BH215" s="157">
        <f>IF(N215="zníž. prenesená",J215,0)</f>
        <v>0</v>
      </c>
      <c r="BI215" s="157">
        <f>IF(N215="nulová",J215,0)</f>
        <v>0</v>
      </c>
      <c r="BJ215" s="17" t="s">
        <v>83</v>
      </c>
      <c r="BK215" s="157">
        <f>ROUND(I215*H215,2)</f>
        <v>0</v>
      </c>
      <c r="BL215" s="17" t="s">
        <v>210</v>
      </c>
      <c r="BM215" s="156" t="s">
        <v>269</v>
      </c>
    </row>
    <row r="216" spans="2:65" s="12" customFormat="1" ht="10.199999999999999">
      <c r="B216" s="158"/>
      <c r="D216" s="159" t="s">
        <v>167</v>
      </c>
      <c r="E216" s="160" t="s">
        <v>1</v>
      </c>
      <c r="F216" s="161" t="s">
        <v>838</v>
      </c>
      <c r="H216" s="160" t="s">
        <v>1</v>
      </c>
      <c r="I216" s="162"/>
      <c r="L216" s="158"/>
      <c r="M216" s="163"/>
      <c r="T216" s="164"/>
      <c r="AT216" s="160" t="s">
        <v>167</v>
      </c>
      <c r="AU216" s="160" t="s">
        <v>83</v>
      </c>
      <c r="AV216" s="12" t="s">
        <v>76</v>
      </c>
      <c r="AW216" s="12" t="s">
        <v>29</v>
      </c>
      <c r="AX216" s="12" t="s">
        <v>72</v>
      </c>
      <c r="AY216" s="160" t="s">
        <v>160</v>
      </c>
    </row>
    <row r="217" spans="2:65" s="13" customFormat="1" ht="10.199999999999999">
      <c r="B217" s="165"/>
      <c r="D217" s="159" t="s">
        <v>167</v>
      </c>
      <c r="E217" s="166" t="s">
        <v>1</v>
      </c>
      <c r="F217" s="167" t="s">
        <v>839</v>
      </c>
      <c r="H217" s="168">
        <v>6.29</v>
      </c>
      <c r="I217" s="169"/>
      <c r="L217" s="165"/>
      <c r="M217" s="170"/>
      <c r="T217" s="171"/>
      <c r="AT217" s="166" t="s">
        <v>167</v>
      </c>
      <c r="AU217" s="166" t="s">
        <v>83</v>
      </c>
      <c r="AV217" s="13" t="s">
        <v>83</v>
      </c>
      <c r="AW217" s="13" t="s">
        <v>29</v>
      </c>
      <c r="AX217" s="13" t="s">
        <v>72</v>
      </c>
      <c r="AY217" s="166" t="s">
        <v>160</v>
      </c>
    </row>
    <row r="218" spans="2:65" s="14" customFormat="1" ht="10.199999999999999">
      <c r="B218" s="172"/>
      <c r="D218" s="159" t="s">
        <v>167</v>
      </c>
      <c r="E218" s="173" t="s">
        <v>1</v>
      </c>
      <c r="F218" s="174" t="s">
        <v>174</v>
      </c>
      <c r="H218" s="175">
        <v>6.29</v>
      </c>
      <c r="I218" s="176"/>
      <c r="L218" s="172"/>
      <c r="M218" s="177"/>
      <c r="T218" s="178"/>
      <c r="AT218" s="173" t="s">
        <v>167</v>
      </c>
      <c r="AU218" s="173" t="s">
        <v>83</v>
      </c>
      <c r="AV218" s="14" t="s">
        <v>166</v>
      </c>
      <c r="AW218" s="14" t="s">
        <v>29</v>
      </c>
      <c r="AX218" s="14" t="s">
        <v>76</v>
      </c>
      <c r="AY218" s="173" t="s">
        <v>160</v>
      </c>
    </row>
    <row r="219" spans="2:65" s="1" customFormat="1" ht="16.5" customHeight="1">
      <c r="B219" s="143"/>
      <c r="C219" s="144" t="s">
        <v>272</v>
      </c>
      <c r="D219" s="144" t="s">
        <v>162</v>
      </c>
      <c r="E219" s="145" t="s">
        <v>840</v>
      </c>
      <c r="F219" s="146" t="s">
        <v>841</v>
      </c>
      <c r="G219" s="147" t="s">
        <v>165</v>
      </c>
      <c r="H219" s="148">
        <v>51.5</v>
      </c>
      <c r="I219" s="149"/>
      <c r="J219" s="150">
        <f>ROUND(I219*H219,2)</f>
        <v>0</v>
      </c>
      <c r="K219" s="151"/>
      <c r="L219" s="32"/>
      <c r="M219" s="152" t="s">
        <v>1</v>
      </c>
      <c r="N219" s="153" t="s">
        <v>38</v>
      </c>
      <c r="P219" s="154">
        <f>O219*H219</f>
        <v>0</v>
      </c>
      <c r="Q219" s="154">
        <v>0</v>
      </c>
      <c r="R219" s="154">
        <f>Q219*H219</f>
        <v>0</v>
      </c>
      <c r="S219" s="154">
        <v>0</v>
      </c>
      <c r="T219" s="155">
        <f>S219*H219</f>
        <v>0</v>
      </c>
      <c r="AR219" s="156" t="s">
        <v>210</v>
      </c>
      <c r="AT219" s="156" t="s">
        <v>162</v>
      </c>
      <c r="AU219" s="156" t="s">
        <v>83</v>
      </c>
      <c r="AY219" s="17" t="s">
        <v>160</v>
      </c>
      <c r="BE219" s="157">
        <f>IF(N219="základná",J219,0)</f>
        <v>0</v>
      </c>
      <c r="BF219" s="157">
        <f>IF(N219="znížená",J219,0)</f>
        <v>0</v>
      </c>
      <c r="BG219" s="157">
        <f>IF(N219="zákl. prenesená",J219,0)</f>
        <v>0</v>
      </c>
      <c r="BH219" s="157">
        <f>IF(N219="zníž. prenesená",J219,0)</f>
        <v>0</v>
      </c>
      <c r="BI219" s="157">
        <f>IF(N219="nulová",J219,0)</f>
        <v>0</v>
      </c>
      <c r="BJ219" s="17" t="s">
        <v>83</v>
      </c>
      <c r="BK219" s="157">
        <f>ROUND(I219*H219,2)</f>
        <v>0</v>
      </c>
      <c r="BL219" s="17" t="s">
        <v>210</v>
      </c>
      <c r="BM219" s="156" t="s">
        <v>275</v>
      </c>
    </row>
    <row r="220" spans="2:65" s="12" customFormat="1" ht="20.399999999999999">
      <c r="B220" s="158"/>
      <c r="D220" s="159" t="s">
        <v>167</v>
      </c>
      <c r="E220" s="160" t="s">
        <v>1</v>
      </c>
      <c r="F220" s="161" t="s">
        <v>842</v>
      </c>
      <c r="H220" s="160" t="s">
        <v>1</v>
      </c>
      <c r="I220" s="162"/>
      <c r="L220" s="158"/>
      <c r="M220" s="163"/>
      <c r="T220" s="164"/>
      <c r="AT220" s="160" t="s">
        <v>167</v>
      </c>
      <c r="AU220" s="160" t="s">
        <v>83</v>
      </c>
      <c r="AV220" s="12" t="s">
        <v>76</v>
      </c>
      <c r="AW220" s="12" t="s">
        <v>29</v>
      </c>
      <c r="AX220" s="12" t="s">
        <v>72</v>
      </c>
      <c r="AY220" s="160" t="s">
        <v>160</v>
      </c>
    </row>
    <row r="221" spans="2:65" s="13" customFormat="1" ht="10.199999999999999">
      <c r="B221" s="165"/>
      <c r="D221" s="159" t="s">
        <v>167</v>
      </c>
      <c r="E221" s="166" t="s">
        <v>1</v>
      </c>
      <c r="F221" s="167" t="s">
        <v>843</v>
      </c>
      <c r="H221" s="168">
        <v>51.5</v>
      </c>
      <c r="I221" s="169"/>
      <c r="L221" s="165"/>
      <c r="M221" s="170"/>
      <c r="T221" s="171"/>
      <c r="AT221" s="166" t="s">
        <v>167</v>
      </c>
      <c r="AU221" s="166" t="s">
        <v>83</v>
      </c>
      <c r="AV221" s="13" t="s">
        <v>83</v>
      </c>
      <c r="AW221" s="13" t="s">
        <v>29</v>
      </c>
      <c r="AX221" s="13" t="s">
        <v>72</v>
      </c>
      <c r="AY221" s="166" t="s">
        <v>160</v>
      </c>
    </row>
    <row r="222" spans="2:65" s="14" customFormat="1" ht="10.199999999999999">
      <c r="B222" s="172"/>
      <c r="D222" s="159" t="s">
        <v>167</v>
      </c>
      <c r="E222" s="173" t="s">
        <v>1</v>
      </c>
      <c r="F222" s="174" t="s">
        <v>174</v>
      </c>
      <c r="H222" s="175">
        <v>51.5</v>
      </c>
      <c r="I222" s="176"/>
      <c r="L222" s="172"/>
      <c r="M222" s="177"/>
      <c r="T222" s="178"/>
      <c r="AT222" s="173" t="s">
        <v>167</v>
      </c>
      <c r="AU222" s="173" t="s">
        <v>83</v>
      </c>
      <c r="AV222" s="14" t="s">
        <v>166</v>
      </c>
      <c r="AW222" s="14" t="s">
        <v>29</v>
      </c>
      <c r="AX222" s="14" t="s">
        <v>76</v>
      </c>
      <c r="AY222" s="173" t="s">
        <v>160</v>
      </c>
    </row>
    <row r="223" spans="2:65" s="1" customFormat="1" ht="21.75" customHeight="1">
      <c r="B223" s="143"/>
      <c r="C223" s="144" t="s">
        <v>221</v>
      </c>
      <c r="D223" s="144" t="s">
        <v>162</v>
      </c>
      <c r="E223" s="145" t="s">
        <v>844</v>
      </c>
      <c r="F223" s="146" t="s">
        <v>845</v>
      </c>
      <c r="G223" s="147" t="s">
        <v>601</v>
      </c>
      <c r="H223" s="148">
        <v>16.899999999999999</v>
      </c>
      <c r="I223" s="149"/>
      <c r="J223" s="150">
        <f>ROUND(I223*H223,2)</f>
        <v>0</v>
      </c>
      <c r="K223" s="151"/>
      <c r="L223" s="32"/>
      <c r="M223" s="152" t="s">
        <v>1</v>
      </c>
      <c r="N223" s="153" t="s">
        <v>38</v>
      </c>
      <c r="P223" s="154">
        <f>O223*H223</f>
        <v>0</v>
      </c>
      <c r="Q223" s="154">
        <v>0</v>
      </c>
      <c r="R223" s="154">
        <f>Q223*H223</f>
        <v>0</v>
      </c>
      <c r="S223" s="154">
        <v>0</v>
      </c>
      <c r="T223" s="155">
        <f>S223*H223</f>
        <v>0</v>
      </c>
      <c r="AR223" s="156" t="s">
        <v>210</v>
      </c>
      <c r="AT223" s="156" t="s">
        <v>162</v>
      </c>
      <c r="AU223" s="156" t="s">
        <v>83</v>
      </c>
      <c r="AY223" s="17" t="s">
        <v>160</v>
      </c>
      <c r="BE223" s="157">
        <f>IF(N223="základná",J223,0)</f>
        <v>0</v>
      </c>
      <c r="BF223" s="157">
        <f>IF(N223="znížená",J223,0)</f>
        <v>0</v>
      </c>
      <c r="BG223" s="157">
        <f>IF(N223="zákl. prenesená",J223,0)</f>
        <v>0</v>
      </c>
      <c r="BH223" s="157">
        <f>IF(N223="zníž. prenesená",J223,0)</f>
        <v>0</v>
      </c>
      <c r="BI223" s="157">
        <f>IF(N223="nulová",J223,0)</f>
        <v>0</v>
      </c>
      <c r="BJ223" s="17" t="s">
        <v>83</v>
      </c>
      <c r="BK223" s="157">
        <f>ROUND(I223*H223,2)</f>
        <v>0</v>
      </c>
      <c r="BL223" s="17" t="s">
        <v>210</v>
      </c>
      <c r="BM223" s="156" t="s">
        <v>280</v>
      </c>
    </row>
    <row r="224" spans="2:65" s="12" customFormat="1" ht="10.199999999999999">
      <c r="B224" s="158"/>
      <c r="D224" s="159" t="s">
        <v>167</v>
      </c>
      <c r="E224" s="160" t="s">
        <v>1</v>
      </c>
      <c r="F224" s="161" t="s">
        <v>845</v>
      </c>
      <c r="H224" s="160" t="s">
        <v>1</v>
      </c>
      <c r="I224" s="162"/>
      <c r="L224" s="158"/>
      <c r="M224" s="163"/>
      <c r="T224" s="164"/>
      <c r="AT224" s="160" t="s">
        <v>167</v>
      </c>
      <c r="AU224" s="160" t="s">
        <v>83</v>
      </c>
      <c r="AV224" s="12" t="s">
        <v>76</v>
      </c>
      <c r="AW224" s="12" t="s">
        <v>29</v>
      </c>
      <c r="AX224" s="12" t="s">
        <v>72</v>
      </c>
      <c r="AY224" s="160" t="s">
        <v>160</v>
      </c>
    </row>
    <row r="225" spans="2:65" s="13" customFormat="1" ht="10.199999999999999">
      <c r="B225" s="165"/>
      <c r="D225" s="159" t="s">
        <v>167</v>
      </c>
      <c r="E225" s="166" t="s">
        <v>1</v>
      </c>
      <c r="F225" s="167" t="s">
        <v>846</v>
      </c>
      <c r="H225" s="168">
        <v>16.899999999999999</v>
      </c>
      <c r="I225" s="169"/>
      <c r="L225" s="165"/>
      <c r="M225" s="170"/>
      <c r="T225" s="171"/>
      <c r="AT225" s="166" t="s">
        <v>167</v>
      </c>
      <c r="AU225" s="166" t="s">
        <v>83</v>
      </c>
      <c r="AV225" s="13" t="s">
        <v>83</v>
      </c>
      <c r="AW225" s="13" t="s">
        <v>29</v>
      </c>
      <c r="AX225" s="13" t="s">
        <v>72</v>
      </c>
      <c r="AY225" s="166" t="s">
        <v>160</v>
      </c>
    </row>
    <row r="226" spans="2:65" s="14" customFormat="1" ht="10.199999999999999">
      <c r="B226" s="172"/>
      <c r="D226" s="159" t="s">
        <v>167</v>
      </c>
      <c r="E226" s="173" t="s">
        <v>1</v>
      </c>
      <c r="F226" s="174" t="s">
        <v>174</v>
      </c>
      <c r="H226" s="175">
        <v>16.899999999999999</v>
      </c>
      <c r="I226" s="176"/>
      <c r="L226" s="172"/>
      <c r="M226" s="177"/>
      <c r="T226" s="178"/>
      <c r="AT226" s="173" t="s">
        <v>167</v>
      </c>
      <c r="AU226" s="173" t="s">
        <v>83</v>
      </c>
      <c r="AV226" s="14" t="s">
        <v>166</v>
      </c>
      <c r="AW226" s="14" t="s">
        <v>29</v>
      </c>
      <c r="AX226" s="14" t="s">
        <v>76</v>
      </c>
      <c r="AY226" s="173" t="s">
        <v>160</v>
      </c>
    </row>
    <row r="227" spans="2:65" s="1" customFormat="1" ht="21.75" customHeight="1">
      <c r="B227" s="143"/>
      <c r="C227" s="144" t="s">
        <v>282</v>
      </c>
      <c r="D227" s="144" t="s">
        <v>162</v>
      </c>
      <c r="E227" s="145" t="s">
        <v>847</v>
      </c>
      <c r="F227" s="146" t="s">
        <v>848</v>
      </c>
      <c r="G227" s="147" t="s">
        <v>601</v>
      </c>
      <c r="H227" s="148">
        <v>12.3</v>
      </c>
      <c r="I227" s="149"/>
      <c r="J227" s="150">
        <f>ROUND(I227*H227,2)</f>
        <v>0</v>
      </c>
      <c r="K227" s="151"/>
      <c r="L227" s="32"/>
      <c r="M227" s="152" t="s">
        <v>1</v>
      </c>
      <c r="N227" s="153" t="s">
        <v>38</v>
      </c>
      <c r="P227" s="154">
        <f>O227*H227</f>
        <v>0</v>
      </c>
      <c r="Q227" s="154">
        <v>0</v>
      </c>
      <c r="R227" s="154">
        <f>Q227*H227</f>
        <v>0</v>
      </c>
      <c r="S227" s="154">
        <v>0</v>
      </c>
      <c r="T227" s="155">
        <f>S227*H227</f>
        <v>0</v>
      </c>
      <c r="AR227" s="156" t="s">
        <v>210</v>
      </c>
      <c r="AT227" s="156" t="s">
        <v>162</v>
      </c>
      <c r="AU227" s="156" t="s">
        <v>83</v>
      </c>
      <c r="AY227" s="17" t="s">
        <v>160</v>
      </c>
      <c r="BE227" s="157">
        <f>IF(N227="základná",J227,0)</f>
        <v>0</v>
      </c>
      <c r="BF227" s="157">
        <f>IF(N227="znížená",J227,0)</f>
        <v>0</v>
      </c>
      <c r="BG227" s="157">
        <f>IF(N227="zákl. prenesená",J227,0)</f>
        <v>0</v>
      </c>
      <c r="BH227" s="157">
        <f>IF(N227="zníž. prenesená",J227,0)</f>
        <v>0</v>
      </c>
      <c r="BI227" s="157">
        <f>IF(N227="nulová",J227,0)</f>
        <v>0</v>
      </c>
      <c r="BJ227" s="17" t="s">
        <v>83</v>
      </c>
      <c r="BK227" s="157">
        <f>ROUND(I227*H227,2)</f>
        <v>0</v>
      </c>
      <c r="BL227" s="17" t="s">
        <v>210</v>
      </c>
      <c r="BM227" s="156" t="s">
        <v>285</v>
      </c>
    </row>
    <row r="228" spans="2:65" s="12" customFormat="1" ht="10.199999999999999">
      <c r="B228" s="158"/>
      <c r="D228" s="159" t="s">
        <v>167</v>
      </c>
      <c r="E228" s="160" t="s">
        <v>1</v>
      </c>
      <c r="F228" s="161" t="s">
        <v>848</v>
      </c>
      <c r="H228" s="160" t="s">
        <v>1</v>
      </c>
      <c r="I228" s="162"/>
      <c r="L228" s="158"/>
      <c r="M228" s="163"/>
      <c r="T228" s="164"/>
      <c r="AT228" s="160" t="s">
        <v>167</v>
      </c>
      <c r="AU228" s="160" t="s">
        <v>83</v>
      </c>
      <c r="AV228" s="12" t="s">
        <v>76</v>
      </c>
      <c r="AW228" s="12" t="s">
        <v>29</v>
      </c>
      <c r="AX228" s="12" t="s">
        <v>72</v>
      </c>
      <c r="AY228" s="160" t="s">
        <v>160</v>
      </c>
    </row>
    <row r="229" spans="2:65" s="13" customFormat="1" ht="10.199999999999999">
      <c r="B229" s="165"/>
      <c r="D229" s="159" t="s">
        <v>167</v>
      </c>
      <c r="E229" s="166" t="s">
        <v>1</v>
      </c>
      <c r="F229" s="167" t="s">
        <v>849</v>
      </c>
      <c r="H229" s="168">
        <v>12.3</v>
      </c>
      <c r="I229" s="169"/>
      <c r="L229" s="165"/>
      <c r="M229" s="170"/>
      <c r="T229" s="171"/>
      <c r="AT229" s="166" t="s">
        <v>167</v>
      </c>
      <c r="AU229" s="166" t="s">
        <v>83</v>
      </c>
      <c r="AV229" s="13" t="s">
        <v>83</v>
      </c>
      <c r="AW229" s="13" t="s">
        <v>29</v>
      </c>
      <c r="AX229" s="13" t="s">
        <v>72</v>
      </c>
      <c r="AY229" s="166" t="s">
        <v>160</v>
      </c>
    </row>
    <row r="230" spans="2:65" s="14" customFormat="1" ht="10.199999999999999">
      <c r="B230" s="172"/>
      <c r="D230" s="159" t="s">
        <v>167</v>
      </c>
      <c r="E230" s="173" t="s">
        <v>1</v>
      </c>
      <c r="F230" s="174" t="s">
        <v>174</v>
      </c>
      <c r="H230" s="175">
        <v>12.3</v>
      </c>
      <c r="I230" s="176"/>
      <c r="L230" s="172"/>
      <c r="M230" s="177"/>
      <c r="T230" s="178"/>
      <c r="AT230" s="173" t="s">
        <v>167</v>
      </c>
      <c r="AU230" s="173" t="s">
        <v>83</v>
      </c>
      <c r="AV230" s="14" t="s">
        <v>166</v>
      </c>
      <c r="AW230" s="14" t="s">
        <v>29</v>
      </c>
      <c r="AX230" s="14" t="s">
        <v>76</v>
      </c>
      <c r="AY230" s="173" t="s">
        <v>160</v>
      </c>
    </row>
    <row r="231" spans="2:65" s="1" customFormat="1" ht="21.75" customHeight="1">
      <c r="B231" s="143"/>
      <c r="C231" s="144" t="s">
        <v>230</v>
      </c>
      <c r="D231" s="144" t="s">
        <v>162</v>
      </c>
      <c r="E231" s="145" t="s">
        <v>850</v>
      </c>
      <c r="F231" s="146" t="s">
        <v>851</v>
      </c>
      <c r="G231" s="147" t="s">
        <v>601</v>
      </c>
      <c r="H231" s="148">
        <v>6.8</v>
      </c>
      <c r="I231" s="149"/>
      <c r="J231" s="150">
        <f>ROUND(I231*H231,2)</f>
        <v>0</v>
      </c>
      <c r="K231" s="151"/>
      <c r="L231" s="32"/>
      <c r="M231" s="152" t="s">
        <v>1</v>
      </c>
      <c r="N231" s="153" t="s">
        <v>38</v>
      </c>
      <c r="P231" s="154">
        <f>O231*H231</f>
        <v>0</v>
      </c>
      <c r="Q231" s="154">
        <v>0</v>
      </c>
      <c r="R231" s="154">
        <f>Q231*H231</f>
        <v>0</v>
      </c>
      <c r="S231" s="154">
        <v>0</v>
      </c>
      <c r="T231" s="155">
        <f>S231*H231</f>
        <v>0</v>
      </c>
      <c r="AR231" s="156" t="s">
        <v>210</v>
      </c>
      <c r="AT231" s="156" t="s">
        <v>162</v>
      </c>
      <c r="AU231" s="156" t="s">
        <v>83</v>
      </c>
      <c r="AY231" s="17" t="s">
        <v>160</v>
      </c>
      <c r="BE231" s="157">
        <f>IF(N231="základná",J231,0)</f>
        <v>0</v>
      </c>
      <c r="BF231" s="157">
        <f>IF(N231="znížená",J231,0)</f>
        <v>0</v>
      </c>
      <c r="BG231" s="157">
        <f>IF(N231="zákl. prenesená",J231,0)</f>
        <v>0</v>
      </c>
      <c r="BH231" s="157">
        <f>IF(N231="zníž. prenesená",J231,0)</f>
        <v>0</v>
      </c>
      <c r="BI231" s="157">
        <f>IF(N231="nulová",J231,0)</f>
        <v>0</v>
      </c>
      <c r="BJ231" s="17" t="s">
        <v>83</v>
      </c>
      <c r="BK231" s="157">
        <f>ROUND(I231*H231,2)</f>
        <v>0</v>
      </c>
      <c r="BL231" s="17" t="s">
        <v>210</v>
      </c>
      <c r="BM231" s="156" t="s">
        <v>290</v>
      </c>
    </row>
    <row r="232" spans="2:65" s="12" customFormat="1" ht="10.199999999999999">
      <c r="B232" s="158"/>
      <c r="D232" s="159" t="s">
        <v>167</v>
      </c>
      <c r="E232" s="160" t="s">
        <v>1</v>
      </c>
      <c r="F232" s="161" t="s">
        <v>851</v>
      </c>
      <c r="H232" s="160" t="s">
        <v>1</v>
      </c>
      <c r="I232" s="162"/>
      <c r="L232" s="158"/>
      <c r="M232" s="163"/>
      <c r="T232" s="164"/>
      <c r="AT232" s="160" t="s">
        <v>167</v>
      </c>
      <c r="AU232" s="160" t="s">
        <v>83</v>
      </c>
      <c r="AV232" s="12" t="s">
        <v>76</v>
      </c>
      <c r="AW232" s="12" t="s">
        <v>29</v>
      </c>
      <c r="AX232" s="12" t="s">
        <v>72</v>
      </c>
      <c r="AY232" s="160" t="s">
        <v>160</v>
      </c>
    </row>
    <row r="233" spans="2:65" s="13" customFormat="1" ht="10.199999999999999">
      <c r="B233" s="165"/>
      <c r="D233" s="159" t="s">
        <v>167</v>
      </c>
      <c r="E233" s="166" t="s">
        <v>1</v>
      </c>
      <c r="F233" s="167" t="s">
        <v>852</v>
      </c>
      <c r="H233" s="168">
        <v>6.8</v>
      </c>
      <c r="I233" s="169"/>
      <c r="L233" s="165"/>
      <c r="M233" s="170"/>
      <c r="T233" s="171"/>
      <c r="AT233" s="166" t="s">
        <v>167</v>
      </c>
      <c r="AU233" s="166" t="s">
        <v>83</v>
      </c>
      <c r="AV233" s="13" t="s">
        <v>83</v>
      </c>
      <c r="AW233" s="13" t="s">
        <v>29</v>
      </c>
      <c r="AX233" s="13" t="s">
        <v>72</v>
      </c>
      <c r="AY233" s="166" t="s">
        <v>160</v>
      </c>
    </row>
    <row r="234" spans="2:65" s="14" customFormat="1" ht="10.199999999999999">
      <c r="B234" s="172"/>
      <c r="D234" s="159" t="s">
        <v>167</v>
      </c>
      <c r="E234" s="173" t="s">
        <v>1</v>
      </c>
      <c r="F234" s="174" t="s">
        <v>174</v>
      </c>
      <c r="H234" s="175">
        <v>6.8</v>
      </c>
      <c r="I234" s="176"/>
      <c r="L234" s="172"/>
      <c r="M234" s="177"/>
      <c r="T234" s="178"/>
      <c r="AT234" s="173" t="s">
        <v>167</v>
      </c>
      <c r="AU234" s="173" t="s">
        <v>83</v>
      </c>
      <c r="AV234" s="14" t="s">
        <v>166</v>
      </c>
      <c r="AW234" s="14" t="s">
        <v>29</v>
      </c>
      <c r="AX234" s="14" t="s">
        <v>76</v>
      </c>
      <c r="AY234" s="173" t="s">
        <v>160</v>
      </c>
    </row>
    <row r="235" spans="2:65" s="11" customFormat="1" ht="22.8" customHeight="1">
      <c r="B235" s="131"/>
      <c r="D235" s="132" t="s">
        <v>71</v>
      </c>
      <c r="E235" s="141" t="s">
        <v>853</v>
      </c>
      <c r="F235" s="141" t="s">
        <v>854</v>
      </c>
      <c r="I235" s="134"/>
      <c r="J235" s="142">
        <f>BK235</f>
        <v>0</v>
      </c>
      <c r="L235" s="131"/>
      <c r="M235" s="136"/>
      <c r="P235" s="137">
        <f>SUM(P236:P242)</f>
        <v>0</v>
      </c>
      <c r="R235" s="137">
        <f>SUM(R236:R242)</f>
        <v>0</v>
      </c>
      <c r="T235" s="138">
        <f>SUM(T236:T242)</f>
        <v>0</v>
      </c>
      <c r="AR235" s="132" t="s">
        <v>83</v>
      </c>
      <c r="AT235" s="139" t="s">
        <v>71</v>
      </c>
      <c r="AU235" s="139" t="s">
        <v>76</v>
      </c>
      <c r="AY235" s="132" t="s">
        <v>160</v>
      </c>
      <c r="BK235" s="140">
        <f>SUM(BK236:BK242)</f>
        <v>0</v>
      </c>
    </row>
    <row r="236" spans="2:65" s="1" customFormat="1" ht="24.15" customHeight="1">
      <c r="B236" s="143"/>
      <c r="C236" s="144" t="s">
        <v>7</v>
      </c>
      <c r="D236" s="144" t="s">
        <v>162</v>
      </c>
      <c r="E236" s="145" t="s">
        <v>855</v>
      </c>
      <c r="F236" s="146" t="s">
        <v>856</v>
      </c>
      <c r="G236" s="147" t="s">
        <v>165</v>
      </c>
      <c r="H236" s="148">
        <v>15</v>
      </c>
      <c r="I236" s="149"/>
      <c r="J236" s="150">
        <f>ROUND(I236*H236,2)</f>
        <v>0</v>
      </c>
      <c r="K236" s="151"/>
      <c r="L236" s="32"/>
      <c r="M236" s="152" t="s">
        <v>1</v>
      </c>
      <c r="N236" s="153" t="s">
        <v>38</v>
      </c>
      <c r="P236" s="154">
        <f>O236*H236</f>
        <v>0</v>
      </c>
      <c r="Q236" s="154">
        <v>0</v>
      </c>
      <c r="R236" s="154">
        <f>Q236*H236</f>
        <v>0</v>
      </c>
      <c r="S236" s="154">
        <v>0</v>
      </c>
      <c r="T236" s="155">
        <f>S236*H236</f>
        <v>0</v>
      </c>
      <c r="AR236" s="156" t="s">
        <v>210</v>
      </c>
      <c r="AT236" s="156" t="s">
        <v>162</v>
      </c>
      <c r="AU236" s="156" t="s">
        <v>83</v>
      </c>
      <c r="AY236" s="17" t="s">
        <v>160</v>
      </c>
      <c r="BE236" s="157">
        <f>IF(N236="základná",J236,0)</f>
        <v>0</v>
      </c>
      <c r="BF236" s="157">
        <f>IF(N236="znížená",J236,0)</f>
        <v>0</v>
      </c>
      <c r="BG236" s="157">
        <f>IF(N236="zákl. prenesená",J236,0)</f>
        <v>0</v>
      </c>
      <c r="BH236" s="157">
        <f>IF(N236="zníž. prenesená",J236,0)</f>
        <v>0</v>
      </c>
      <c r="BI236" s="157">
        <f>IF(N236="nulová",J236,0)</f>
        <v>0</v>
      </c>
      <c r="BJ236" s="17" t="s">
        <v>83</v>
      </c>
      <c r="BK236" s="157">
        <f>ROUND(I236*H236,2)</f>
        <v>0</v>
      </c>
      <c r="BL236" s="17" t="s">
        <v>210</v>
      </c>
      <c r="BM236" s="156" t="s">
        <v>297</v>
      </c>
    </row>
    <row r="237" spans="2:65" s="12" customFormat="1" ht="10.199999999999999">
      <c r="B237" s="158"/>
      <c r="D237" s="159" t="s">
        <v>167</v>
      </c>
      <c r="E237" s="160" t="s">
        <v>1</v>
      </c>
      <c r="F237" s="161" t="s">
        <v>857</v>
      </c>
      <c r="H237" s="160" t="s">
        <v>1</v>
      </c>
      <c r="I237" s="162"/>
      <c r="L237" s="158"/>
      <c r="M237" s="163"/>
      <c r="T237" s="164"/>
      <c r="AT237" s="160" t="s">
        <v>167</v>
      </c>
      <c r="AU237" s="160" t="s">
        <v>83</v>
      </c>
      <c r="AV237" s="12" t="s">
        <v>76</v>
      </c>
      <c r="AW237" s="12" t="s">
        <v>29</v>
      </c>
      <c r="AX237" s="12" t="s">
        <v>72</v>
      </c>
      <c r="AY237" s="160" t="s">
        <v>160</v>
      </c>
    </row>
    <row r="238" spans="2:65" s="13" customFormat="1" ht="10.199999999999999">
      <c r="B238" s="165"/>
      <c r="D238" s="159" t="s">
        <v>167</v>
      </c>
      <c r="E238" s="166" t="s">
        <v>1</v>
      </c>
      <c r="F238" s="167" t="s">
        <v>251</v>
      </c>
      <c r="H238" s="168">
        <v>15</v>
      </c>
      <c r="I238" s="169"/>
      <c r="L238" s="165"/>
      <c r="M238" s="170"/>
      <c r="T238" s="171"/>
      <c r="AT238" s="166" t="s">
        <v>167</v>
      </c>
      <c r="AU238" s="166" t="s">
        <v>83</v>
      </c>
      <c r="AV238" s="13" t="s">
        <v>83</v>
      </c>
      <c r="AW238" s="13" t="s">
        <v>29</v>
      </c>
      <c r="AX238" s="13" t="s">
        <v>72</v>
      </c>
      <c r="AY238" s="166" t="s">
        <v>160</v>
      </c>
    </row>
    <row r="239" spans="2:65" s="14" customFormat="1" ht="10.199999999999999">
      <c r="B239" s="172"/>
      <c r="D239" s="159" t="s">
        <v>167</v>
      </c>
      <c r="E239" s="173" t="s">
        <v>1</v>
      </c>
      <c r="F239" s="174" t="s">
        <v>174</v>
      </c>
      <c r="H239" s="175">
        <v>15</v>
      </c>
      <c r="I239" s="176"/>
      <c r="L239" s="172"/>
      <c r="M239" s="177"/>
      <c r="T239" s="178"/>
      <c r="AT239" s="173" t="s">
        <v>167</v>
      </c>
      <c r="AU239" s="173" t="s">
        <v>83</v>
      </c>
      <c r="AV239" s="14" t="s">
        <v>166</v>
      </c>
      <c r="AW239" s="14" t="s">
        <v>29</v>
      </c>
      <c r="AX239" s="14" t="s">
        <v>76</v>
      </c>
      <c r="AY239" s="173" t="s">
        <v>160</v>
      </c>
    </row>
    <row r="240" spans="2:65" s="1" customFormat="1" ht="24.15" customHeight="1">
      <c r="B240" s="143"/>
      <c r="C240" s="186" t="s">
        <v>236</v>
      </c>
      <c r="D240" s="186" t="s">
        <v>260</v>
      </c>
      <c r="E240" s="187" t="s">
        <v>858</v>
      </c>
      <c r="F240" s="188" t="s">
        <v>859</v>
      </c>
      <c r="G240" s="189" t="s">
        <v>165</v>
      </c>
      <c r="H240" s="190">
        <v>15.6</v>
      </c>
      <c r="I240" s="191"/>
      <c r="J240" s="192">
        <f>ROUND(I240*H240,2)</f>
        <v>0</v>
      </c>
      <c r="K240" s="193"/>
      <c r="L240" s="194"/>
      <c r="M240" s="195" t="s">
        <v>1</v>
      </c>
      <c r="N240" s="196" t="s">
        <v>38</v>
      </c>
      <c r="P240" s="154">
        <f>O240*H240</f>
        <v>0</v>
      </c>
      <c r="Q240" s="154">
        <v>0</v>
      </c>
      <c r="R240" s="154">
        <f>Q240*H240</f>
        <v>0</v>
      </c>
      <c r="S240" s="154">
        <v>0</v>
      </c>
      <c r="T240" s="155">
        <f>S240*H240</f>
        <v>0</v>
      </c>
      <c r="AR240" s="156" t="s">
        <v>258</v>
      </c>
      <c r="AT240" s="156" t="s">
        <v>260</v>
      </c>
      <c r="AU240" s="156" t="s">
        <v>83</v>
      </c>
      <c r="AY240" s="17" t="s">
        <v>160</v>
      </c>
      <c r="BE240" s="157">
        <f>IF(N240="základná",J240,0)</f>
        <v>0</v>
      </c>
      <c r="BF240" s="157">
        <f>IF(N240="znížená",J240,0)</f>
        <v>0</v>
      </c>
      <c r="BG240" s="157">
        <f>IF(N240="zákl. prenesená",J240,0)</f>
        <v>0</v>
      </c>
      <c r="BH240" s="157">
        <f>IF(N240="zníž. prenesená",J240,0)</f>
        <v>0</v>
      </c>
      <c r="BI240" s="157">
        <f>IF(N240="nulová",J240,0)</f>
        <v>0</v>
      </c>
      <c r="BJ240" s="17" t="s">
        <v>83</v>
      </c>
      <c r="BK240" s="157">
        <f>ROUND(I240*H240,2)</f>
        <v>0</v>
      </c>
      <c r="BL240" s="17" t="s">
        <v>210</v>
      </c>
      <c r="BM240" s="156" t="s">
        <v>303</v>
      </c>
    </row>
    <row r="241" spans="2:65" s="13" customFormat="1" ht="10.199999999999999">
      <c r="B241" s="165"/>
      <c r="D241" s="159" t="s">
        <v>167</v>
      </c>
      <c r="E241" s="166" t="s">
        <v>1</v>
      </c>
      <c r="F241" s="167" t="s">
        <v>860</v>
      </c>
      <c r="H241" s="168">
        <v>15.6</v>
      </c>
      <c r="I241" s="169"/>
      <c r="L241" s="165"/>
      <c r="M241" s="170"/>
      <c r="T241" s="171"/>
      <c r="AT241" s="166" t="s">
        <v>167</v>
      </c>
      <c r="AU241" s="166" t="s">
        <v>83</v>
      </c>
      <c r="AV241" s="13" t="s">
        <v>83</v>
      </c>
      <c r="AW241" s="13" t="s">
        <v>29</v>
      </c>
      <c r="AX241" s="13" t="s">
        <v>72</v>
      </c>
      <c r="AY241" s="166" t="s">
        <v>160</v>
      </c>
    </row>
    <row r="242" spans="2:65" s="14" customFormat="1" ht="10.199999999999999">
      <c r="B242" s="172"/>
      <c r="D242" s="159" t="s">
        <v>167</v>
      </c>
      <c r="E242" s="173" t="s">
        <v>1</v>
      </c>
      <c r="F242" s="174" t="s">
        <v>174</v>
      </c>
      <c r="H242" s="175">
        <v>15.6</v>
      </c>
      <c r="I242" s="176"/>
      <c r="L242" s="172"/>
      <c r="M242" s="177"/>
      <c r="T242" s="178"/>
      <c r="AT242" s="173" t="s">
        <v>167</v>
      </c>
      <c r="AU242" s="173" t="s">
        <v>83</v>
      </c>
      <c r="AV242" s="14" t="s">
        <v>166</v>
      </c>
      <c r="AW242" s="14" t="s">
        <v>29</v>
      </c>
      <c r="AX242" s="14" t="s">
        <v>76</v>
      </c>
      <c r="AY242" s="173" t="s">
        <v>160</v>
      </c>
    </row>
    <row r="243" spans="2:65" s="11" customFormat="1" ht="25.95" customHeight="1">
      <c r="B243" s="131"/>
      <c r="D243" s="132" t="s">
        <v>71</v>
      </c>
      <c r="E243" s="133" t="s">
        <v>260</v>
      </c>
      <c r="F243" s="133" t="s">
        <v>861</v>
      </c>
      <c r="I243" s="134"/>
      <c r="J243" s="135">
        <f>BK243</f>
        <v>0</v>
      </c>
      <c r="L243" s="131"/>
      <c r="M243" s="136"/>
      <c r="P243" s="137">
        <f>P244</f>
        <v>0</v>
      </c>
      <c r="R243" s="137">
        <f>R244</f>
        <v>0</v>
      </c>
      <c r="T243" s="138">
        <f>T244</f>
        <v>0</v>
      </c>
      <c r="AR243" s="132" t="s">
        <v>179</v>
      </c>
      <c r="AT243" s="139" t="s">
        <v>71</v>
      </c>
      <c r="AU243" s="139" t="s">
        <v>72</v>
      </c>
      <c r="AY243" s="132" t="s">
        <v>160</v>
      </c>
      <c r="BK243" s="140">
        <f>BK244</f>
        <v>0</v>
      </c>
    </row>
    <row r="244" spans="2:65" s="11" customFormat="1" ht="22.8" customHeight="1">
      <c r="B244" s="131"/>
      <c r="D244" s="132" t="s">
        <v>71</v>
      </c>
      <c r="E244" s="141" t="s">
        <v>862</v>
      </c>
      <c r="F244" s="141" t="s">
        <v>863</v>
      </c>
      <c r="I244" s="134"/>
      <c r="J244" s="142">
        <f>BK244</f>
        <v>0</v>
      </c>
      <c r="L244" s="131"/>
      <c r="M244" s="136"/>
      <c r="P244" s="137">
        <f>SUM(P245:P252)</f>
        <v>0</v>
      </c>
      <c r="R244" s="137">
        <f>SUM(R245:R252)</f>
        <v>0</v>
      </c>
      <c r="T244" s="138">
        <f>SUM(T245:T252)</f>
        <v>0</v>
      </c>
      <c r="AR244" s="132" t="s">
        <v>179</v>
      </c>
      <c r="AT244" s="139" t="s">
        <v>71</v>
      </c>
      <c r="AU244" s="139" t="s">
        <v>76</v>
      </c>
      <c r="AY244" s="132" t="s">
        <v>160</v>
      </c>
      <c r="BK244" s="140">
        <f>SUM(BK245:BK252)</f>
        <v>0</v>
      </c>
    </row>
    <row r="245" spans="2:65" s="1" customFormat="1" ht="16.5" customHeight="1">
      <c r="B245" s="143"/>
      <c r="C245" s="144" t="s">
        <v>189</v>
      </c>
      <c r="D245" s="144" t="s">
        <v>162</v>
      </c>
      <c r="E245" s="145" t="s">
        <v>864</v>
      </c>
      <c r="F245" s="146" t="s">
        <v>865</v>
      </c>
      <c r="G245" s="147" t="s">
        <v>289</v>
      </c>
      <c r="H245" s="148">
        <v>8</v>
      </c>
      <c r="I245" s="149"/>
      <c r="J245" s="150">
        <f>ROUND(I245*H245,2)</f>
        <v>0</v>
      </c>
      <c r="K245" s="151"/>
      <c r="L245" s="32"/>
      <c r="M245" s="152" t="s">
        <v>1</v>
      </c>
      <c r="N245" s="153" t="s">
        <v>38</v>
      </c>
      <c r="P245" s="154">
        <f>O245*H245</f>
        <v>0</v>
      </c>
      <c r="Q245" s="154">
        <v>0</v>
      </c>
      <c r="R245" s="154">
        <f>Q245*H245</f>
        <v>0</v>
      </c>
      <c r="S245" s="154">
        <v>0</v>
      </c>
      <c r="T245" s="155">
        <f>S245*H245</f>
        <v>0</v>
      </c>
      <c r="AR245" s="156" t="s">
        <v>382</v>
      </c>
      <c r="AT245" s="156" t="s">
        <v>162</v>
      </c>
      <c r="AU245" s="156" t="s">
        <v>83</v>
      </c>
      <c r="AY245" s="17" t="s">
        <v>160</v>
      </c>
      <c r="BE245" s="157">
        <f>IF(N245="základná",J245,0)</f>
        <v>0</v>
      </c>
      <c r="BF245" s="157">
        <f>IF(N245="znížená",J245,0)</f>
        <v>0</v>
      </c>
      <c r="BG245" s="157">
        <f>IF(N245="zákl. prenesená",J245,0)</f>
        <v>0</v>
      </c>
      <c r="BH245" s="157">
        <f>IF(N245="zníž. prenesená",J245,0)</f>
        <v>0</v>
      </c>
      <c r="BI245" s="157">
        <f>IF(N245="nulová",J245,0)</f>
        <v>0</v>
      </c>
      <c r="BJ245" s="17" t="s">
        <v>83</v>
      </c>
      <c r="BK245" s="157">
        <f>ROUND(I245*H245,2)</f>
        <v>0</v>
      </c>
      <c r="BL245" s="17" t="s">
        <v>382</v>
      </c>
      <c r="BM245" s="156" t="s">
        <v>318</v>
      </c>
    </row>
    <row r="246" spans="2:65" s="12" customFormat="1" ht="30.6">
      <c r="B246" s="158"/>
      <c r="D246" s="159" t="s">
        <v>167</v>
      </c>
      <c r="E246" s="160" t="s">
        <v>1</v>
      </c>
      <c r="F246" s="161" t="s">
        <v>866</v>
      </c>
      <c r="H246" s="160" t="s">
        <v>1</v>
      </c>
      <c r="I246" s="162"/>
      <c r="L246" s="158"/>
      <c r="M246" s="163"/>
      <c r="T246" s="164"/>
      <c r="AT246" s="160" t="s">
        <v>167</v>
      </c>
      <c r="AU246" s="160" t="s">
        <v>83</v>
      </c>
      <c r="AV246" s="12" t="s">
        <v>76</v>
      </c>
      <c r="AW246" s="12" t="s">
        <v>29</v>
      </c>
      <c r="AX246" s="12" t="s">
        <v>72</v>
      </c>
      <c r="AY246" s="160" t="s">
        <v>160</v>
      </c>
    </row>
    <row r="247" spans="2:65" s="13" customFormat="1" ht="10.199999999999999">
      <c r="B247" s="165"/>
      <c r="D247" s="159" t="s">
        <v>167</v>
      </c>
      <c r="E247" s="166" t="s">
        <v>1</v>
      </c>
      <c r="F247" s="167" t="s">
        <v>187</v>
      </c>
      <c r="H247" s="168">
        <v>8</v>
      </c>
      <c r="I247" s="169"/>
      <c r="L247" s="165"/>
      <c r="M247" s="170"/>
      <c r="T247" s="171"/>
      <c r="AT247" s="166" t="s">
        <v>167</v>
      </c>
      <c r="AU247" s="166" t="s">
        <v>83</v>
      </c>
      <c r="AV247" s="13" t="s">
        <v>83</v>
      </c>
      <c r="AW247" s="13" t="s">
        <v>29</v>
      </c>
      <c r="AX247" s="13" t="s">
        <v>72</v>
      </c>
      <c r="AY247" s="166" t="s">
        <v>160</v>
      </c>
    </row>
    <row r="248" spans="2:65" s="14" customFormat="1" ht="10.199999999999999">
      <c r="B248" s="172"/>
      <c r="D248" s="159" t="s">
        <v>167</v>
      </c>
      <c r="E248" s="173" t="s">
        <v>1</v>
      </c>
      <c r="F248" s="174" t="s">
        <v>174</v>
      </c>
      <c r="H248" s="175">
        <v>8</v>
      </c>
      <c r="I248" s="176"/>
      <c r="L248" s="172"/>
      <c r="M248" s="177"/>
      <c r="T248" s="178"/>
      <c r="AT248" s="173" t="s">
        <v>167</v>
      </c>
      <c r="AU248" s="173" t="s">
        <v>83</v>
      </c>
      <c r="AV248" s="14" t="s">
        <v>166</v>
      </c>
      <c r="AW248" s="14" t="s">
        <v>29</v>
      </c>
      <c r="AX248" s="14" t="s">
        <v>76</v>
      </c>
      <c r="AY248" s="173" t="s">
        <v>160</v>
      </c>
    </row>
    <row r="249" spans="2:65" s="1" customFormat="1" ht="16.5" customHeight="1">
      <c r="B249" s="143"/>
      <c r="C249" s="186" t="s">
        <v>241</v>
      </c>
      <c r="D249" s="186" t="s">
        <v>260</v>
      </c>
      <c r="E249" s="187" t="s">
        <v>867</v>
      </c>
      <c r="F249" s="188" t="s">
        <v>868</v>
      </c>
      <c r="G249" s="189" t="s">
        <v>289</v>
      </c>
      <c r="H249" s="190">
        <v>8</v>
      </c>
      <c r="I249" s="191"/>
      <c r="J249" s="192">
        <f>ROUND(I249*H249,2)</f>
        <v>0</v>
      </c>
      <c r="K249" s="193"/>
      <c r="L249" s="194"/>
      <c r="M249" s="195" t="s">
        <v>1</v>
      </c>
      <c r="N249" s="196" t="s">
        <v>38</v>
      </c>
      <c r="P249" s="154">
        <f>O249*H249</f>
        <v>0</v>
      </c>
      <c r="Q249" s="154">
        <v>0</v>
      </c>
      <c r="R249" s="154">
        <f>Q249*H249</f>
        <v>0</v>
      </c>
      <c r="S249" s="154">
        <v>0</v>
      </c>
      <c r="T249" s="155">
        <f>S249*H249</f>
        <v>0</v>
      </c>
      <c r="AR249" s="156" t="s">
        <v>869</v>
      </c>
      <c r="AT249" s="156" t="s">
        <v>260</v>
      </c>
      <c r="AU249" s="156" t="s">
        <v>83</v>
      </c>
      <c r="AY249" s="17" t="s">
        <v>160</v>
      </c>
      <c r="BE249" s="157">
        <f>IF(N249="základná",J249,0)</f>
        <v>0</v>
      </c>
      <c r="BF249" s="157">
        <f>IF(N249="znížená",J249,0)</f>
        <v>0</v>
      </c>
      <c r="BG249" s="157">
        <f>IF(N249="zákl. prenesená",J249,0)</f>
        <v>0</v>
      </c>
      <c r="BH249" s="157">
        <f>IF(N249="zníž. prenesená",J249,0)</f>
        <v>0</v>
      </c>
      <c r="BI249" s="157">
        <f>IF(N249="nulová",J249,0)</f>
        <v>0</v>
      </c>
      <c r="BJ249" s="17" t="s">
        <v>83</v>
      </c>
      <c r="BK249" s="157">
        <f>ROUND(I249*H249,2)</f>
        <v>0</v>
      </c>
      <c r="BL249" s="17" t="s">
        <v>382</v>
      </c>
      <c r="BM249" s="156" t="s">
        <v>328</v>
      </c>
    </row>
    <row r="250" spans="2:65" s="12" customFormat="1" ht="20.399999999999999">
      <c r="B250" s="158"/>
      <c r="D250" s="159" t="s">
        <v>167</v>
      </c>
      <c r="E250" s="160" t="s">
        <v>1</v>
      </c>
      <c r="F250" s="161" t="s">
        <v>870</v>
      </c>
      <c r="H250" s="160" t="s">
        <v>1</v>
      </c>
      <c r="I250" s="162"/>
      <c r="L250" s="158"/>
      <c r="M250" s="163"/>
      <c r="T250" s="164"/>
      <c r="AT250" s="160" t="s">
        <v>167</v>
      </c>
      <c r="AU250" s="160" t="s">
        <v>83</v>
      </c>
      <c r="AV250" s="12" t="s">
        <v>76</v>
      </c>
      <c r="AW250" s="12" t="s">
        <v>29</v>
      </c>
      <c r="AX250" s="12" t="s">
        <v>72</v>
      </c>
      <c r="AY250" s="160" t="s">
        <v>160</v>
      </c>
    </row>
    <row r="251" spans="2:65" s="13" customFormat="1" ht="10.199999999999999">
      <c r="B251" s="165"/>
      <c r="D251" s="159" t="s">
        <v>167</v>
      </c>
      <c r="E251" s="166" t="s">
        <v>1</v>
      </c>
      <c r="F251" s="167" t="s">
        <v>187</v>
      </c>
      <c r="H251" s="168">
        <v>8</v>
      </c>
      <c r="I251" s="169"/>
      <c r="L251" s="165"/>
      <c r="M251" s="170"/>
      <c r="T251" s="171"/>
      <c r="AT251" s="166" t="s">
        <v>167</v>
      </c>
      <c r="AU251" s="166" t="s">
        <v>83</v>
      </c>
      <c r="AV251" s="13" t="s">
        <v>83</v>
      </c>
      <c r="AW251" s="13" t="s">
        <v>29</v>
      </c>
      <c r="AX251" s="13" t="s">
        <v>72</v>
      </c>
      <c r="AY251" s="166" t="s">
        <v>160</v>
      </c>
    </row>
    <row r="252" spans="2:65" s="14" customFormat="1" ht="10.199999999999999">
      <c r="B252" s="172"/>
      <c r="D252" s="159" t="s">
        <v>167</v>
      </c>
      <c r="E252" s="173" t="s">
        <v>1</v>
      </c>
      <c r="F252" s="174" t="s">
        <v>174</v>
      </c>
      <c r="H252" s="175">
        <v>8</v>
      </c>
      <c r="I252" s="176"/>
      <c r="L252" s="172"/>
      <c r="M252" s="197"/>
      <c r="N252" s="198"/>
      <c r="O252" s="198"/>
      <c r="P252" s="198"/>
      <c r="Q252" s="198"/>
      <c r="R252" s="198"/>
      <c r="S252" s="198"/>
      <c r="T252" s="199"/>
      <c r="AT252" s="173" t="s">
        <v>167</v>
      </c>
      <c r="AU252" s="173" t="s">
        <v>83</v>
      </c>
      <c r="AV252" s="14" t="s">
        <v>166</v>
      </c>
      <c r="AW252" s="14" t="s">
        <v>29</v>
      </c>
      <c r="AX252" s="14" t="s">
        <v>76</v>
      </c>
      <c r="AY252" s="173" t="s">
        <v>160</v>
      </c>
    </row>
    <row r="253" spans="2:65" s="1" customFormat="1" ht="6.9" customHeight="1">
      <c r="B253" s="47"/>
      <c r="C253" s="48"/>
      <c r="D253" s="48"/>
      <c r="E253" s="48"/>
      <c r="F253" s="48"/>
      <c r="G253" s="48"/>
      <c r="H253" s="48"/>
      <c r="I253" s="48"/>
      <c r="J253" s="48"/>
      <c r="K253" s="48"/>
      <c r="L253" s="32"/>
    </row>
  </sheetData>
  <autoFilter ref="C130:K252" xr:uid="{00000000-0009-0000-0000-000002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3"/>
  <sheetViews>
    <sheetView showGridLines="0" workbookViewId="0"/>
  </sheetViews>
  <sheetFormatPr defaultRowHeight="13.8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90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2" t="str">
        <f>'Rekapitulácia stavby'!K6</f>
        <v>Príloha č.2_Výkaz výmer_Obratiská autobusov zadanie</v>
      </c>
      <c r="F7" s="253"/>
      <c r="G7" s="253"/>
      <c r="H7" s="253"/>
      <c r="L7" s="20"/>
    </row>
    <row r="8" spans="2:46" ht="12" customHeight="1">
      <c r="B8" s="20"/>
      <c r="D8" s="27" t="s">
        <v>124</v>
      </c>
      <c r="L8" s="20"/>
    </row>
    <row r="9" spans="2:46" s="1" customFormat="1" ht="16.5" customHeight="1">
      <c r="B9" s="32"/>
      <c r="E9" s="252" t="s">
        <v>125</v>
      </c>
      <c r="F9" s="254"/>
      <c r="G9" s="254"/>
      <c r="H9" s="254"/>
      <c r="L9" s="32"/>
    </row>
    <row r="10" spans="2:46" s="1" customFormat="1" ht="12" customHeight="1">
      <c r="B10" s="32"/>
      <c r="D10" s="27" t="s">
        <v>126</v>
      </c>
      <c r="L10" s="32"/>
    </row>
    <row r="11" spans="2:46" s="1" customFormat="1" ht="30" customHeight="1">
      <c r="B11" s="32"/>
      <c r="E11" s="211" t="s">
        <v>871</v>
      </c>
      <c r="F11" s="254"/>
      <c r="G11" s="254"/>
      <c r="H11" s="254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26. 1. 2026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tr">
        <f>IF('Rekapitulácia stavby'!AN10="","",'Rekapitulácia stavby'!AN10)</f>
        <v/>
      </c>
      <c r="L16" s="32"/>
    </row>
    <row r="17" spans="2:12" s="1" customFormat="1" ht="18" customHeight="1">
      <c r="B17" s="32"/>
      <c r="E17" s="25" t="str">
        <f>IF('Rekapitulácia stavby'!E11="","",'Rekapitulácia stavby'!E11)</f>
        <v xml:space="preserve"> </v>
      </c>
      <c r="I17" s="27" t="s">
        <v>25</v>
      </c>
      <c r="J17" s="25" t="str">
        <f>IF('Rekapitulácia stavby'!AN11="","",'Rekapitulácia stavby'!AN11)</f>
        <v/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5" t="str">
        <f>'Rekapitulácia stavby'!E14</f>
        <v>Vyplň údaj</v>
      </c>
      <c r="F20" s="216"/>
      <c r="G20" s="216"/>
      <c r="H20" s="216"/>
      <c r="I20" s="27" t="s">
        <v>25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24</v>
      </c>
      <c r="J22" s="25" t="str">
        <f>IF('Rekapitulácia stavby'!AN16="","",'Rekapitulácia stavby'!AN16)</f>
        <v/>
      </c>
      <c r="L22" s="32"/>
    </row>
    <row r="23" spans="2:12" s="1" customFormat="1" ht="18" customHeight="1">
      <c r="B23" s="32"/>
      <c r="E23" s="25" t="str">
        <f>IF('Rekapitulácia stavby'!E17="","",'Rekapitulácia stavby'!E17)</f>
        <v xml:space="preserve"> </v>
      </c>
      <c r="I23" s="27" t="s">
        <v>25</v>
      </c>
      <c r="J23" s="25" t="str">
        <f>IF('Rekapitulácia stavby'!AN17="","",'Rekapitulácia stavby'!AN17)</f>
        <v/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30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7"/>
      <c r="E29" s="221" t="s">
        <v>1</v>
      </c>
      <c r="F29" s="221"/>
      <c r="G29" s="221"/>
      <c r="H29" s="221"/>
      <c r="L29" s="97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32</v>
      </c>
      <c r="J32" s="69">
        <f>ROUND(J122,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" customHeight="1">
      <c r="B35" s="32"/>
      <c r="D35" s="58" t="s">
        <v>36</v>
      </c>
      <c r="E35" s="37" t="s">
        <v>37</v>
      </c>
      <c r="F35" s="99">
        <f>ROUND((SUM(BE122:BE152)),  2)</f>
        <v>0</v>
      </c>
      <c r="G35" s="100"/>
      <c r="H35" s="100"/>
      <c r="I35" s="101">
        <v>0.23</v>
      </c>
      <c r="J35" s="99">
        <f>ROUND(((SUM(BE122:BE152))*I35),  2)</f>
        <v>0</v>
      </c>
      <c r="L35" s="32"/>
    </row>
    <row r="36" spans="2:12" s="1" customFormat="1" ht="14.4" customHeight="1">
      <c r="B36" s="32"/>
      <c r="E36" s="37" t="s">
        <v>38</v>
      </c>
      <c r="F36" s="89">
        <f>ROUND((SUM(BF122:BF152)),  2)</f>
        <v>0</v>
      </c>
      <c r="I36" s="102">
        <v>0.23</v>
      </c>
      <c r="J36" s="89">
        <f>ROUND(((SUM(BF122:BF152))*I36),  2)</f>
        <v>0</v>
      </c>
      <c r="L36" s="32"/>
    </row>
    <row r="37" spans="2:12" s="1" customFormat="1" ht="14.4" hidden="1" customHeight="1">
      <c r="B37" s="32"/>
      <c r="E37" s="27" t="s">
        <v>39</v>
      </c>
      <c r="F37" s="89">
        <f>ROUND((SUM(BG122:BG152)),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40</v>
      </c>
      <c r="F38" s="89">
        <f>ROUND((SUM(BH122:BH152)),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41</v>
      </c>
      <c r="F39" s="99">
        <f>ROUND((SUM(BI122:BI152)),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42</v>
      </c>
      <c r="E41" s="60"/>
      <c r="F41" s="60"/>
      <c r="G41" s="105" t="s">
        <v>43</v>
      </c>
      <c r="H41" s="106" t="s">
        <v>44</v>
      </c>
      <c r="I41" s="60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hidden="1" customHeight="1">
      <c r="B82" s="32"/>
      <c r="C82" s="21" t="s">
        <v>128</v>
      </c>
      <c r="L82" s="32"/>
    </row>
    <row r="83" spans="2:12" s="1" customFormat="1" ht="6.9" hidden="1" customHeight="1">
      <c r="B83" s="32"/>
      <c r="L83" s="32"/>
    </row>
    <row r="84" spans="2:12" s="1" customFormat="1" ht="12" hidden="1" customHeight="1">
      <c r="B84" s="32"/>
      <c r="C84" s="27" t="s">
        <v>15</v>
      </c>
      <c r="L84" s="32"/>
    </row>
    <row r="85" spans="2:12" s="1" customFormat="1" ht="16.5" hidden="1" customHeight="1">
      <c r="B85" s="32"/>
      <c r="E85" s="252" t="str">
        <f>E7</f>
        <v>Príloha č.2_Výkaz výmer_Obratiská autobusov zadanie</v>
      </c>
      <c r="F85" s="253"/>
      <c r="G85" s="253"/>
      <c r="H85" s="253"/>
      <c r="L85" s="32"/>
    </row>
    <row r="86" spans="2:12" ht="12" hidden="1" customHeight="1">
      <c r="B86" s="20"/>
      <c r="C86" s="27" t="s">
        <v>124</v>
      </c>
      <c r="L86" s="20"/>
    </row>
    <row r="87" spans="2:12" s="1" customFormat="1" ht="16.5" hidden="1" customHeight="1">
      <c r="B87" s="32"/>
      <c r="E87" s="252" t="s">
        <v>125</v>
      </c>
      <c r="F87" s="254"/>
      <c r="G87" s="254"/>
      <c r="H87" s="254"/>
      <c r="L87" s="32"/>
    </row>
    <row r="88" spans="2:12" s="1" customFormat="1" ht="12" hidden="1" customHeight="1">
      <c r="B88" s="32"/>
      <c r="C88" s="27" t="s">
        <v>126</v>
      </c>
      <c r="L88" s="32"/>
    </row>
    <row r="89" spans="2:12" s="1" customFormat="1" ht="30" hidden="1" customHeight="1">
      <c r="B89" s="32"/>
      <c r="E89" s="211" t="str">
        <f>E11</f>
        <v>SO_01_04_KD - Drobná architektúra - Obratisko pri  kultúrnom dome v obci Kostolná pri Dunaji</v>
      </c>
      <c r="F89" s="254"/>
      <c r="G89" s="254"/>
      <c r="H89" s="254"/>
      <c r="L89" s="32"/>
    </row>
    <row r="90" spans="2:12" s="1" customFormat="1" ht="6.9" hidden="1" customHeight="1">
      <c r="B90" s="32"/>
      <c r="L90" s="32"/>
    </row>
    <row r="91" spans="2:12" s="1" customFormat="1" ht="12" hidden="1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26. 1. 2026</v>
      </c>
      <c r="L91" s="32"/>
    </row>
    <row r="92" spans="2:12" s="1" customFormat="1" ht="6.9" hidden="1" customHeight="1">
      <c r="B92" s="32"/>
      <c r="L92" s="32"/>
    </row>
    <row r="93" spans="2:12" s="1" customFormat="1" ht="15.15" hidden="1" customHeight="1">
      <c r="B93" s="32"/>
      <c r="C93" s="27" t="s">
        <v>23</v>
      </c>
      <c r="F93" s="25" t="str">
        <f>E17</f>
        <v xml:space="preserve"> </v>
      </c>
      <c r="I93" s="27" t="s">
        <v>28</v>
      </c>
      <c r="J93" s="30" t="str">
        <f>E23</f>
        <v xml:space="preserve"> </v>
      </c>
      <c r="L93" s="32"/>
    </row>
    <row r="94" spans="2:12" s="1" customFormat="1" ht="15.15" hidden="1" customHeight="1">
      <c r="B94" s="32"/>
      <c r="C94" s="27" t="s">
        <v>26</v>
      </c>
      <c r="F94" s="25" t="str">
        <f>IF(E20="","",E20)</f>
        <v>Vyplň údaj</v>
      </c>
      <c r="I94" s="27" t="s">
        <v>30</v>
      </c>
      <c r="J94" s="30" t="str">
        <f>E26</f>
        <v xml:space="preserve"> </v>
      </c>
      <c r="L94" s="32"/>
    </row>
    <row r="95" spans="2:12" s="1" customFormat="1" ht="10.35" hidden="1" customHeight="1">
      <c r="B95" s="32"/>
      <c r="L95" s="32"/>
    </row>
    <row r="96" spans="2:12" s="1" customFormat="1" ht="29.25" hidden="1" customHeight="1">
      <c r="B96" s="32"/>
      <c r="C96" s="111" t="s">
        <v>129</v>
      </c>
      <c r="D96" s="103"/>
      <c r="E96" s="103"/>
      <c r="F96" s="103"/>
      <c r="G96" s="103"/>
      <c r="H96" s="103"/>
      <c r="I96" s="103"/>
      <c r="J96" s="112" t="s">
        <v>130</v>
      </c>
      <c r="K96" s="103"/>
      <c r="L96" s="32"/>
    </row>
    <row r="97" spans="2:47" s="1" customFormat="1" ht="10.35" hidden="1" customHeight="1">
      <c r="B97" s="32"/>
      <c r="L97" s="32"/>
    </row>
    <row r="98" spans="2:47" s="1" customFormat="1" ht="22.8" hidden="1" customHeight="1">
      <c r="B98" s="32"/>
      <c r="C98" s="113" t="s">
        <v>131</v>
      </c>
      <c r="J98" s="69">
        <f>J122</f>
        <v>0</v>
      </c>
      <c r="L98" s="32"/>
      <c r="AU98" s="17" t="s">
        <v>132</v>
      </c>
    </row>
    <row r="99" spans="2:47" s="8" customFormat="1" ht="24.9" hidden="1" customHeight="1">
      <c r="B99" s="114"/>
      <c r="D99" s="115" t="s">
        <v>133</v>
      </c>
      <c r="E99" s="116"/>
      <c r="F99" s="116"/>
      <c r="G99" s="116"/>
      <c r="H99" s="116"/>
      <c r="I99" s="116"/>
      <c r="J99" s="117">
        <f>J123</f>
        <v>0</v>
      </c>
      <c r="L99" s="114"/>
    </row>
    <row r="100" spans="2:47" s="9" customFormat="1" ht="19.95" hidden="1" customHeight="1">
      <c r="B100" s="118"/>
      <c r="D100" s="119" t="s">
        <v>140</v>
      </c>
      <c r="E100" s="120"/>
      <c r="F100" s="120"/>
      <c r="G100" s="120"/>
      <c r="H100" s="120"/>
      <c r="I100" s="120"/>
      <c r="J100" s="121">
        <f>J124</f>
        <v>0</v>
      </c>
      <c r="L100" s="118"/>
    </row>
    <row r="101" spans="2:47" s="1" customFormat="1" ht="21.75" hidden="1" customHeight="1">
      <c r="B101" s="32"/>
      <c r="L101" s="32"/>
    </row>
    <row r="102" spans="2:47" s="1" customFormat="1" ht="6.9" hidden="1" customHeight="1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2"/>
    </row>
    <row r="103" spans="2:47" ht="10.199999999999999" hidden="1"/>
    <row r="104" spans="2:47" ht="10.199999999999999" hidden="1"/>
    <row r="105" spans="2:47" ht="10.199999999999999" hidden="1"/>
    <row r="106" spans="2:47" s="1" customFormat="1" ht="6.9" customHeight="1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32"/>
    </row>
    <row r="107" spans="2:47" s="1" customFormat="1" ht="24.9" customHeight="1">
      <c r="B107" s="32"/>
      <c r="C107" s="21" t="s">
        <v>146</v>
      </c>
      <c r="L107" s="32"/>
    </row>
    <row r="108" spans="2:47" s="1" customFormat="1" ht="6.9" customHeight="1">
      <c r="B108" s="32"/>
      <c r="L108" s="32"/>
    </row>
    <row r="109" spans="2:47" s="1" customFormat="1" ht="12" customHeight="1">
      <c r="B109" s="32"/>
      <c r="C109" s="27" t="s">
        <v>15</v>
      </c>
      <c r="L109" s="32"/>
    </row>
    <row r="110" spans="2:47" s="1" customFormat="1" ht="16.5" customHeight="1">
      <c r="B110" s="32"/>
      <c r="E110" s="252" t="str">
        <f>E7</f>
        <v>Príloha č.2_Výkaz výmer_Obratiská autobusov zadanie</v>
      </c>
      <c r="F110" s="253"/>
      <c r="G110" s="253"/>
      <c r="H110" s="253"/>
      <c r="L110" s="32"/>
    </row>
    <row r="111" spans="2:47" ht="12" customHeight="1">
      <c r="B111" s="20"/>
      <c r="C111" s="27" t="s">
        <v>124</v>
      </c>
      <c r="L111" s="20"/>
    </row>
    <row r="112" spans="2:47" s="1" customFormat="1" ht="16.5" customHeight="1">
      <c r="B112" s="32"/>
      <c r="E112" s="252" t="s">
        <v>125</v>
      </c>
      <c r="F112" s="254"/>
      <c r="G112" s="254"/>
      <c r="H112" s="254"/>
      <c r="L112" s="32"/>
    </row>
    <row r="113" spans="2:65" s="1" customFormat="1" ht="12" customHeight="1">
      <c r="B113" s="32"/>
      <c r="C113" s="27" t="s">
        <v>126</v>
      </c>
      <c r="L113" s="32"/>
    </row>
    <row r="114" spans="2:65" s="1" customFormat="1" ht="30" customHeight="1">
      <c r="B114" s="32"/>
      <c r="E114" s="211" t="str">
        <f>E11</f>
        <v>SO_01_04_KD - Drobná architektúra - Obratisko pri  kultúrnom dome v obci Kostolná pri Dunaji</v>
      </c>
      <c r="F114" s="254"/>
      <c r="G114" s="254"/>
      <c r="H114" s="254"/>
      <c r="L114" s="32"/>
    </row>
    <row r="115" spans="2:65" s="1" customFormat="1" ht="6.9" customHeight="1">
      <c r="B115" s="32"/>
      <c r="L115" s="32"/>
    </row>
    <row r="116" spans="2:65" s="1" customFormat="1" ht="12" customHeight="1">
      <c r="B116" s="32"/>
      <c r="C116" s="27" t="s">
        <v>19</v>
      </c>
      <c r="F116" s="25" t="str">
        <f>F14</f>
        <v xml:space="preserve"> </v>
      </c>
      <c r="I116" s="27" t="s">
        <v>21</v>
      </c>
      <c r="J116" s="55" t="str">
        <f>IF(J14="","",J14)</f>
        <v>26. 1. 2026</v>
      </c>
      <c r="L116" s="32"/>
    </row>
    <row r="117" spans="2:65" s="1" customFormat="1" ht="6.9" customHeight="1">
      <c r="B117" s="32"/>
      <c r="L117" s="32"/>
    </row>
    <row r="118" spans="2:65" s="1" customFormat="1" ht="15.15" customHeight="1">
      <c r="B118" s="32"/>
      <c r="C118" s="27" t="s">
        <v>23</v>
      </c>
      <c r="F118" s="25" t="str">
        <f>E17</f>
        <v xml:space="preserve"> </v>
      </c>
      <c r="I118" s="27" t="s">
        <v>28</v>
      </c>
      <c r="J118" s="30" t="str">
        <f>E23</f>
        <v xml:space="preserve"> </v>
      </c>
      <c r="L118" s="32"/>
    </row>
    <row r="119" spans="2:65" s="1" customFormat="1" ht="15.15" customHeight="1">
      <c r="B119" s="32"/>
      <c r="C119" s="27" t="s">
        <v>26</v>
      </c>
      <c r="F119" s="25" t="str">
        <f>IF(E20="","",E20)</f>
        <v>Vyplň údaj</v>
      </c>
      <c r="I119" s="27" t="s">
        <v>30</v>
      </c>
      <c r="J119" s="30" t="str">
        <f>E26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22"/>
      <c r="C121" s="123" t="s">
        <v>147</v>
      </c>
      <c r="D121" s="124" t="s">
        <v>57</v>
      </c>
      <c r="E121" s="124" t="s">
        <v>53</v>
      </c>
      <c r="F121" s="124" t="s">
        <v>54</v>
      </c>
      <c r="G121" s="124" t="s">
        <v>148</v>
      </c>
      <c r="H121" s="124" t="s">
        <v>149</v>
      </c>
      <c r="I121" s="124" t="s">
        <v>150</v>
      </c>
      <c r="J121" s="125" t="s">
        <v>130</v>
      </c>
      <c r="K121" s="126" t="s">
        <v>151</v>
      </c>
      <c r="L121" s="122"/>
      <c r="M121" s="62" t="s">
        <v>1</v>
      </c>
      <c r="N121" s="63" t="s">
        <v>36</v>
      </c>
      <c r="O121" s="63" t="s">
        <v>152</v>
      </c>
      <c r="P121" s="63" t="s">
        <v>153</v>
      </c>
      <c r="Q121" s="63" t="s">
        <v>154</v>
      </c>
      <c r="R121" s="63" t="s">
        <v>155</v>
      </c>
      <c r="S121" s="63" t="s">
        <v>156</v>
      </c>
      <c r="T121" s="64" t="s">
        <v>157</v>
      </c>
    </row>
    <row r="122" spans="2:65" s="1" customFormat="1" ht="22.8" customHeight="1">
      <c r="B122" s="32"/>
      <c r="C122" s="67" t="s">
        <v>131</v>
      </c>
      <c r="J122" s="127">
        <f>BK122</f>
        <v>0</v>
      </c>
      <c r="L122" s="32"/>
      <c r="M122" s="65"/>
      <c r="N122" s="56"/>
      <c r="O122" s="56"/>
      <c r="P122" s="128">
        <f>P123</f>
        <v>0</v>
      </c>
      <c r="Q122" s="56"/>
      <c r="R122" s="128">
        <f>R123</f>
        <v>0</v>
      </c>
      <c r="S122" s="56"/>
      <c r="T122" s="129">
        <f>T123</f>
        <v>0</v>
      </c>
      <c r="AT122" s="17" t="s">
        <v>71</v>
      </c>
      <c r="AU122" s="17" t="s">
        <v>132</v>
      </c>
      <c r="BK122" s="130">
        <f>BK123</f>
        <v>0</v>
      </c>
    </row>
    <row r="123" spans="2:65" s="11" customFormat="1" ht="25.95" customHeight="1">
      <c r="B123" s="131"/>
      <c r="D123" s="132" t="s">
        <v>71</v>
      </c>
      <c r="E123" s="133" t="s">
        <v>158</v>
      </c>
      <c r="F123" s="133" t="s">
        <v>159</v>
      </c>
      <c r="I123" s="134"/>
      <c r="J123" s="135">
        <f>BK123</f>
        <v>0</v>
      </c>
      <c r="L123" s="131"/>
      <c r="M123" s="136"/>
      <c r="P123" s="137">
        <f>P124</f>
        <v>0</v>
      </c>
      <c r="R123" s="137">
        <f>R124</f>
        <v>0</v>
      </c>
      <c r="T123" s="138">
        <f>T124</f>
        <v>0</v>
      </c>
      <c r="AR123" s="132" t="s">
        <v>76</v>
      </c>
      <c r="AT123" s="139" t="s">
        <v>71</v>
      </c>
      <c r="AU123" s="139" t="s">
        <v>72</v>
      </c>
      <c r="AY123" s="132" t="s">
        <v>160</v>
      </c>
      <c r="BK123" s="140">
        <f>BK124</f>
        <v>0</v>
      </c>
    </row>
    <row r="124" spans="2:65" s="11" customFormat="1" ht="22.8" customHeight="1">
      <c r="B124" s="131"/>
      <c r="D124" s="132" t="s">
        <v>71</v>
      </c>
      <c r="E124" s="141" t="s">
        <v>213</v>
      </c>
      <c r="F124" s="141" t="s">
        <v>548</v>
      </c>
      <c r="I124" s="134"/>
      <c r="J124" s="142">
        <f>BK124</f>
        <v>0</v>
      </c>
      <c r="L124" s="131"/>
      <c r="M124" s="136"/>
      <c r="P124" s="137">
        <f>SUM(P125:P152)</f>
        <v>0</v>
      </c>
      <c r="R124" s="137">
        <f>SUM(R125:R152)</f>
        <v>0</v>
      </c>
      <c r="T124" s="138">
        <f>SUM(T125:T152)</f>
        <v>0</v>
      </c>
      <c r="AR124" s="132" t="s">
        <v>76</v>
      </c>
      <c r="AT124" s="139" t="s">
        <v>71</v>
      </c>
      <c r="AU124" s="139" t="s">
        <v>76</v>
      </c>
      <c r="AY124" s="132" t="s">
        <v>160</v>
      </c>
      <c r="BK124" s="140">
        <f>SUM(BK125:BK152)</f>
        <v>0</v>
      </c>
    </row>
    <row r="125" spans="2:65" s="1" customFormat="1" ht="16.5" customHeight="1">
      <c r="B125" s="143"/>
      <c r="C125" s="144" t="s">
        <v>76</v>
      </c>
      <c r="D125" s="144" t="s">
        <v>162</v>
      </c>
      <c r="E125" s="145" t="s">
        <v>872</v>
      </c>
      <c r="F125" s="146" t="s">
        <v>873</v>
      </c>
      <c r="G125" s="147" t="s">
        <v>289</v>
      </c>
      <c r="H125" s="148">
        <v>4</v>
      </c>
      <c r="I125" s="149"/>
      <c r="J125" s="150">
        <f>ROUND(I125*H125,2)</f>
        <v>0</v>
      </c>
      <c r="K125" s="151"/>
      <c r="L125" s="32"/>
      <c r="M125" s="152" t="s">
        <v>1</v>
      </c>
      <c r="N125" s="153" t="s">
        <v>38</v>
      </c>
      <c r="P125" s="154">
        <f>O125*H125</f>
        <v>0</v>
      </c>
      <c r="Q125" s="154">
        <v>0</v>
      </c>
      <c r="R125" s="154">
        <f>Q125*H125</f>
        <v>0</v>
      </c>
      <c r="S125" s="154">
        <v>0</v>
      </c>
      <c r="T125" s="155">
        <f>S125*H125</f>
        <v>0</v>
      </c>
      <c r="AR125" s="156" t="s">
        <v>166</v>
      </c>
      <c r="AT125" s="156" t="s">
        <v>162</v>
      </c>
      <c r="AU125" s="156" t="s">
        <v>83</v>
      </c>
      <c r="AY125" s="17" t="s">
        <v>160</v>
      </c>
      <c r="BE125" s="157">
        <f>IF(N125="základná",J125,0)</f>
        <v>0</v>
      </c>
      <c r="BF125" s="157">
        <f>IF(N125="znížená",J125,0)</f>
        <v>0</v>
      </c>
      <c r="BG125" s="157">
        <f>IF(N125="zákl. prenesená",J125,0)</f>
        <v>0</v>
      </c>
      <c r="BH125" s="157">
        <f>IF(N125="zníž. prenesená",J125,0)</f>
        <v>0</v>
      </c>
      <c r="BI125" s="157">
        <f>IF(N125="nulová",J125,0)</f>
        <v>0</v>
      </c>
      <c r="BJ125" s="17" t="s">
        <v>83</v>
      </c>
      <c r="BK125" s="157">
        <f>ROUND(I125*H125,2)</f>
        <v>0</v>
      </c>
      <c r="BL125" s="17" t="s">
        <v>166</v>
      </c>
      <c r="BM125" s="156" t="s">
        <v>83</v>
      </c>
    </row>
    <row r="126" spans="2:65" s="12" customFormat="1" ht="10.199999999999999">
      <c r="B126" s="158"/>
      <c r="D126" s="159" t="s">
        <v>167</v>
      </c>
      <c r="E126" s="160" t="s">
        <v>1</v>
      </c>
      <c r="F126" s="161" t="s">
        <v>874</v>
      </c>
      <c r="H126" s="160" t="s">
        <v>1</v>
      </c>
      <c r="I126" s="162"/>
      <c r="L126" s="158"/>
      <c r="M126" s="163"/>
      <c r="T126" s="164"/>
      <c r="AT126" s="160" t="s">
        <v>167</v>
      </c>
      <c r="AU126" s="160" t="s">
        <v>83</v>
      </c>
      <c r="AV126" s="12" t="s">
        <v>76</v>
      </c>
      <c r="AW126" s="12" t="s">
        <v>29</v>
      </c>
      <c r="AX126" s="12" t="s">
        <v>72</v>
      </c>
      <c r="AY126" s="160" t="s">
        <v>160</v>
      </c>
    </row>
    <row r="127" spans="2:65" s="13" customFormat="1" ht="10.199999999999999">
      <c r="B127" s="165"/>
      <c r="D127" s="159" t="s">
        <v>167</v>
      </c>
      <c r="E127" s="166" t="s">
        <v>1</v>
      </c>
      <c r="F127" s="167" t="s">
        <v>166</v>
      </c>
      <c r="H127" s="168">
        <v>4</v>
      </c>
      <c r="I127" s="169"/>
      <c r="L127" s="165"/>
      <c r="M127" s="170"/>
      <c r="T127" s="171"/>
      <c r="AT127" s="166" t="s">
        <v>167</v>
      </c>
      <c r="AU127" s="166" t="s">
        <v>83</v>
      </c>
      <c r="AV127" s="13" t="s">
        <v>83</v>
      </c>
      <c r="AW127" s="13" t="s">
        <v>29</v>
      </c>
      <c r="AX127" s="13" t="s">
        <v>72</v>
      </c>
      <c r="AY127" s="166" t="s">
        <v>160</v>
      </c>
    </row>
    <row r="128" spans="2:65" s="14" customFormat="1" ht="10.199999999999999">
      <c r="B128" s="172"/>
      <c r="D128" s="159" t="s">
        <v>167</v>
      </c>
      <c r="E128" s="173" t="s">
        <v>1</v>
      </c>
      <c r="F128" s="174" t="s">
        <v>174</v>
      </c>
      <c r="H128" s="175">
        <v>4</v>
      </c>
      <c r="I128" s="176"/>
      <c r="L128" s="172"/>
      <c r="M128" s="177"/>
      <c r="T128" s="178"/>
      <c r="AT128" s="173" t="s">
        <v>167</v>
      </c>
      <c r="AU128" s="173" t="s">
        <v>83</v>
      </c>
      <c r="AV128" s="14" t="s">
        <v>166</v>
      </c>
      <c r="AW128" s="14" t="s">
        <v>29</v>
      </c>
      <c r="AX128" s="14" t="s">
        <v>76</v>
      </c>
      <c r="AY128" s="173" t="s">
        <v>160</v>
      </c>
    </row>
    <row r="129" spans="2:65" s="1" customFormat="1" ht="16.5" customHeight="1">
      <c r="B129" s="143"/>
      <c r="C129" s="144" t="s">
        <v>83</v>
      </c>
      <c r="D129" s="144" t="s">
        <v>162</v>
      </c>
      <c r="E129" s="145" t="s">
        <v>875</v>
      </c>
      <c r="F129" s="146" t="s">
        <v>876</v>
      </c>
      <c r="G129" s="147" t="s">
        <v>289</v>
      </c>
      <c r="H129" s="148">
        <v>3</v>
      </c>
      <c r="I129" s="149"/>
      <c r="J129" s="150">
        <f>ROUND(I129*H129,2)</f>
        <v>0</v>
      </c>
      <c r="K129" s="151"/>
      <c r="L129" s="32"/>
      <c r="M129" s="152" t="s">
        <v>1</v>
      </c>
      <c r="N129" s="153" t="s">
        <v>38</v>
      </c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AR129" s="156" t="s">
        <v>166</v>
      </c>
      <c r="AT129" s="156" t="s">
        <v>162</v>
      </c>
      <c r="AU129" s="156" t="s">
        <v>83</v>
      </c>
      <c r="AY129" s="17" t="s">
        <v>160</v>
      </c>
      <c r="BE129" s="157">
        <f>IF(N129="základná",J129,0)</f>
        <v>0</v>
      </c>
      <c r="BF129" s="157">
        <f>IF(N129="znížená",J129,0)</f>
        <v>0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7" t="s">
        <v>83</v>
      </c>
      <c r="BK129" s="157">
        <f>ROUND(I129*H129,2)</f>
        <v>0</v>
      </c>
      <c r="BL129" s="17" t="s">
        <v>166</v>
      </c>
      <c r="BM129" s="156" t="s">
        <v>166</v>
      </c>
    </row>
    <row r="130" spans="2:65" s="12" customFormat="1" ht="10.199999999999999">
      <c r="B130" s="158"/>
      <c r="D130" s="159" t="s">
        <v>167</v>
      </c>
      <c r="E130" s="160" t="s">
        <v>1</v>
      </c>
      <c r="F130" s="161" t="s">
        <v>877</v>
      </c>
      <c r="H130" s="160" t="s">
        <v>1</v>
      </c>
      <c r="I130" s="162"/>
      <c r="L130" s="158"/>
      <c r="M130" s="163"/>
      <c r="T130" s="164"/>
      <c r="AT130" s="160" t="s">
        <v>167</v>
      </c>
      <c r="AU130" s="160" t="s">
        <v>83</v>
      </c>
      <c r="AV130" s="12" t="s">
        <v>76</v>
      </c>
      <c r="AW130" s="12" t="s">
        <v>29</v>
      </c>
      <c r="AX130" s="12" t="s">
        <v>72</v>
      </c>
      <c r="AY130" s="160" t="s">
        <v>160</v>
      </c>
    </row>
    <row r="131" spans="2:65" s="13" customFormat="1" ht="10.199999999999999">
      <c r="B131" s="165"/>
      <c r="D131" s="159" t="s">
        <v>167</v>
      </c>
      <c r="E131" s="166" t="s">
        <v>1</v>
      </c>
      <c r="F131" s="167" t="s">
        <v>179</v>
      </c>
      <c r="H131" s="168">
        <v>3</v>
      </c>
      <c r="I131" s="169"/>
      <c r="L131" s="165"/>
      <c r="M131" s="170"/>
      <c r="T131" s="171"/>
      <c r="AT131" s="166" t="s">
        <v>167</v>
      </c>
      <c r="AU131" s="166" t="s">
        <v>83</v>
      </c>
      <c r="AV131" s="13" t="s">
        <v>83</v>
      </c>
      <c r="AW131" s="13" t="s">
        <v>29</v>
      </c>
      <c r="AX131" s="13" t="s">
        <v>72</v>
      </c>
      <c r="AY131" s="166" t="s">
        <v>160</v>
      </c>
    </row>
    <row r="132" spans="2:65" s="14" customFormat="1" ht="10.199999999999999">
      <c r="B132" s="172"/>
      <c r="D132" s="159" t="s">
        <v>167</v>
      </c>
      <c r="E132" s="173" t="s">
        <v>1</v>
      </c>
      <c r="F132" s="174" t="s">
        <v>174</v>
      </c>
      <c r="H132" s="175">
        <v>3</v>
      </c>
      <c r="I132" s="176"/>
      <c r="L132" s="172"/>
      <c r="M132" s="177"/>
      <c r="T132" s="178"/>
      <c r="AT132" s="173" t="s">
        <v>167</v>
      </c>
      <c r="AU132" s="173" t="s">
        <v>83</v>
      </c>
      <c r="AV132" s="14" t="s">
        <v>166</v>
      </c>
      <c r="AW132" s="14" t="s">
        <v>29</v>
      </c>
      <c r="AX132" s="14" t="s">
        <v>76</v>
      </c>
      <c r="AY132" s="173" t="s">
        <v>160</v>
      </c>
    </row>
    <row r="133" spans="2:65" s="1" customFormat="1" ht="16.5" customHeight="1">
      <c r="B133" s="143"/>
      <c r="C133" s="144" t="s">
        <v>179</v>
      </c>
      <c r="D133" s="144" t="s">
        <v>162</v>
      </c>
      <c r="E133" s="145" t="s">
        <v>878</v>
      </c>
      <c r="F133" s="146" t="s">
        <v>879</v>
      </c>
      <c r="G133" s="147" t="s">
        <v>289</v>
      </c>
      <c r="H133" s="148">
        <v>3</v>
      </c>
      <c r="I133" s="149"/>
      <c r="J133" s="150">
        <f>ROUND(I133*H133,2)</f>
        <v>0</v>
      </c>
      <c r="K133" s="151"/>
      <c r="L133" s="32"/>
      <c r="M133" s="152" t="s">
        <v>1</v>
      </c>
      <c r="N133" s="153" t="s">
        <v>38</v>
      </c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AR133" s="156" t="s">
        <v>166</v>
      </c>
      <c r="AT133" s="156" t="s">
        <v>162</v>
      </c>
      <c r="AU133" s="156" t="s">
        <v>83</v>
      </c>
      <c r="AY133" s="17" t="s">
        <v>160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7" t="s">
        <v>83</v>
      </c>
      <c r="BK133" s="157">
        <f>ROUND(I133*H133,2)</f>
        <v>0</v>
      </c>
      <c r="BL133" s="17" t="s">
        <v>166</v>
      </c>
      <c r="BM133" s="156" t="s">
        <v>182</v>
      </c>
    </row>
    <row r="134" spans="2:65" s="12" customFormat="1" ht="10.199999999999999">
      <c r="B134" s="158"/>
      <c r="D134" s="159" t="s">
        <v>167</v>
      </c>
      <c r="E134" s="160" t="s">
        <v>1</v>
      </c>
      <c r="F134" s="161" t="s">
        <v>880</v>
      </c>
      <c r="H134" s="160" t="s">
        <v>1</v>
      </c>
      <c r="I134" s="162"/>
      <c r="L134" s="158"/>
      <c r="M134" s="163"/>
      <c r="T134" s="164"/>
      <c r="AT134" s="160" t="s">
        <v>167</v>
      </c>
      <c r="AU134" s="160" t="s">
        <v>83</v>
      </c>
      <c r="AV134" s="12" t="s">
        <v>76</v>
      </c>
      <c r="AW134" s="12" t="s">
        <v>29</v>
      </c>
      <c r="AX134" s="12" t="s">
        <v>72</v>
      </c>
      <c r="AY134" s="160" t="s">
        <v>160</v>
      </c>
    </row>
    <row r="135" spans="2:65" s="13" customFormat="1" ht="10.199999999999999">
      <c r="B135" s="165"/>
      <c r="D135" s="159" t="s">
        <v>167</v>
      </c>
      <c r="E135" s="166" t="s">
        <v>1</v>
      </c>
      <c r="F135" s="167" t="s">
        <v>179</v>
      </c>
      <c r="H135" s="168">
        <v>3</v>
      </c>
      <c r="I135" s="169"/>
      <c r="L135" s="165"/>
      <c r="M135" s="170"/>
      <c r="T135" s="171"/>
      <c r="AT135" s="166" t="s">
        <v>167</v>
      </c>
      <c r="AU135" s="166" t="s">
        <v>83</v>
      </c>
      <c r="AV135" s="13" t="s">
        <v>83</v>
      </c>
      <c r="AW135" s="13" t="s">
        <v>29</v>
      </c>
      <c r="AX135" s="13" t="s">
        <v>72</v>
      </c>
      <c r="AY135" s="166" t="s">
        <v>160</v>
      </c>
    </row>
    <row r="136" spans="2:65" s="14" customFormat="1" ht="10.199999999999999">
      <c r="B136" s="172"/>
      <c r="D136" s="159" t="s">
        <v>167</v>
      </c>
      <c r="E136" s="173" t="s">
        <v>1</v>
      </c>
      <c r="F136" s="174" t="s">
        <v>174</v>
      </c>
      <c r="H136" s="175">
        <v>3</v>
      </c>
      <c r="I136" s="176"/>
      <c r="L136" s="172"/>
      <c r="M136" s="177"/>
      <c r="T136" s="178"/>
      <c r="AT136" s="173" t="s">
        <v>167</v>
      </c>
      <c r="AU136" s="173" t="s">
        <v>83</v>
      </c>
      <c r="AV136" s="14" t="s">
        <v>166</v>
      </c>
      <c r="AW136" s="14" t="s">
        <v>29</v>
      </c>
      <c r="AX136" s="14" t="s">
        <v>76</v>
      </c>
      <c r="AY136" s="173" t="s">
        <v>160</v>
      </c>
    </row>
    <row r="137" spans="2:65" s="1" customFormat="1" ht="16.5" customHeight="1">
      <c r="B137" s="143"/>
      <c r="C137" s="144" t="s">
        <v>166</v>
      </c>
      <c r="D137" s="144" t="s">
        <v>162</v>
      </c>
      <c r="E137" s="145" t="s">
        <v>881</v>
      </c>
      <c r="F137" s="146" t="s">
        <v>882</v>
      </c>
      <c r="G137" s="147" t="s">
        <v>289</v>
      </c>
      <c r="H137" s="148">
        <v>2</v>
      </c>
      <c r="I137" s="149"/>
      <c r="J137" s="150">
        <f>ROUND(I137*H137,2)</f>
        <v>0</v>
      </c>
      <c r="K137" s="151"/>
      <c r="L137" s="32"/>
      <c r="M137" s="152" t="s">
        <v>1</v>
      </c>
      <c r="N137" s="153" t="s">
        <v>38</v>
      </c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AR137" s="156" t="s">
        <v>166</v>
      </c>
      <c r="AT137" s="156" t="s">
        <v>162</v>
      </c>
      <c r="AU137" s="156" t="s">
        <v>83</v>
      </c>
      <c r="AY137" s="17" t="s">
        <v>160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7" t="s">
        <v>83</v>
      </c>
      <c r="BK137" s="157">
        <f>ROUND(I137*H137,2)</f>
        <v>0</v>
      </c>
      <c r="BL137" s="17" t="s">
        <v>166</v>
      </c>
      <c r="BM137" s="156" t="s">
        <v>187</v>
      </c>
    </row>
    <row r="138" spans="2:65" s="12" customFormat="1" ht="10.199999999999999">
      <c r="B138" s="158"/>
      <c r="D138" s="159" t="s">
        <v>167</v>
      </c>
      <c r="E138" s="160" t="s">
        <v>1</v>
      </c>
      <c r="F138" s="161" t="s">
        <v>883</v>
      </c>
      <c r="H138" s="160" t="s">
        <v>1</v>
      </c>
      <c r="I138" s="162"/>
      <c r="L138" s="158"/>
      <c r="M138" s="163"/>
      <c r="T138" s="164"/>
      <c r="AT138" s="160" t="s">
        <v>167</v>
      </c>
      <c r="AU138" s="160" t="s">
        <v>83</v>
      </c>
      <c r="AV138" s="12" t="s">
        <v>76</v>
      </c>
      <c r="AW138" s="12" t="s">
        <v>29</v>
      </c>
      <c r="AX138" s="12" t="s">
        <v>72</v>
      </c>
      <c r="AY138" s="160" t="s">
        <v>160</v>
      </c>
    </row>
    <row r="139" spans="2:65" s="13" customFormat="1" ht="10.199999999999999">
      <c r="B139" s="165"/>
      <c r="D139" s="159" t="s">
        <v>167</v>
      </c>
      <c r="E139" s="166" t="s">
        <v>1</v>
      </c>
      <c r="F139" s="167" t="s">
        <v>83</v>
      </c>
      <c r="H139" s="168">
        <v>2</v>
      </c>
      <c r="I139" s="169"/>
      <c r="L139" s="165"/>
      <c r="M139" s="170"/>
      <c r="T139" s="171"/>
      <c r="AT139" s="166" t="s">
        <v>167</v>
      </c>
      <c r="AU139" s="166" t="s">
        <v>83</v>
      </c>
      <c r="AV139" s="13" t="s">
        <v>83</v>
      </c>
      <c r="AW139" s="13" t="s">
        <v>29</v>
      </c>
      <c r="AX139" s="13" t="s">
        <v>72</v>
      </c>
      <c r="AY139" s="166" t="s">
        <v>160</v>
      </c>
    </row>
    <row r="140" spans="2:65" s="14" customFormat="1" ht="10.199999999999999">
      <c r="B140" s="172"/>
      <c r="D140" s="159" t="s">
        <v>167</v>
      </c>
      <c r="E140" s="173" t="s">
        <v>1</v>
      </c>
      <c r="F140" s="174" t="s">
        <v>174</v>
      </c>
      <c r="H140" s="175">
        <v>2</v>
      </c>
      <c r="I140" s="176"/>
      <c r="L140" s="172"/>
      <c r="M140" s="177"/>
      <c r="T140" s="178"/>
      <c r="AT140" s="173" t="s">
        <v>167</v>
      </c>
      <c r="AU140" s="173" t="s">
        <v>83</v>
      </c>
      <c r="AV140" s="14" t="s">
        <v>166</v>
      </c>
      <c r="AW140" s="14" t="s">
        <v>29</v>
      </c>
      <c r="AX140" s="14" t="s">
        <v>76</v>
      </c>
      <c r="AY140" s="173" t="s">
        <v>160</v>
      </c>
    </row>
    <row r="141" spans="2:65" s="1" customFormat="1" ht="16.5" customHeight="1">
      <c r="B141" s="143"/>
      <c r="C141" s="144" t="s">
        <v>190</v>
      </c>
      <c r="D141" s="144" t="s">
        <v>162</v>
      </c>
      <c r="E141" s="145" t="s">
        <v>884</v>
      </c>
      <c r="F141" s="146" t="s">
        <v>885</v>
      </c>
      <c r="G141" s="147" t="s">
        <v>289</v>
      </c>
      <c r="H141" s="148">
        <v>2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38</v>
      </c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AR141" s="156" t="s">
        <v>166</v>
      </c>
      <c r="AT141" s="156" t="s">
        <v>162</v>
      </c>
      <c r="AU141" s="156" t="s">
        <v>83</v>
      </c>
      <c r="AY141" s="17" t="s">
        <v>160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7" t="s">
        <v>83</v>
      </c>
      <c r="BK141" s="157">
        <f>ROUND(I141*H141,2)</f>
        <v>0</v>
      </c>
      <c r="BL141" s="17" t="s">
        <v>166</v>
      </c>
      <c r="BM141" s="156" t="s">
        <v>193</v>
      </c>
    </row>
    <row r="142" spans="2:65" s="12" customFormat="1" ht="10.199999999999999">
      <c r="B142" s="158"/>
      <c r="D142" s="159" t="s">
        <v>167</v>
      </c>
      <c r="E142" s="160" t="s">
        <v>1</v>
      </c>
      <c r="F142" s="161" t="s">
        <v>886</v>
      </c>
      <c r="H142" s="160" t="s">
        <v>1</v>
      </c>
      <c r="I142" s="162"/>
      <c r="L142" s="158"/>
      <c r="M142" s="163"/>
      <c r="T142" s="164"/>
      <c r="AT142" s="160" t="s">
        <v>167</v>
      </c>
      <c r="AU142" s="160" t="s">
        <v>83</v>
      </c>
      <c r="AV142" s="12" t="s">
        <v>76</v>
      </c>
      <c r="AW142" s="12" t="s">
        <v>29</v>
      </c>
      <c r="AX142" s="12" t="s">
        <v>72</v>
      </c>
      <c r="AY142" s="160" t="s">
        <v>160</v>
      </c>
    </row>
    <row r="143" spans="2:65" s="13" customFormat="1" ht="10.199999999999999">
      <c r="B143" s="165"/>
      <c r="D143" s="159" t="s">
        <v>167</v>
      </c>
      <c r="E143" s="166" t="s">
        <v>1</v>
      </c>
      <c r="F143" s="167" t="s">
        <v>83</v>
      </c>
      <c r="H143" s="168">
        <v>2</v>
      </c>
      <c r="I143" s="169"/>
      <c r="L143" s="165"/>
      <c r="M143" s="170"/>
      <c r="T143" s="171"/>
      <c r="AT143" s="166" t="s">
        <v>167</v>
      </c>
      <c r="AU143" s="166" t="s">
        <v>83</v>
      </c>
      <c r="AV143" s="13" t="s">
        <v>83</v>
      </c>
      <c r="AW143" s="13" t="s">
        <v>29</v>
      </c>
      <c r="AX143" s="13" t="s">
        <v>72</v>
      </c>
      <c r="AY143" s="166" t="s">
        <v>160</v>
      </c>
    </row>
    <row r="144" spans="2:65" s="14" customFormat="1" ht="10.199999999999999">
      <c r="B144" s="172"/>
      <c r="D144" s="159" t="s">
        <v>167</v>
      </c>
      <c r="E144" s="173" t="s">
        <v>1</v>
      </c>
      <c r="F144" s="174" t="s">
        <v>174</v>
      </c>
      <c r="H144" s="175">
        <v>2</v>
      </c>
      <c r="I144" s="176"/>
      <c r="L144" s="172"/>
      <c r="M144" s="177"/>
      <c r="T144" s="178"/>
      <c r="AT144" s="173" t="s">
        <v>167</v>
      </c>
      <c r="AU144" s="173" t="s">
        <v>83</v>
      </c>
      <c r="AV144" s="14" t="s">
        <v>166</v>
      </c>
      <c r="AW144" s="14" t="s">
        <v>29</v>
      </c>
      <c r="AX144" s="14" t="s">
        <v>76</v>
      </c>
      <c r="AY144" s="173" t="s">
        <v>160</v>
      </c>
    </row>
    <row r="145" spans="2:65" s="1" customFormat="1" ht="16.5" customHeight="1">
      <c r="B145" s="143"/>
      <c r="C145" s="144" t="s">
        <v>182</v>
      </c>
      <c r="D145" s="144" t="s">
        <v>162</v>
      </c>
      <c r="E145" s="145" t="s">
        <v>887</v>
      </c>
      <c r="F145" s="146" t="s">
        <v>888</v>
      </c>
      <c r="G145" s="147" t="s">
        <v>289</v>
      </c>
      <c r="H145" s="148">
        <v>2</v>
      </c>
      <c r="I145" s="149"/>
      <c r="J145" s="150">
        <f>ROUND(I145*H145,2)</f>
        <v>0</v>
      </c>
      <c r="K145" s="151"/>
      <c r="L145" s="32"/>
      <c r="M145" s="152" t="s">
        <v>1</v>
      </c>
      <c r="N145" s="153" t="s">
        <v>38</v>
      </c>
      <c r="P145" s="154">
        <f>O145*H145</f>
        <v>0</v>
      </c>
      <c r="Q145" s="154">
        <v>0</v>
      </c>
      <c r="R145" s="154">
        <f>Q145*H145</f>
        <v>0</v>
      </c>
      <c r="S145" s="154">
        <v>0</v>
      </c>
      <c r="T145" s="155">
        <f>S145*H145</f>
        <v>0</v>
      </c>
      <c r="AR145" s="156" t="s">
        <v>166</v>
      </c>
      <c r="AT145" s="156" t="s">
        <v>162</v>
      </c>
      <c r="AU145" s="156" t="s">
        <v>83</v>
      </c>
      <c r="AY145" s="17" t="s">
        <v>160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7" t="s">
        <v>83</v>
      </c>
      <c r="BK145" s="157">
        <f>ROUND(I145*H145,2)</f>
        <v>0</v>
      </c>
      <c r="BL145" s="17" t="s">
        <v>166</v>
      </c>
      <c r="BM145" s="156" t="s">
        <v>198</v>
      </c>
    </row>
    <row r="146" spans="2:65" s="12" customFormat="1" ht="10.199999999999999">
      <c r="B146" s="158"/>
      <c r="D146" s="159" t="s">
        <v>167</v>
      </c>
      <c r="E146" s="160" t="s">
        <v>1</v>
      </c>
      <c r="F146" s="161" t="s">
        <v>889</v>
      </c>
      <c r="H146" s="160" t="s">
        <v>1</v>
      </c>
      <c r="I146" s="162"/>
      <c r="L146" s="158"/>
      <c r="M146" s="163"/>
      <c r="T146" s="164"/>
      <c r="AT146" s="160" t="s">
        <v>167</v>
      </c>
      <c r="AU146" s="160" t="s">
        <v>83</v>
      </c>
      <c r="AV146" s="12" t="s">
        <v>76</v>
      </c>
      <c r="AW146" s="12" t="s">
        <v>29</v>
      </c>
      <c r="AX146" s="12" t="s">
        <v>72</v>
      </c>
      <c r="AY146" s="160" t="s">
        <v>160</v>
      </c>
    </row>
    <row r="147" spans="2:65" s="13" customFormat="1" ht="10.199999999999999">
      <c r="B147" s="165"/>
      <c r="D147" s="159" t="s">
        <v>167</v>
      </c>
      <c r="E147" s="166" t="s">
        <v>1</v>
      </c>
      <c r="F147" s="167" t="s">
        <v>83</v>
      </c>
      <c r="H147" s="168">
        <v>2</v>
      </c>
      <c r="I147" s="169"/>
      <c r="L147" s="165"/>
      <c r="M147" s="170"/>
      <c r="T147" s="171"/>
      <c r="AT147" s="166" t="s">
        <v>167</v>
      </c>
      <c r="AU147" s="166" t="s">
        <v>83</v>
      </c>
      <c r="AV147" s="13" t="s">
        <v>83</v>
      </c>
      <c r="AW147" s="13" t="s">
        <v>29</v>
      </c>
      <c r="AX147" s="13" t="s">
        <v>72</v>
      </c>
      <c r="AY147" s="166" t="s">
        <v>160</v>
      </c>
    </row>
    <row r="148" spans="2:65" s="14" customFormat="1" ht="10.199999999999999">
      <c r="B148" s="172"/>
      <c r="D148" s="159" t="s">
        <v>167</v>
      </c>
      <c r="E148" s="173" t="s">
        <v>1</v>
      </c>
      <c r="F148" s="174" t="s">
        <v>174</v>
      </c>
      <c r="H148" s="175">
        <v>2</v>
      </c>
      <c r="I148" s="176"/>
      <c r="L148" s="172"/>
      <c r="M148" s="177"/>
      <c r="T148" s="178"/>
      <c r="AT148" s="173" t="s">
        <v>167</v>
      </c>
      <c r="AU148" s="173" t="s">
        <v>83</v>
      </c>
      <c r="AV148" s="14" t="s">
        <v>166</v>
      </c>
      <c r="AW148" s="14" t="s">
        <v>29</v>
      </c>
      <c r="AX148" s="14" t="s">
        <v>76</v>
      </c>
      <c r="AY148" s="173" t="s">
        <v>160</v>
      </c>
    </row>
    <row r="149" spans="2:65" s="1" customFormat="1" ht="16.5" customHeight="1">
      <c r="B149" s="143"/>
      <c r="C149" s="144" t="s">
        <v>201</v>
      </c>
      <c r="D149" s="144" t="s">
        <v>162</v>
      </c>
      <c r="E149" s="145" t="s">
        <v>890</v>
      </c>
      <c r="F149" s="146" t="s">
        <v>891</v>
      </c>
      <c r="G149" s="147" t="s">
        <v>289</v>
      </c>
      <c r="H149" s="148">
        <v>2</v>
      </c>
      <c r="I149" s="149"/>
      <c r="J149" s="150">
        <f>ROUND(I149*H149,2)</f>
        <v>0</v>
      </c>
      <c r="K149" s="151"/>
      <c r="L149" s="32"/>
      <c r="M149" s="152" t="s">
        <v>1</v>
      </c>
      <c r="N149" s="153" t="s">
        <v>38</v>
      </c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AR149" s="156" t="s">
        <v>166</v>
      </c>
      <c r="AT149" s="156" t="s">
        <v>162</v>
      </c>
      <c r="AU149" s="156" t="s">
        <v>83</v>
      </c>
      <c r="AY149" s="17" t="s">
        <v>160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7" t="s">
        <v>83</v>
      </c>
      <c r="BK149" s="157">
        <f>ROUND(I149*H149,2)</f>
        <v>0</v>
      </c>
      <c r="BL149" s="17" t="s">
        <v>166</v>
      </c>
      <c r="BM149" s="156" t="s">
        <v>204</v>
      </c>
    </row>
    <row r="150" spans="2:65" s="12" customFormat="1" ht="10.199999999999999">
      <c r="B150" s="158"/>
      <c r="D150" s="159" t="s">
        <v>167</v>
      </c>
      <c r="E150" s="160" t="s">
        <v>1</v>
      </c>
      <c r="F150" s="161" t="s">
        <v>892</v>
      </c>
      <c r="H150" s="160" t="s">
        <v>1</v>
      </c>
      <c r="I150" s="162"/>
      <c r="L150" s="158"/>
      <c r="M150" s="163"/>
      <c r="T150" s="164"/>
      <c r="AT150" s="160" t="s">
        <v>167</v>
      </c>
      <c r="AU150" s="160" t="s">
        <v>83</v>
      </c>
      <c r="AV150" s="12" t="s">
        <v>76</v>
      </c>
      <c r="AW150" s="12" t="s">
        <v>29</v>
      </c>
      <c r="AX150" s="12" t="s">
        <v>72</v>
      </c>
      <c r="AY150" s="160" t="s">
        <v>160</v>
      </c>
    </row>
    <row r="151" spans="2:65" s="13" customFormat="1" ht="10.199999999999999">
      <c r="B151" s="165"/>
      <c r="D151" s="159" t="s">
        <v>167</v>
      </c>
      <c r="E151" s="166" t="s">
        <v>1</v>
      </c>
      <c r="F151" s="167" t="s">
        <v>83</v>
      </c>
      <c r="H151" s="168">
        <v>2</v>
      </c>
      <c r="I151" s="169"/>
      <c r="L151" s="165"/>
      <c r="M151" s="170"/>
      <c r="T151" s="171"/>
      <c r="AT151" s="166" t="s">
        <v>167</v>
      </c>
      <c r="AU151" s="166" t="s">
        <v>83</v>
      </c>
      <c r="AV151" s="13" t="s">
        <v>83</v>
      </c>
      <c r="AW151" s="13" t="s">
        <v>29</v>
      </c>
      <c r="AX151" s="13" t="s">
        <v>72</v>
      </c>
      <c r="AY151" s="166" t="s">
        <v>160</v>
      </c>
    </row>
    <row r="152" spans="2:65" s="14" customFormat="1" ht="10.199999999999999">
      <c r="B152" s="172"/>
      <c r="D152" s="159" t="s">
        <v>167</v>
      </c>
      <c r="E152" s="173" t="s">
        <v>1</v>
      </c>
      <c r="F152" s="174" t="s">
        <v>174</v>
      </c>
      <c r="H152" s="175">
        <v>2</v>
      </c>
      <c r="I152" s="176"/>
      <c r="L152" s="172"/>
      <c r="M152" s="197"/>
      <c r="N152" s="198"/>
      <c r="O152" s="198"/>
      <c r="P152" s="198"/>
      <c r="Q152" s="198"/>
      <c r="R152" s="198"/>
      <c r="S152" s="198"/>
      <c r="T152" s="199"/>
      <c r="AT152" s="173" t="s">
        <v>167</v>
      </c>
      <c r="AU152" s="173" t="s">
        <v>83</v>
      </c>
      <c r="AV152" s="14" t="s">
        <v>166</v>
      </c>
      <c r="AW152" s="14" t="s">
        <v>29</v>
      </c>
      <c r="AX152" s="14" t="s">
        <v>76</v>
      </c>
      <c r="AY152" s="173" t="s">
        <v>160</v>
      </c>
    </row>
    <row r="153" spans="2:65" s="1" customFormat="1" ht="6.9" customHeight="1">
      <c r="B153" s="47"/>
      <c r="C153" s="48"/>
      <c r="D153" s="48"/>
      <c r="E153" s="48"/>
      <c r="F153" s="48"/>
      <c r="G153" s="48"/>
      <c r="H153" s="48"/>
      <c r="I153" s="48"/>
      <c r="J153" s="48"/>
      <c r="K153" s="48"/>
      <c r="L153" s="32"/>
    </row>
  </sheetData>
  <autoFilter ref="C121:K152" xr:uid="{00000000-0009-0000-0000-000003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410"/>
  <sheetViews>
    <sheetView showGridLines="0" topLeftCell="A236" workbookViewId="0">
      <selection activeCell="F261" sqref="F260:F261"/>
    </sheetView>
  </sheetViews>
  <sheetFormatPr defaultRowHeight="13.8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9.710937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93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2" t="str">
        <f>'Rekapitulácia stavby'!K6</f>
        <v>Príloha č.2_Výkaz výmer_Obratiská autobusov zadanie</v>
      </c>
      <c r="F7" s="253"/>
      <c r="G7" s="253"/>
      <c r="H7" s="253"/>
      <c r="L7" s="20"/>
    </row>
    <row r="8" spans="2:46" ht="12" customHeight="1">
      <c r="B8" s="20"/>
      <c r="D8" s="27" t="s">
        <v>124</v>
      </c>
      <c r="L8" s="20"/>
    </row>
    <row r="9" spans="2:46" s="1" customFormat="1" ht="16.5" customHeight="1">
      <c r="B9" s="32"/>
      <c r="E9" s="252" t="s">
        <v>125</v>
      </c>
      <c r="F9" s="254"/>
      <c r="G9" s="254"/>
      <c r="H9" s="254"/>
      <c r="L9" s="32"/>
    </row>
    <row r="10" spans="2:46" s="1" customFormat="1" ht="12" customHeight="1">
      <c r="B10" s="32"/>
      <c r="D10" s="27" t="s">
        <v>126</v>
      </c>
      <c r="L10" s="32"/>
    </row>
    <row r="11" spans="2:46" s="1" customFormat="1" ht="30" customHeight="1">
      <c r="B11" s="32"/>
      <c r="E11" s="211" t="s">
        <v>893</v>
      </c>
      <c r="F11" s="254"/>
      <c r="G11" s="254"/>
      <c r="H11" s="254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26. 1. 2026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tr">
        <f>IF('Rekapitulácia stavby'!AN10="","",'Rekapitulácia stavby'!AN10)</f>
        <v/>
      </c>
      <c r="L16" s="32"/>
    </row>
    <row r="17" spans="2:12" s="1" customFormat="1" ht="18" customHeight="1">
      <c r="B17" s="32"/>
      <c r="E17" s="25" t="str">
        <f>IF('Rekapitulácia stavby'!E11="","",'Rekapitulácia stavby'!E11)</f>
        <v xml:space="preserve"> </v>
      </c>
      <c r="I17" s="27" t="s">
        <v>25</v>
      </c>
      <c r="J17" s="25" t="str">
        <f>IF('Rekapitulácia stavby'!AN11="","",'Rekapitulácia stavby'!AN11)</f>
        <v/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5" t="str">
        <f>'Rekapitulácia stavby'!E14</f>
        <v>Vyplň údaj</v>
      </c>
      <c r="F20" s="216"/>
      <c r="G20" s="216"/>
      <c r="H20" s="216"/>
      <c r="I20" s="27" t="s">
        <v>25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24</v>
      </c>
      <c r="J22" s="25" t="str">
        <f>IF('Rekapitulácia stavby'!AN16="","",'Rekapitulácia stavby'!AN16)</f>
        <v/>
      </c>
      <c r="L22" s="32"/>
    </row>
    <row r="23" spans="2:12" s="1" customFormat="1" ht="18" customHeight="1">
      <c r="B23" s="32"/>
      <c r="E23" s="25" t="str">
        <f>IF('Rekapitulácia stavby'!E17="","",'Rekapitulácia stavby'!E17)</f>
        <v xml:space="preserve"> </v>
      </c>
      <c r="I23" s="27" t="s">
        <v>25</v>
      </c>
      <c r="J23" s="25" t="str">
        <f>IF('Rekapitulácia stavby'!AN17="","",'Rekapitulácia stavby'!AN17)</f>
        <v/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30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7"/>
      <c r="E29" s="221" t="s">
        <v>1</v>
      </c>
      <c r="F29" s="221"/>
      <c r="G29" s="221"/>
      <c r="H29" s="221"/>
      <c r="L29" s="97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32</v>
      </c>
      <c r="J32" s="69">
        <f>ROUND(J126,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" customHeight="1">
      <c r="B35" s="32"/>
      <c r="D35" s="58" t="s">
        <v>36</v>
      </c>
      <c r="E35" s="37" t="s">
        <v>37</v>
      </c>
      <c r="F35" s="99">
        <f>ROUND((SUM(BE126:BE409)),  2)</f>
        <v>0</v>
      </c>
      <c r="G35" s="100"/>
      <c r="H35" s="100"/>
      <c r="I35" s="101">
        <v>0.23</v>
      </c>
      <c r="J35" s="99">
        <f>ROUND(((SUM(BE126:BE409))*I35),  2)</f>
        <v>0</v>
      </c>
      <c r="L35" s="32"/>
    </row>
    <row r="36" spans="2:12" s="1" customFormat="1" ht="14.4" customHeight="1">
      <c r="B36" s="32"/>
      <c r="E36" s="37" t="s">
        <v>38</v>
      </c>
      <c r="F36" s="89">
        <f>ROUND((SUM(BF126:BF409)),  2)</f>
        <v>0</v>
      </c>
      <c r="I36" s="102">
        <v>0.23</v>
      </c>
      <c r="J36" s="89">
        <f>ROUND(((SUM(BF126:BF409))*I36),  2)</f>
        <v>0</v>
      </c>
      <c r="L36" s="32"/>
    </row>
    <row r="37" spans="2:12" s="1" customFormat="1" ht="14.4" hidden="1" customHeight="1">
      <c r="B37" s="32"/>
      <c r="E37" s="27" t="s">
        <v>39</v>
      </c>
      <c r="F37" s="89">
        <f>ROUND((SUM(BG126:BG409)),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40</v>
      </c>
      <c r="F38" s="89">
        <f>ROUND((SUM(BH126:BH409)),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41</v>
      </c>
      <c r="F39" s="99">
        <f>ROUND((SUM(BI126:BI409)),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42</v>
      </c>
      <c r="E41" s="60"/>
      <c r="F41" s="60"/>
      <c r="G41" s="105" t="s">
        <v>43</v>
      </c>
      <c r="H41" s="106" t="s">
        <v>44</v>
      </c>
      <c r="I41" s="60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hidden="1" customHeight="1">
      <c r="B82" s="32"/>
      <c r="C82" s="21" t="s">
        <v>128</v>
      </c>
      <c r="L82" s="32"/>
    </row>
    <row r="83" spans="2:12" s="1" customFormat="1" ht="6.9" hidden="1" customHeight="1">
      <c r="B83" s="32"/>
      <c r="L83" s="32"/>
    </row>
    <row r="84" spans="2:12" s="1" customFormat="1" ht="12" hidden="1" customHeight="1">
      <c r="B84" s="32"/>
      <c r="C84" s="27" t="s">
        <v>15</v>
      </c>
      <c r="L84" s="32"/>
    </row>
    <row r="85" spans="2:12" s="1" customFormat="1" ht="16.5" hidden="1" customHeight="1">
      <c r="B85" s="32"/>
      <c r="E85" s="252" t="str">
        <f>E7</f>
        <v>Príloha č.2_Výkaz výmer_Obratiská autobusov zadanie</v>
      </c>
      <c r="F85" s="253"/>
      <c r="G85" s="253"/>
      <c r="H85" s="253"/>
      <c r="L85" s="32"/>
    </row>
    <row r="86" spans="2:12" ht="12" hidden="1" customHeight="1">
      <c r="B86" s="20"/>
      <c r="C86" s="27" t="s">
        <v>124</v>
      </c>
      <c r="L86" s="20"/>
    </row>
    <row r="87" spans="2:12" s="1" customFormat="1" ht="16.5" hidden="1" customHeight="1">
      <c r="B87" s="32"/>
      <c r="E87" s="252" t="s">
        <v>125</v>
      </c>
      <c r="F87" s="254"/>
      <c r="G87" s="254"/>
      <c r="H87" s="254"/>
      <c r="L87" s="32"/>
    </row>
    <row r="88" spans="2:12" s="1" customFormat="1" ht="12" hidden="1" customHeight="1">
      <c r="B88" s="32"/>
      <c r="C88" s="27" t="s">
        <v>126</v>
      </c>
      <c r="L88" s="32"/>
    </row>
    <row r="89" spans="2:12" s="1" customFormat="1" ht="30" hidden="1" customHeight="1">
      <c r="B89" s="32"/>
      <c r="E89" s="211" t="str">
        <f>E11</f>
        <v>SO_01_05_KD - Zelen.plochy a zatrávnenie - Obratisko pri  kultúrnom dome v obci Kostolná pri Dunaji</v>
      </c>
      <c r="F89" s="254"/>
      <c r="G89" s="254"/>
      <c r="H89" s="254"/>
      <c r="L89" s="32"/>
    </row>
    <row r="90" spans="2:12" s="1" customFormat="1" ht="6.9" hidden="1" customHeight="1">
      <c r="B90" s="32"/>
      <c r="L90" s="32"/>
    </row>
    <row r="91" spans="2:12" s="1" customFormat="1" ht="12" hidden="1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26. 1. 2026</v>
      </c>
      <c r="L91" s="32"/>
    </row>
    <row r="92" spans="2:12" s="1" customFormat="1" ht="6.9" hidden="1" customHeight="1">
      <c r="B92" s="32"/>
      <c r="L92" s="32"/>
    </row>
    <row r="93" spans="2:12" s="1" customFormat="1" ht="15.15" hidden="1" customHeight="1">
      <c r="B93" s="32"/>
      <c r="C93" s="27" t="s">
        <v>23</v>
      </c>
      <c r="F93" s="25" t="str">
        <f>E17</f>
        <v xml:space="preserve"> </v>
      </c>
      <c r="I93" s="27" t="s">
        <v>28</v>
      </c>
      <c r="J93" s="30" t="str">
        <f>E23</f>
        <v xml:space="preserve"> </v>
      </c>
      <c r="L93" s="32"/>
    </row>
    <row r="94" spans="2:12" s="1" customFormat="1" ht="15.15" hidden="1" customHeight="1">
      <c r="B94" s="32"/>
      <c r="C94" s="27" t="s">
        <v>26</v>
      </c>
      <c r="F94" s="25" t="str">
        <f>IF(E20="","",E20)</f>
        <v>Vyplň údaj</v>
      </c>
      <c r="I94" s="27" t="s">
        <v>30</v>
      </c>
      <c r="J94" s="30" t="str">
        <f>E26</f>
        <v xml:space="preserve"> </v>
      </c>
      <c r="L94" s="32"/>
    </row>
    <row r="95" spans="2:12" s="1" customFormat="1" ht="10.35" hidden="1" customHeight="1">
      <c r="B95" s="32"/>
      <c r="L95" s="32"/>
    </row>
    <row r="96" spans="2:12" s="1" customFormat="1" ht="29.25" hidden="1" customHeight="1">
      <c r="B96" s="32"/>
      <c r="C96" s="111" t="s">
        <v>129</v>
      </c>
      <c r="D96" s="103"/>
      <c r="E96" s="103"/>
      <c r="F96" s="103"/>
      <c r="G96" s="103"/>
      <c r="H96" s="103"/>
      <c r="I96" s="103"/>
      <c r="J96" s="112" t="s">
        <v>130</v>
      </c>
      <c r="K96" s="103"/>
      <c r="L96" s="32"/>
    </row>
    <row r="97" spans="2:47" s="1" customFormat="1" ht="10.35" hidden="1" customHeight="1">
      <c r="B97" s="32"/>
      <c r="L97" s="32"/>
    </row>
    <row r="98" spans="2:47" s="1" customFormat="1" ht="22.8" hidden="1" customHeight="1">
      <c r="B98" s="32"/>
      <c r="C98" s="113" t="s">
        <v>131</v>
      </c>
      <c r="J98" s="69">
        <f>J126</f>
        <v>0</v>
      </c>
      <c r="L98" s="32"/>
      <c r="AU98" s="17" t="s">
        <v>132</v>
      </c>
    </row>
    <row r="99" spans="2:47" s="8" customFormat="1" ht="24.9" hidden="1" customHeight="1">
      <c r="B99" s="114"/>
      <c r="D99" s="115" t="s">
        <v>133</v>
      </c>
      <c r="E99" s="116"/>
      <c r="F99" s="116"/>
      <c r="G99" s="116"/>
      <c r="H99" s="116"/>
      <c r="I99" s="116"/>
      <c r="J99" s="117">
        <f>J127</f>
        <v>0</v>
      </c>
      <c r="L99" s="114"/>
    </row>
    <row r="100" spans="2:47" s="8" customFormat="1" ht="24.9" hidden="1" customHeight="1">
      <c r="B100" s="114"/>
      <c r="D100" s="115" t="s">
        <v>894</v>
      </c>
      <c r="E100" s="116"/>
      <c r="F100" s="116"/>
      <c r="G100" s="116"/>
      <c r="H100" s="116"/>
      <c r="I100" s="116"/>
      <c r="J100" s="117">
        <f>J128</f>
        <v>0</v>
      </c>
      <c r="L100" s="114"/>
    </row>
    <row r="101" spans="2:47" s="8" customFormat="1" ht="24.9" hidden="1" customHeight="1">
      <c r="B101" s="114"/>
      <c r="D101" s="115" t="s">
        <v>895</v>
      </c>
      <c r="E101" s="116"/>
      <c r="F101" s="116"/>
      <c r="G101" s="116"/>
      <c r="H101" s="116"/>
      <c r="I101" s="116"/>
      <c r="J101" s="117">
        <f>J382</f>
        <v>0</v>
      </c>
      <c r="L101" s="114"/>
    </row>
    <row r="102" spans="2:47" s="8" customFormat="1" ht="24.9" hidden="1" customHeight="1">
      <c r="B102" s="114"/>
      <c r="D102" s="115" t="s">
        <v>896</v>
      </c>
      <c r="E102" s="116"/>
      <c r="F102" s="116"/>
      <c r="G102" s="116"/>
      <c r="H102" s="116"/>
      <c r="I102" s="116"/>
      <c r="J102" s="117">
        <f>J391</f>
        <v>0</v>
      </c>
      <c r="L102" s="114"/>
    </row>
    <row r="103" spans="2:47" s="8" customFormat="1" ht="24.9" hidden="1" customHeight="1">
      <c r="B103" s="114"/>
      <c r="D103" s="115" t="s">
        <v>897</v>
      </c>
      <c r="E103" s="116"/>
      <c r="F103" s="116"/>
      <c r="G103" s="116"/>
      <c r="H103" s="116"/>
      <c r="I103" s="116"/>
      <c r="J103" s="117">
        <f>J399</f>
        <v>0</v>
      </c>
      <c r="L103" s="114"/>
    </row>
    <row r="104" spans="2:47" s="8" customFormat="1" ht="24.9" hidden="1" customHeight="1">
      <c r="B104" s="114"/>
      <c r="D104" s="115" t="s">
        <v>145</v>
      </c>
      <c r="E104" s="116"/>
      <c r="F104" s="116"/>
      <c r="G104" s="116"/>
      <c r="H104" s="116"/>
      <c r="I104" s="116"/>
      <c r="J104" s="117">
        <f>J401</f>
        <v>0</v>
      </c>
      <c r="L104" s="114"/>
    </row>
    <row r="105" spans="2:47" s="1" customFormat="1" ht="21.75" hidden="1" customHeight="1">
      <c r="B105" s="32"/>
      <c r="L105" s="32"/>
    </row>
    <row r="106" spans="2:47" s="1" customFormat="1" ht="6.9" hidden="1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07" spans="2:47" ht="10.199999999999999" hidden="1"/>
    <row r="108" spans="2:47" ht="10.199999999999999" hidden="1"/>
    <row r="109" spans="2:47" ht="10.199999999999999" hidden="1"/>
    <row r="110" spans="2:47" s="1" customFormat="1" ht="6.9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47" s="1" customFormat="1" ht="24.9" customHeight="1">
      <c r="B111" s="32"/>
      <c r="C111" s="21" t="s">
        <v>146</v>
      </c>
      <c r="L111" s="32"/>
    </row>
    <row r="112" spans="2:47" s="1" customFormat="1" ht="6.9" customHeight="1">
      <c r="B112" s="32"/>
      <c r="L112" s="32"/>
    </row>
    <row r="113" spans="2:63" s="1" customFormat="1" ht="12" customHeight="1">
      <c r="B113" s="32"/>
      <c r="C113" s="27" t="s">
        <v>15</v>
      </c>
      <c r="L113" s="32"/>
    </row>
    <row r="114" spans="2:63" s="1" customFormat="1" ht="16.5" customHeight="1">
      <c r="B114" s="32"/>
      <c r="E114" s="252" t="str">
        <f>E7</f>
        <v>Príloha č.2_Výkaz výmer_Obratiská autobusov zadanie</v>
      </c>
      <c r="F114" s="253"/>
      <c r="G114" s="253"/>
      <c r="H114" s="253"/>
      <c r="L114" s="32"/>
    </row>
    <row r="115" spans="2:63" ht="12" customHeight="1">
      <c r="B115" s="20"/>
      <c r="C115" s="27" t="s">
        <v>124</v>
      </c>
      <c r="L115" s="20"/>
    </row>
    <row r="116" spans="2:63" s="1" customFormat="1" ht="16.5" customHeight="1">
      <c r="B116" s="32"/>
      <c r="E116" s="252" t="s">
        <v>125</v>
      </c>
      <c r="F116" s="254"/>
      <c r="G116" s="254"/>
      <c r="H116" s="254"/>
      <c r="L116" s="32"/>
    </row>
    <row r="117" spans="2:63" s="1" customFormat="1" ht="12" customHeight="1">
      <c r="B117" s="32"/>
      <c r="C117" s="27" t="s">
        <v>126</v>
      </c>
      <c r="L117" s="32"/>
    </row>
    <row r="118" spans="2:63" s="1" customFormat="1" ht="30" customHeight="1">
      <c r="B118" s="32"/>
      <c r="E118" s="211" t="str">
        <f>E11</f>
        <v>SO_01_05_KD - Zelen.plochy a zatrávnenie - Obratisko pri  kultúrnom dome v obci Kostolná pri Dunaji</v>
      </c>
      <c r="F118" s="254"/>
      <c r="G118" s="254"/>
      <c r="H118" s="254"/>
      <c r="L118" s="32"/>
    </row>
    <row r="119" spans="2:63" s="1" customFormat="1" ht="6.9" customHeight="1">
      <c r="B119" s="32"/>
      <c r="L119" s="32"/>
    </row>
    <row r="120" spans="2:63" s="1" customFormat="1" ht="12" customHeight="1">
      <c r="B120" s="32"/>
      <c r="C120" s="27" t="s">
        <v>19</v>
      </c>
      <c r="F120" s="25" t="str">
        <f>F14</f>
        <v xml:space="preserve"> </v>
      </c>
      <c r="I120" s="27" t="s">
        <v>21</v>
      </c>
      <c r="J120" s="55" t="str">
        <f>IF(J14="","",J14)</f>
        <v>26. 1. 2026</v>
      </c>
      <c r="L120" s="32"/>
    </row>
    <row r="121" spans="2:63" s="1" customFormat="1" ht="6.9" customHeight="1">
      <c r="B121" s="32"/>
      <c r="L121" s="32"/>
    </row>
    <row r="122" spans="2:63" s="1" customFormat="1" ht="15.15" customHeight="1">
      <c r="B122" s="32"/>
      <c r="C122" s="27" t="s">
        <v>23</v>
      </c>
      <c r="F122" s="25" t="str">
        <f>E17</f>
        <v xml:space="preserve"> </v>
      </c>
      <c r="I122" s="27" t="s">
        <v>28</v>
      </c>
      <c r="J122" s="30" t="str">
        <f>E23</f>
        <v xml:space="preserve"> </v>
      </c>
      <c r="L122" s="32"/>
    </row>
    <row r="123" spans="2:63" s="1" customFormat="1" ht="15.15" customHeight="1">
      <c r="B123" s="32"/>
      <c r="C123" s="27" t="s">
        <v>26</v>
      </c>
      <c r="F123" s="25" t="str">
        <f>IF(E20="","",E20)</f>
        <v>Vyplň údaj</v>
      </c>
      <c r="I123" s="27" t="s">
        <v>30</v>
      </c>
      <c r="J123" s="30" t="str">
        <f>E26</f>
        <v xml:space="preserve"> </v>
      </c>
      <c r="L123" s="32"/>
    </row>
    <row r="124" spans="2:63" s="1" customFormat="1" ht="10.35" customHeight="1">
      <c r="B124" s="32"/>
      <c r="L124" s="32"/>
    </row>
    <row r="125" spans="2:63" s="10" customFormat="1" ht="29.25" customHeight="1">
      <c r="B125" s="122"/>
      <c r="C125" s="123" t="s">
        <v>147</v>
      </c>
      <c r="D125" s="124" t="s">
        <v>57</v>
      </c>
      <c r="E125" s="124" t="s">
        <v>53</v>
      </c>
      <c r="F125" s="124" t="s">
        <v>54</v>
      </c>
      <c r="G125" s="124" t="s">
        <v>148</v>
      </c>
      <c r="H125" s="124" t="s">
        <v>149</v>
      </c>
      <c r="I125" s="124" t="s">
        <v>150</v>
      </c>
      <c r="J125" s="125" t="s">
        <v>130</v>
      </c>
      <c r="K125" s="126" t="s">
        <v>151</v>
      </c>
      <c r="L125" s="122"/>
      <c r="M125" s="62" t="s">
        <v>1</v>
      </c>
      <c r="N125" s="63" t="s">
        <v>36</v>
      </c>
      <c r="O125" s="63" t="s">
        <v>152</v>
      </c>
      <c r="P125" s="63" t="s">
        <v>153</v>
      </c>
      <c r="Q125" s="63" t="s">
        <v>154</v>
      </c>
      <c r="R125" s="63" t="s">
        <v>155</v>
      </c>
      <c r="S125" s="63" t="s">
        <v>156</v>
      </c>
      <c r="T125" s="64" t="s">
        <v>157</v>
      </c>
    </row>
    <row r="126" spans="2:63" s="1" customFormat="1" ht="22.8" customHeight="1">
      <c r="B126" s="32"/>
      <c r="C126" s="67" t="s">
        <v>131</v>
      </c>
      <c r="J126" s="127">
        <f>BK126</f>
        <v>0</v>
      </c>
      <c r="L126" s="32"/>
      <c r="M126" s="65"/>
      <c r="N126" s="56"/>
      <c r="O126" s="56"/>
      <c r="P126" s="128">
        <f>P127+P128+P382+P391+P399+P401</f>
        <v>0</v>
      </c>
      <c r="Q126" s="56"/>
      <c r="R126" s="128">
        <f>R127+R128+R382+R391+R399+R401</f>
        <v>0</v>
      </c>
      <c r="S126" s="56"/>
      <c r="T126" s="129">
        <f>T127+T128+T382+T391+T399+T401</f>
        <v>0</v>
      </c>
      <c r="AT126" s="17" t="s">
        <v>71</v>
      </c>
      <c r="AU126" s="17" t="s">
        <v>132</v>
      </c>
      <c r="BK126" s="130">
        <f>BK127+BK128+BK382+BK391+BK399+BK401</f>
        <v>0</v>
      </c>
    </row>
    <row r="127" spans="2:63" s="11" customFormat="1" ht="25.95" customHeight="1">
      <c r="B127" s="131"/>
      <c r="D127" s="132" t="s">
        <v>71</v>
      </c>
      <c r="E127" s="133" t="s">
        <v>158</v>
      </c>
      <c r="F127" s="133" t="s">
        <v>159</v>
      </c>
      <c r="I127" s="134"/>
      <c r="J127" s="135">
        <f>BK127</f>
        <v>0</v>
      </c>
      <c r="L127" s="131"/>
      <c r="M127" s="136"/>
      <c r="P127" s="137">
        <v>0</v>
      </c>
      <c r="R127" s="137">
        <v>0</v>
      </c>
      <c r="T127" s="138">
        <v>0</v>
      </c>
      <c r="AR127" s="132" t="s">
        <v>76</v>
      </c>
      <c r="AT127" s="139" t="s">
        <v>71</v>
      </c>
      <c r="AU127" s="139" t="s">
        <v>72</v>
      </c>
      <c r="AY127" s="132" t="s">
        <v>160</v>
      </c>
      <c r="BK127" s="140">
        <v>0</v>
      </c>
    </row>
    <row r="128" spans="2:63" s="11" customFormat="1" ht="25.95" customHeight="1">
      <c r="B128" s="131"/>
      <c r="D128" s="132" t="s">
        <v>71</v>
      </c>
      <c r="E128" s="133" t="s">
        <v>76</v>
      </c>
      <c r="F128" s="133" t="s">
        <v>161</v>
      </c>
      <c r="I128" s="134"/>
      <c r="J128" s="135">
        <f>BK128</f>
        <v>0</v>
      </c>
      <c r="L128" s="131"/>
      <c r="M128" s="136"/>
      <c r="P128" s="137">
        <f>SUM(P129:P381)</f>
        <v>0</v>
      </c>
      <c r="R128" s="137">
        <f>SUM(R129:R381)</f>
        <v>0</v>
      </c>
      <c r="T128" s="138">
        <f>SUM(T129:T381)</f>
        <v>0</v>
      </c>
      <c r="AR128" s="132" t="s">
        <v>76</v>
      </c>
      <c r="AT128" s="139" t="s">
        <v>71</v>
      </c>
      <c r="AU128" s="139" t="s">
        <v>72</v>
      </c>
      <c r="AY128" s="132" t="s">
        <v>160</v>
      </c>
      <c r="BK128" s="140">
        <f>SUM(BK129:BK381)</f>
        <v>0</v>
      </c>
    </row>
    <row r="129" spans="2:65" s="1" customFormat="1" ht="37.799999999999997" customHeight="1">
      <c r="B129" s="143"/>
      <c r="C129" s="144" t="s">
        <v>76</v>
      </c>
      <c r="D129" s="144" t="s">
        <v>162</v>
      </c>
      <c r="E129" s="145" t="s">
        <v>898</v>
      </c>
      <c r="F129" s="146" t="s">
        <v>899</v>
      </c>
      <c r="G129" s="147" t="s">
        <v>165</v>
      </c>
      <c r="H129" s="148">
        <v>576</v>
      </c>
      <c r="I129" s="149"/>
      <c r="J129" s="150">
        <f>ROUND(I129*H129,2)</f>
        <v>0</v>
      </c>
      <c r="K129" s="151"/>
      <c r="L129" s="32"/>
      <c r="M129" s="152" t="s">
        <v>1</v>
      </c>
      <c r="N129" s="153" t="s">
        <v>38</v>
      </c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AR129" s="156" t="s">
        <v>166</v>
      </c>
      <c r="AT129" s="156" t="s">
        <v>162</v>
      </c>
      <c r="AU129" s="156" t="s">
        <v>76</v>
      </c>
      <c r="AY129" s="17" t="s">
        <v>160</v>
      </c>
      <c r="BE129" s="157">
        <f>IF(N129="základná",J129,0)</f>
        <v>0</v>
      </c>
      <c r="BF129" s="157">
        <f>IF(N129="znížená",J129,0)</f>
        <v>0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7" t="s">
        <v>83</v>
      </c>
      <c r="BK129" s="157">
        <f>ROUND(I129*H129,2)</f>
        <v>0</v>
      </c>
      <c r="BL129" s="17" t="s">
        <v>166</v>
      </c>
      <c r="BM129" s="156" t="s">
        <v>83</v>
      </c>
    </row>
    <row r="130" spans="2:65" s="12" customFormat="1" ht="30.6">
      <c r="B130" s="158"/>
      <c r="D130" s="159" t="s">
        <v>167</v>
      </c>
      <c r="E130" s="160" t="s">
        <v>1</v>
      </c>
      <c r="F130" s="161" t="s">
        <v>899</v>
      </c>
      <c r="H130" s="160" t="s">
        <v>1</v>
      </c>
      <c r="I130" s="162"/>
      <c r="L130" s="158"/>
      <c r="M130" s="163"/>
      <c r="T130" s="164"/>
      <c r="AT130" s="160" t="s">
        <v>167</v>
      </c>
      <c r="AU130" s="160" t="s">
        <v>76</v>
      </c>
      <c r="AV130" s="12" t="s">
        <v>76</v>
      </c>
      <c r="AW130" s="12" t="s">
        <v>29</v>
      </c>
      <c r="AX130" s="12" t="s">
        <v>72</v>
      </c>
      <c r="AY130" s="160" t="s">
        <v>160</v>
      </c>
    </row>
    <row r="131" spans="2:65" s="13" customFormat="1" ht="10.199999999999999">
      <c r="B131" s="165"/>
      <c r="D131" s="159" t="s">
        <v>167</v>
      </c>
      <c r="E131" s="166" t="s">
        <v>1</v>
      </c>
      <c r="F131" s="167" t="s">
        <v>900</v>
      </c>
      <c r="H131" s="168">
        <v>576</v>
      </c>
      <c r="I131" s="169"/>
      <c r="L131" s="165"/>
      <c r="M131" s="170"/>
      <c r="T131" s="171"/>
      <c r="AT131" s="166" t="s">
        <v>167</v>
      </c>
      <c r="AU131" s="166" t="s">
        <v>76</v>
      </c>
      <c r="AV131" s="13" t="s">
        <v>83</v>
      </c>
      <c r="AW131" s="13" t="s">
        <v>29</v>
      </c>
      <c r="AX131" s="13" t="s">
        <v>72</v>
      </c>
      <c r="AY131" s="166" t="s">
        <v>160</v>
      </c>
    </row>
    <row r="132" spans="2:65" s="12" customFormat="1" ht="10.199999999999999">
      <c r="B132" s="158"/>
      <c r="D132" s="159" t="s">
        <v>167</v>
      </c>
      <c r="E132" s="160" t="s">
        <v>1</v>
      </c>
      <c r="F132" s="161" t="s">
        <v>901</v>
      </c>
      <c r="H132" s="160" t="s">
        <v>1</v>
      </c>
      <c r="I132" s="162"/>
      <c r="L132" s="158"/>
      <c r="M132" s="163"/>
      <c r="T132" s="164"/>
      <c r="AT132" s="160" t="s">
        <v>167</v>
      </c>
      <c r="AU132" s="160" t="s">
        <v>76</v>
      </c>
      <c r="AV132" s="12" t="s">
        <v>76</v>
      </c>
      <c r="AW132" s="12" t="s">
        <v>29</v>
      </c>
      <c r="AX132" s="12" t="s">
        <v>72</v>
      </c>
      <c r="AY132" s="160" t="s">
        <v>160</v>
      </c>
    </row>
    <row r="133" spans="2:65" s="12" customFormat="1" ht="30.6">
      <c r="B133" s="158"/>
      <c r="D133" s="159" t="s">
        <v>167</v>
      </c>
      <c r="E133" s="160" t="s">
        <v>1</v>
      </c>
      <c r="F133" s="161" t="s">
        <v>902</v>
      </c>
      <c r="H133" s="160" t="s">
        <v>1</v>
      </c>
      <c r="I133" s="162"/>
      <c r="L133" s="158"/>
      <c r="M133" s="163"/>
      <c r="T133" s="164"/>
      <c r="AT133" s="160" t="s">
        <v>167</v>
      </c>
      <c r="AU133" s="160" t="s">
        <v>76</v>
      </c>
      <c r="AV133" s="12" t="s">
        <v>76</v>
      </c>
      <c r="AW133" s="12" t="s">
        <v>29</v>
      </c>
      <c r="AX133" s="12" t="s">
        <v>72</v>
      </c>
      <c r="AY133" s="160" t="s">
        <v>160</v>
      </c>
    </row>
    <row r="134" spans="2:65" s="12" customFormat="1" ht="20.399999999999999">
      <c r="B134" s="158"/>
      <c r="D134" s="159" t="s">
        <v>167</v>
      </c>
      <c r="E134" s="160" t="s">
        <v>1</v>
      </c>
      <c r="F134" s="161" t="s">
        <v>903</v>
      </c>
      <c r="H134" s="160" t="s">
        <v>1</v>
      </c>
      <c r="I134" s="162"/>
      <c r="L134" s="158"/>
      <c r="M134" s="163"/>
      <c r="T134" s="164"/>
      <c r="AT134" s="160" t="s">
        <v>167</v>
      </c>
      <c r="AU134" s="160" t="s">
        <v>76</v>
      </c>
      <c r="AV134" s="12" t="s">
        <v>76</v>
      </c>
      <c r="AW134" s="12" t="s">
        <v>29</v>
      </c>
      <c r="AX134" s="12" t="s">
        <v>72</v>
      </c>
      <c r="AY134" s="160" t="s">
        <v>160</v>
      </c>
    </row>
    <row r="135" spans="2:65" s="14" customFormat="1" ht="10.199999999999999">
      <c r="B135" s="172"/>
      <c r="D135" s="159" t="s">
        <v>167</v>
      </c>
      <c r="E135" s="173" t="s">
        <v>1</v>
      </c>
      <c r="F135" s="174" t="s">
        <v>174</v>
      </c>
      <c r="H135" s="175">
        <v>576</v>
      </c>
      <c r="I135" s="176"/>
      <c r="L135" s="172"/>
      <c r="M135" s="177"/>
      <c r="T135" s="178"/>
      <c r="AT135" s="173" t="s">
        <v>167</v>
      </c>
      <c r="AU135" s="173" t="s">
        <v>76</v>
      </c>
      <c r="AV135" s="14" t="s">
        <v>166</v>
      </c>
      <c r="AW135" s="14" t="s">
        <v>29</v>
      </c>
      <c r="AX135" s="14" t="s">
        <v>76</v>
      </c>
      <c r="AY135" s="173" t="s">
        <v>160</v>
      </c>
    </row>
    <row r="136" spans="2:65" s="1" customFormat="1" ht="33" customHeight="1">
      <c r="B136" s="143"/>
      <c r="C136" s="144" t="s">
        <v>83</v>
      </c>
      <c r="D136" s="144" t="s">
        <v>162</v>
      </c>
      <c r="E136" s="145" t="s">
        <v>904</v>
      </c>
      <c r="F136" s="146" t="s">
        <v>905</v>
      </c>
      <c r="G136" s="147" t="s">
        <v>165</v>
      </c>
      <c r="H136" s="148">
        <v>260</v>
      </c>
      <c r="I136" s="149"/>
      <c r="J136" s="150">
        <f>ROUND(I136*H136,2)</f>
        <v>0</v>
      </c>
      <c r="K136" s="151"/>
      <c r="L136" s="32"/>
      <c r="M136" s="152" t="s">
        <v>1</v>
      </c>
      <c r="N136" s="153" t="s">
        <v>38</v>
      </c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AR136" s="156" t="s">
        <v>166</v>
      </c>
      <c r="AT136" s="156" t="s">
        <v>162</v>
      </c>
      <c r="AU136" s="156" t="s">
        <v>76</v>
      </c>
      <c r="AY136" s="17" t="s">
        <v>160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7" t="s">
        <v>83</v>
      </c>
      <c r="BK136" s="157">
        <f>ROUND(I136*H136,2)</f>
        <v>0</v>
      </c>
      <c r="BL136" s="17" t="s">
        <v>166</v>
      </c>
      <c r="BM136" s="156" t="s">
        <v>166</v>
      </c>
    </row>
    <row r="137" spans="2:65" s="12" customFormat="1" ht="20.399999999999999">
      <c r="B137" s="158"/>
      <c r="D137" s="159" t="s">
        <v>167</v>
      </c>
      <c r="E137" s="160" t="s">
        <v>1</v>
      </c>
      <c r="F137" s="161" t="s">
        <v>906</v>
      </c>
      <c r="H137" s="160" t="s">
        <v>1</v>
      </c>
      <c r="I137" s="162"/>
      <c r="L137" s="158"/>
      <c r="M137" s="163"/>
      <c r="T137" s="164"/>
      <c r="AT137" s="160" t="s">
        <v>167</v>
      </c>
      <c r="AU137" s="160" t="s">
        <v>76</v>
      </c>
      <c r="AV137" s="12" t="s">
        <v>76</v>
      </c>
      <c r="AW137" s="12" t="s">
        <v>29</v>
      </c>
      <c r="AX137" s="12" t="s">
        <v>72</v>
      </c>
      <c r="AY137" s="160" t="s">
        <v>160</v>
      </c>
    </row>
    <row r="138" spans="2:65" s="12" customFormat="1" ht="30.6">
      <c r="B138" s="158"/>
      <c r="D138" s="159" t="s">
        <v>167</v>
      </c>
      <c r="E138" s="160" t="s">
        <v>1</v>
      </c>
      <c r="F138" s="161" t="s">
        <v>907</v>
      </c>
      <c r="H138" s="160" t="s">
        <v>1</v>
      </c>
      <c r="I138" s="162"/>
      <c r="L138" s="158"/>
      <c r="M138" s="163"/>
      <c r="T138" s="164"/>
      <c r="AT138" s="160" t="s">
        <v>167</v>
      </c>
      <c r="AU138" s="160" t="s">
        <v>76</v>
      </c>
      <c r="AV138" s="12" t="s">
        <v>76</v>
      </c>
      <c r="AW138" s="12" t="s">
        <v>29</v>
      </c>
      <c r="AX138" s="12" t="s">
        <v>72</v>
      </c>
      <c r="AY138" s="160" t="s">
        <v>160</v>
      </c>
    </row>
    <row r="139" spans="2:65" s="13" customFormat="1" ht="10.199999999999999">
      <c r="B139" s="165"/>
      <c r="D139" s="159" t="s">
        <v>167</v>
      </c>
      <c r="E139" s="166" t="s">
        <v>1</v>
      </c>
      <c r="F139" s="167" t="s">
        <v>391</v>
      </c>
      <c r="H139" s="168">
        <v>260</v>
      </c>
      <c r="I139" s="169"/>
      <c r="L139" s="165"/>
      <c r="M139" s="170"/>
      <c r="T139" s="171"/>
      <c r="AT139" s="166" t="s">
        <v>167</v>
      </c>
      <c r="AU139" s="166" t="s">
        <v>76</v>
      </c>
      <c r="AV139" s="13" t="s">
        <v>83</v>
      </c>
      <c r="AW139" s="13" t="s">
        <v>29</v>
      </c>
      <c r="AX139" s="13" t="s">
        <v>72</v>
      </c>
      <c r="AY139" s="166" t="s">
        <v>160</v>
      </c>
    </row>
    <row r="140" spans="2:65" s="14" customFormat="1" ht="10.199999999999999">
      <c r="B140" s="172"/>
      <c r="D140" s="159" t="s">
        <v>167</v>
      </c>
      <c r="E140" s="173" t="s">
        <v>1</v>
      </c>
      <c r="F140" s="174" t="s">
        <v>174</v>
      </c>
      <c r="H140" s="175">
        <v>260</v>
      </c>
      <c r="I140" s="176"/>
      <c r="L140" s="172"/>
      <c r="M140" s="177"/>
      <c r="T140" s="178"/>
      <c r="AT140" s="173" t="s">
        <v>167</v>
      </c>
      <c r="AU140" s="173" t="s">
        <v>76</v>
      </c>
      <c r="AV140" s="14" t="s">
        <v>166</v>
      </c>
      <c r="AW140" s="14" t="s">
        <v>29</v>
      </c>
      <c r="AX140" s="14" t="s">
        <v>76</v>
      </c>
      <c r="AY140" s="173" t="s">
        <v>160</v>
      </c>
    </row>
    <row r="141" spans="2:65" s="1" customFormat="1" ht="24.15" customHeight="1">
      <c r="B141" s="143"/>
      <c r="C141" s="144" t="s">
        <v>179</v>
      </c>
      <c r="D141" s="144" t="s">
        <v>162</v>
      </c>
      <c r="E141" s="145" t="s">
        <v>908</v>
      </c>
      <c r="F141" s="146" t="s">
        <v>909</v>
      </c>
      <c r="G141" s="147" t="s">
        <v>165</v>
      </c>
      <c r="H141" s="148">
        <v>36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38</v>
      </c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AR141" s="156" t="s">
        <v>166</v>
      </c>
      <c r="AT141" s="156" t="s">
        <v>162</v>
      </c>
      <c r="AU141" s="156" t="s">
        <v>76</v>
      </c>
      <c r="AY141" s="17" t="s">
        <v>160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7" t="s">
        <v>83</v>
      </c>
      <c r="BK141" s="157">
        <f>ROUND(I141*H141,2)</f>
        <v>0</v>
      </c>
      <c r="BL141" s="17" t="s">
        <v>166</v>
      </c>
      <c r="BM141" s="156" t="s">
        <v>182</v>
      </c>
    </row>
    <row r="142" spans="2:65" s="12" customFormat="1" ht="20.399999999999999">
      <c r="B142" s="158"/>
      <c r="D142" s="159" t="s">
        <v>167</v>
      </c>
      <c r="E142" s="160" t="s">
        <v>1</v>
      </c>
      <c r="F142" s="161" t="s">
        <v>910</v>
      </c>
      <c r="H142" s="160" t="s">
        <v>1</v>
      </c>
      <c r="I142" s="162"/>
      <c r="L142" s="158"/>
      <c r="M142" s="163"/>
      <c r="T142" s="164"/>
      <c r="AT142" s="160" t="s">
        <v>167</v>
      </c>
      <c r="AU142" s="160" t="s">
        <v>76</v>
      </c>
      <c r="AV142" s="12" t="s">
        <v>76</v>
      </c>
      <c r="AW142" s="12" t="s">
        <v>29</v>
      </c>
      <c r="AX142" s="12" t="s">
        <v>72</v>
      </c>
      <c r="AY142" s="160" t="s">
        <v>160</v>
      </c>
    </row>
    <row r="143" spans="2:65" s="13" customFormat="1" ht="10.199999999999999">
      <c r="B143" s="165"/>
      <c r="D143" s="159" t="s">
        <v>167</v>
      </c>
      <c r="E143" s="166" t="s">
        <v>1</v>
      </c>
      <c r="F143" s="167" t="s">
        <v>269</v>
      </c>
      <c r="H143" s="168">
        <v>36</v>
      </c>
      <c r="I143" s="169"/>
      <c r="L143" s="165"/>
      <c r="M143" s="170"/>
      <c r="T143" s="171"/>
      <c r="AT143" s="166" t="s">
        <v>167</v>
      </c>
      <c r="AU143" s="166" t="s">
        <v>76</v>
      </c>
      <c r="AV143" s="13" t="s">
        <v>83</v>
      </c>
      <c r="AW143" s="13" t="s">
        <v>29</v>
      </c>
      <c r="AX143" s="13" t="s">
        <v>72</v>
      </c>
      <c r="AY143" s="166" t="s">
        <v>160</v>
      </c>
    </row>
    <row r="144" spans="2:65" s="14" customFormat="1" ht="10.199999999999999">
      <c r="B144" s="172"/>
      <c r="D144" s="159" t="s">
        <v>167</v>
      </c>
      <c r="E144" s="173" t="s">
        <v>1</v>
      </c>
      <c r="F144" s="174" t="s">
        <v>174</v>
      </c>
      <c r="H144" s="175">
        <v>36</v>
      </c>
      <c r="I144" s="176"/>
      <c r="L144" s="172"/>
      <c r="M144" s="177"/>
      <c r="T144" s="178"/>
      <c r="AT144" s="173" t="s">
        <v>167</v>
      </c>
      <c r="AU144" s="173" t="s">
        <v>76</v>
      </c>
      <c r="AV144" s="14" t="s">
        <v>166</v>
      </c>
      <c r="AW144" s="14" t="s">
        <v>29</v>
      </c>
      <c r="AX144" s="14" t="s">
        <v>76</v>
      </c>
      <c r="AY144" s="173" t="s">
        <v>160</v>
      </c>
    </row>
    <row r="145" spans="2:65" s="1" customFormat="1" ht="24.15" customHeight="1">
      <c r="B145" s="143"/>
      <c r="C145" s="144" t="s">
        <v>166</v>
      </c>
      <c r="D145" s="144" t="s">
        <v>162</v>
      </c>
      <c r="E145" s="145" t="s">
        <v>911</v>
      </c>
      <c r="F145" s="146" t="s">
        <v>912</v>
      </c>
      <c r="G145" s="147" t="s">
        <v>165</v>
      </c>
      <c r="H145" s="148">
        <v>74</v>
      </c>
      <c r="I145" s="149"/>
      <c r="J145" s="150">
        <f>ROUND(I145*H145,2)</f>
        <v>0</v>
      </c>
      <c r="K145" s="151"/>
      <c r="L145" s="32"/>
      <c r="M145" s="152" t="s">
        <v>1</v>
      </c>
      <c r="N145" s="153" t="s">
        <v>38</v>
      </c>
      <c r="P145" s="154">
        <f>O145*H145</f>
        <v>0</v>
      </c>
      <c r="Q145" s="154">
        <v>0</v>
      </c>
      <c r="R145" s="154">
        <f>Q145*H145</f>
        <v>0</v>
      </c>
      <c r="S145" s="154">
        <v>0</v>
      </c>
      <c r="T145" s="155">
        <f>S145*H145</f>
        <v>0</v>
      </c>
      <c r="AR145" s="156" t="s">
        <v>166</v>
      </c>
      <c r="AT145" s="156" t="s">
        <v>162</v>
      </c>
      <c r="AU145" s="156" t="s">
        <v>76</v>
      </c>
      <c r="AY145" s="17" t="s">
        <v>160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7" t="s">
        <v>83</v>
      </c>
      <c r="BK145" s="157">
        <f>ROUND(I145*H145,2)</f>
        <v>0</v>
      </c>
      <c r="BL145" s="17" t="s">
        <v>166</v>
      </c>
      <c r="BM145" s="156" t="s">
        <v>187</v>
      </c>
    </row>
    <row r="146" spans="2:65" s="12" customFormat="1" ht="10.199999999999999">
      <c r="B146" s="158"/>
      <c r="D146" s="159" t="s">
        <v>167</v>
      </c>
      <c r="E146" s="160" t="s">
        <v>1</v>
      </c>
      <c r="F146" s="161" t="s">
        <v>913</v>
      </c>
      <c r="H146" s="160" t="s">
        <v>1</v>
      </c>
      <c r="I146" s="162"/>
      <c r="L146" s="158"/>
      <c r="M146" s="163"/>
      <c r="T146" s="164"/>
      <c r="AT146" s="160" t="s">
        <v>167</v>
      </c>
      <c r="AU146" s="160" t="s">
        <v>76</v>
      </c>
      <c r="AV146" s="12" t="s">
        <v>76</v>
      </c>
      <c r="AW146" s="12" t="s">
        <v>29</v>
      </c>
      <c r="AX146" s="12" t="s">
        <v>72</v>
      </c>
      <c r="AY146" s="160" t="s">
        <v>160</v>
      </c>
    </row>
    <row r="147" spans="2:65" s="13" customFormat="1" ht="10.199999999999999">
      <c r="B147" s="165"/>
      <c r="D147" s="159" t="s">
        <v>167</v>
      </c>
      <c r="E147" s="166" t="s">
        <v>1</v>
      </c>
      <c r="F147" s="167" t="s">
        <v>412</v>
      </c>
      <c r="H147" s="168">
        <v>74</v>
      </c>
      <c r="I147" s="169"/>
      <c r="L147" s="165"/>
      <c r="M147" s="170"/>
      <c r="T147" s="171"/>
      <c r="AT147" s="166" t="s">
        <v>167</v>
      </c>
      <c r="AU147" s="166" t="s">
        <v>76</v>
      </c>
      <c r="AV147" s="13" t="s">
        <v>83</v>
      </c>
      <c r="AW147" s="13" t="s">
        <v>29</v>
      </c>
      <c r="AX147" s="13" t="s">
        <v>72</v>
      </c>
      <c r="AY147" s="166" t="s">
        <v>160</v>
      </c>
    </row>
    <row r="148" spans="2:65" s="14" customFormat="1" ht="10.199999999999999">
      <c r="B148" s="172"/>
      <c r="D148" s="159" t="s">
        <v>167</v>
      </c>
      <c r="E148" s="173" t="s">
        <v>1</v>
      </c>
      <c r="F148" s="174" t="s">
        <v>174</v>
      </c>
      <c r="H148" s="175">
        <v>74</v>
      </c>
      <c r="I148" s="176"/>
      <c r="L148" s="172"/>
      <c r="M148" s="177"/>
      <c r="T148" s="178"/>
      <c r="AT148" s="173" t="s">
        <v>167</v>
      </c>
      <c r="AU148" s="173" t="s">
        <v>76</v>
      </c>
      <c r="AV148" s="14" t="s">
        <v>166</v>
      </c>
      <c r="AW148" s="14" t="s">
        <v>29</v>
      </c>
      <c r="AX148" s="14" t="s">
        <v>76</v>
      </c>
      <c r="AY148" s="173" t="s">
        <v>160</v>
      </c>
    </row>
    <row r="149" spans="2:65" s="1" customFormat="1" ht="33" customHeight="1">
      <c r="B149" s="143"/>
      <c r="C149" s="144" t="s">
        <v>190</v>
      </c>
      <c r="D149" s="144" t="s">
        <v>162</v>
      </c>
      <c r="E149" s="145" t="s">
        <v>914</v>
      </c>
      <c r="F149" s="146" t="s">
        <v>915</v>
      </c>
      <c r="G149" s="147" t="s">
        <v>165</v>
      </c>
      <c r="H149" s="148">
        <v>19</v>
      </c>
      <c r="I149" s="149"/>
      <c r="J149" s="150">
        <f>ROUND(I149*H149,2)</f>
        <v>0</v>
      </c>
      <c r="K149" s="151"/>
      <c r="L149" s="32"/>
      <c r="M149" s="152" t="s">
        <v>1</v>
      </c>
      <c r="N149" s="153" t="s">
        <v>38</v>
      </c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AR149" s="156" t="s">
        <v>166</v>
      </c>
      <c r="AT149" s="156" t="s">
        <v>162</v>
      </c>
      <c r="AU149" s="156" t="s">
        <v>76</v>
      </c>
      <c r="AY149" s="17" t="s">
        <v>160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7" t="s">
        <v>83</v>
      </c>
      <c r="BK149" s="157">
        <f>ROUND(I149*H149,2)</f>
        <v>0</v>
      </c>
      <c r="BL149" s="17" t="s">
        <v>166</v>
      </c>
      <c r="BM149" s="156" t="s">
        <v>193</v>
      </c>
    </row>
    <row r="150" spans="2:65" s="12" customFormat="1" ht="20.399999999999999">
      <c r="B150" s="158"/>
      <c r="D150" s="159" t="s">
        <v>167</v>
      </c>
      <c r="E150" s="160" t="s">
        <v>1</v>
      </c>
      <c r="F150" s="161" t="s">
        <v>916</v>
      </c>
      <c r="H150" s="160" t="s">
        <v>1</v>
      </c>
      <c r="I150" s="162"/>
      <c r="L150" s="158"/>
      <c r="M150" s="163"/>
      <c r="T150" s="164"/>
      <c r="AT150" s="160" t="s">
        <v>167</v>
      </c>
      <c r="AU150" s="160" t="s">
        <v>76</v>
      </c>
      <c r="AV150" s="12" t="s">
        <v>76</v>
      </c>
      <c r="AW150" s="12" t="s">
        <v>29</v>
      </c>
      <c r="AX150" s="12" t="s">
        <v>72</v>
      </c>
      <c r="AY150" s="160" t="s">
        <v>160</v>
      </c>
    </row>
    <row r="151" spans="2:65" s="13" customFormat="1" ht="10.199999999999999">
      <c r="B151" s="165"/>
      <c r="D151" s="159" t="s">
        <v>167</v>
      </c>
      <c r="E151" s="166" t="s">
        <v>1</v>
      </c>
      <c r="F151" s="167" t="s">
        <v>272</v>
      </c>
      <c r="H151" s="168">
        <v>19</v>
      </c>
      <c r="I151" s="169"/>
      <c r="L151" s="165"/>
      <c r="M151" s="170"/>
      <c r="T151" s="171"/>
      <c r="AT151" s="166" t="s">
        <v>167</v>
      </c>
      <c r="AU151" s="166" t="s">
        <v>76</v>
      </c>
      <c r="AV151" s="13" t="s">
        <v>83</v>
      </c>
      <c r="AW151" s="13" t="s">
        <v>29</v>
      </c>
      <c r="AX151" s="13" t="s">
        <v>72</v>
      </c>
      <c r="AY151" s="166" t="s">
        <v>160</v>
      </c>
    </row>
    <row r="152" spans="2:65" s="14" customFormat="1" ht="10.199999999999999">
      <c r="B152" s="172"/>
      <c r="D152" s="159" t="s">
        <v>167</v>
      </c>
      <c r="E152" s="173" t="s">
        <v>1</v>
      </c>
      <c r="F152" s="174" t="s">
        <v>174</v>
      </c>
      <c r="H152" s="175">
        <v>19</v>
      </c>
      <c r="I152" s="176"/>
      <c r="L152" s="172"/>
      <c r="M152" s="177"/>
      <c r="T152" s="178"/>
      <c r="AT152" s="173" t="s">
        <v>167</v>
      </c>
      <c r="AU152" s="173" t="s">
        <v>76</v>
      </c>
      <c r="AV152" s="14" t="s">
        <v>166</v>
      </c>
      <c r="AW152" s="14" t="s">
        <v>29</v>
      </c>
      <c r="AX152" s="14" t="s">
        <v>76</v>
      </c>
      <c r="AY152" s="173" t="s">
        <v>160</v>
      </c>
    </row>
    <row r="153" spans="2:65" s="1" customFormat="1" ht="33" customHeight="1">
      <c r="B153" s="143"/>
      <c r="C153" s="144" t="s">
        <v>182</v>
      </c>
      <c r="D153" s="144" t="s">
        <v>162</v>
      </c>
      <c r="E153" s="145" t="s">
        <v>917</v>
      </c>
      <c r="F153" s="146" t="s">
        <v>918</v>
      </c>
      <c r="G153" s="147" t="s">
        <v>165</v>
      </c>
      <c r="H153" s="148">
        <v>105</v>
      </c>
      <c r="I153" s="149"/>
      <c r="J153" s="150">
        <f>ROUND(I153*H153,2)</f>
        <v>0</v>
      </c>
      <c r="K153" s="151"/>
      <c r="L153" s="32"/>
      <c r="M153" s="152" t="s">
        <v>1</v>
      </c>
      <c r="N153" s="153" t="s">
        <v>38</v>
      </c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AR153" s="156" t="s">
        <v>166</v>
      </c>
      <c r="AT153" s="156" t="s">
        <v>162</v>
      </c>
      <c r="AU153" s="156" t="s">
        <v>76</v>
      </c>
      <c r="AY153" s="17" t="s">
        <v>160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7" t="s">
        <v>83</v>
      </c>
      <c r="BK153" s="157">
        <f>ROUND(I153*H153,2)</f>
        <v>0</v>
      </c>
      <c r="BL153" s="17" t="s">
        <v>166</v>
      </c>
      <c r="BM153" s="156" t="s">
        <v>198</v>
      </c>
    </row>
    <row r="154" spans="2:65" s="12" customFormat="1" ht="20.399999999999999">
      <c r="B154" s="158"/>
      <c r="D154" s="159" t="s">
        <v>167</v>
      </c>
      <c r="E154" s="160" t="s">
        <v>1</v>
      </c>
      <c r="F154" s="161" t="s">
        <v>919</v>
      </c>
      <c r="H154" s="160" t="s">
        <v>1</v>
      </c>
      <c r="I154" s="162"/>
      <c r="L154" s="158"/>
      <c r="M154" s="163"/>
      <c r="T154" s="164"/>
      <c r="AT154" s="160" t="s">
        <v>167</v>
      </c>
      <c r="AU154" s="160" t="s">
        <v>76</v>
      </c>
      <c r="AV154" s="12" t="s">
        <v>76</v>
      </c>
      <c r="AW154" s="12" t="s">
        <v>29</v>
      </c>
      <c r="AX154" s="12" t="s">
        <v>72</v>
      </c>
      <c r="AY154" s="160" t="s">
        <v>160</v>
      </c>
    </row>
    <row r="155" spans="2:65" s="13" customFormat="1" ht="10.199999999999999">
      <c r="B155" s="165"/>
      <c r="D155" s="159" t="s">
        <v>167</v>
      </c>
      <c r="E155" s="166" t="s">
        <v>1</v>
      </c>
      <c r="F155" s="167" t="s">
        <v>468</v>
      </c>
      <c r="H155" s="168">
        <v>105</v>
      </c>
      <c r="I155" s="169"/>
      <c r="L155" s="165"/>
      <c r="M155" s="170"/>
      <c r="T155" s="171"/>
      <c r="AT155" s="166" t="s">
        <v>167</v>
      </c>
      <c r="AU155" s="166" t="s">
        <v>76</v>
      </c>
      <c r="AV155" s="13" t="s">
        <v>83</v>
      </c>
      <c r="AW155" s="13" t="s">
        <v>29</v>
      </c>
      <c r="AX155" s="13" t="s">
        <v>72</v>
      </c>
      <c r="AY155" s="166" t="s">
        <v>160</v>
      </c>
    </row>
    <row r="156" spans="2:65" s="14" customFormat="1" ht="10.199999999999999">
      <c r="B156" s="172"/>
      <c r="D156" s="159" t="s">
        <v>167</v>
      </c>
      <c r="E156" s="173" t="s">
        <v>1</v>
      </c>
      <c r="F156" s="174" t="s">
        <v>174</v>
      </c>
      <c r="H156" s="175">
        <v>105</v>
      </c>
      <c r="I156" s="176"/>
      <c r="L156" s="172"/>
      <c r="M156" s="177"/>
      <c r="T156" s="178"/>
      <c r="AT156" s="173" t="s">
        <v>167</v>
      </c>
      <c r="AU156" s="173" t="s">
        <v>76</v>
      </c>
      <c r="AV156" s="14" t="s">
        <v>166</v>
      </c>
      <c r="AW156" s="14" t="s">
        <v>29</v>
      </c>
      <c r="AX156" s="14" t="s">
        <v>76</v>
      </c>
      <c r="AY156" s="173" t="s">
        <v>160</v>
      </c>
    </row>
    <row r="157" spans="2:65" s="1" customFormat="1" ht="33" customHeight="1">
      <c r="B157" s="143"/>
      <c r="C157" s="144" t="s">
        <v>201</v>
      </c>
      <c r="D157" s="144" t="s">
        <v>162</v>
      </c>
      <c r="E157" s="145" t="s">
        <v>920</v>
      </c>
      <c r="F157" s="146" t="s">
        <v>921</v>
      </c>
      <c r="G157" s="147" t="s">
        <v>165</v>
      </c>
      <c r="H157" s="148">
        <v>78.8</v>
      </c>
      <c r="I157" s="149"/>
      <c r="J157" s="150">
        <f>ROUND(I157*H157,2)</f>
        <v>0</v>
      </c>
      <c r="K157" s="151"/>
      <c r="L157" s="32"/>
      <c r="M157" s="152" t="s">
        <v>1</v>
      </c>
      <c r="N157" s="153" t="s">
        <v>38</v>
      </c>
      <c r="P157" s="154">
        <f>O157*H157</f>
        <v>0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AR157" s="156" t="s">
        <v>166</v>
      </c>
      <c r="AT157" s="156" t="s">
        <v>162</v>
      </c>
      <c r="AU157" s="156" t="s">
        <v>76</v>
      </c>
      <c r="AY157" s="17" t="s">
        <v>160</v>
      </c>
      <c r="BE157" s="157">
        <f>IF(N157="základná",J157,0)</f>
        <v>0</v>
      </c>
      <c r="BF157" s="157">
        <f>IF(N157="znížená",J157,0)</f>
        <v>0</v>
      </c>
      <c r="BG157" s="157">
        <f>IF(N157="zákl. prenesená",J157,0)</f>
        <v>0</v>
      </c>
      <c r="BH157" s="157">
        <f>IF(N157="zníž. prenesená",J157,0)</f>
        <v>0</v>
      </c>
      <c r="BI157" s="157">
        <f>IF(N157="nulová",J157,0)</f>
        <v>0</v>
      </c>
      <c r="BJ157" s="17" t="s">
        <v>83</v>
      </c>
      <c r="BK157" s="157">
        <f>ROUND(I157*H157,2)</f>
        <v>0</v>
      </c>
      <c r="BL157" s="17" t="s">
        <v>166</v>
      </c>
      <c r="BM157" s="156" t="s">
        <v>204</v>
      </c>
    </row>
    <row r="158" spans="2:65" s="12" customFormat="1" ht="20.399999999999999">
      <c r="B158" s="158"/>
      <c r="D158" s="159" t="s">
        <v>167</v>
      </c>
      <c r="E158" s="160" t="s">
        <v>1</v>
      </c>
      <c r="F158" s="161" t="s">
        <v>922</v>
      </c>
      <c r="H158" s="160" t="s">
        <v>1</v>
      </c>
      <c r="I158" s="162"/>
      <c r="L158" s="158"/>
      <c r="M158" s="163"/>
      <c r="T158" s="164"/>
      <c r="AT158" s="160" t="s">
        <v>167</v>
      </c>
      <c r="AU158" s="160" t="s">
        <v>76</v>
      </c>
      <c r="AV158" s="12" t="s">
        <v>76</v>
      </c>
      <c r="AW158" s="12" t="s">
        <v>29</v>
      </c>
      <c r="AX158" s="12" t="s">
        <v>72</v>
      </c>
      <c r="AY158" s="160" t="s">
        <v>160</v>
      </c>
    </row>
    <row r="159" spans="2:65" s="12" customFormat="1" ht="10.199999999999999">
      <c r="B159" s="158"/>
      <c r="D159" s="159" t="s">
        <v>167</v>
      </c>
      <c r="E159" s="160" t="s">
        <v>1</v>
      </c>
      <c r="F159" s="161" t="s">
        <v>923</v>
      </c>
      <c r="H159" s="160" t="s">
        <v>1</v>
      </c>
      <c r="I159" s="162"/>
      <c r="L159" s="158"/>
      <c r="M159" s="163"/>
      <c r="T159" s="164"/>
      <c r="AT159" s="160" t="s">
        <v>167</v>
      </c>
      <c r="AU159" s="160" t="s">
        <v>76</v>
      </c>
      <c r="AV159" s="12" t="s">
        <v>76</v>
      </c>
      <c r="AW159" s="12" t="s">
        <v>29</v>
      </c>
      <c r="AX159" s="12" t="s">
        <v>72</v>
      </c>
      <c r="AY159" s="160" t="s">
        <v>160</v>
      </c>
    </row>
    <row r="160" spans="2:65" s="12" customFormat="1" ht="10.199999999999999">
      <c r="B160" s="158"/>
      <c r="D160" s="159" t="s">
        <v>167</v>
      </c>
      <c r="E160" s="160" t="s">
        <v>1</v>
      </c>
      <c r="F160" s="161" t="s">
        <v>924</v>
      </c>
      <c r="H160" s="160" t="s">
        <v>1</v>
      </c>
      <c r="I160" s="162"/>
      <c r="L160" s="158"/>
      <c r="M160" s="163"/>
      <c r="T160" s="164"/>
      <c r="AT160" s="160" t="s">
        <v>167</v>
      </c>
      <c r="AU160" s="160" t="s">
        <v>76</v>
      </c>
      <c r="AV160" s="12" t="s">
        <v>76</v>
      </c>
      <c r="AW160" s="12" t="s">
        <v>29</v>
      </c>
      <c r="AX160" s="12" t="s">
        <v>72</v>
      </c>
      <c r="AY160" s="160" t="s">
        <v>160</v>
      </c>
    </row>
    <row r="161" spans="2:65" s="13" customFormat="1" ht="10.199999999999999">
      <c r="B161" s="165"/>
      <c r="D161" s="159" t="s">
        <v>167</v>
      </c>
      <c r="E161" s="166" t="s">
        <v>1</v>
      </c>
      <c r="F161" s="167" t="s">
        <v>925</v>
      </c>
      <c r="H161" s="168">
        <v>78.8</v>
      </c>
      <c r="I161" s="169"/>
      <c r="L161" s="165"/>
      <c r="M161" s="170"/>
      <c r="T161" s="171"/>
      <c r="AT161" s="166" t="s">
        <v>167</v>
      </c>
      <c r="AU161" s="166" t="s">
        <v>76</v>
      </c>
      <c r="AV161" s="13" t="s">
        <v>83</v>
      </c>
      <c r="AW161" s="13" t="s">
        <v>29</v>
      </c>
      <c r="AX161" s="13" t="s">
        <v>72</v>
      </c>
      <c r="AY161" s="166" t="s">
        <v>160</v>
      </c>
    </row>
    <row r="162" spans="2:65" s="14" customFormat="1" ht="10.199999999999999">
      <c r="B162" s="172"/>
      <c r="D162" s="159" t="s">
        <v>167</v>
      </c>
      <c r="E162" s="173" t="s">
        <v>1</v>
      </c>
      <c r="F162" s="174" t="s">
        <v>174</v>
      </c>
      <c r="H162" s="175">
        <v>78.8</v>
      </c>
      <c r="I162" s="176"/>
      <c r="L162" s="172"/>
      <c r="M162" s="177"/>
      <c r="T162" s="178"/>
      <c r="AT162" s="173" t="s">
        <v>167</v>
      </c>
      <c r="AU162" s="173" t="s">
        <v>76</v>
      </c>
      <c r="AV162" s="14" t="s">
        <v>166</v>
      </c>
      <c r="AW162" s="14" t="s">
        <v>29</v>
      </c>
      <c r="AX162" s="14" t="s">
        <v>76</v>
      </c>
      <c r="AY162" s="173" t="s">
        <v>160</v>
      </c>
    </row>
    <row r="163" spans="2:65" s="1" customFormat="1" ht="33" customHeight="1">
      <c r="B163" s="143"/>
      <c r="C163" s="144" t="s">
        <v>187</v>
      </c>
      <c r="D163" s="144" t="s">
        <v>162</v>
      </c>
      <c r="E163" s="145" t="s">
        <v>926</v>
      </c>
      <c r="F163" s="146" t="s">
        <v>927</v>
      </c>
      <c r="G163" s="147" t="s">
        <v>165</v>
      </c>
      <c r="H163" s="148">
        <v>24</v>
      </c>
      <c r="I163" s="149"/>
      <c r="J163" s="150">
        <f>ROUND(I163*H163,2)</f>
        <v>0</v>
      </c>
      <c r="K163" s="151"/>
      <c r="L163" s="32"/>
      <c r="M163" s="152" t="s">
        <v>1</v>
      </c>
      <c r="N163" s="153" t="s">
        <v>38</v>
      </c>
      <c r="P163" s="154">
        <f>O163*H163</f>
        <v>0</v>
      </c>
      <c r="Q163" s="154">
        <v>0</v>
      </c>
      <c r="R163" s="154">
        <f>Q163*H163</f>
        <v>0</v>
      </c>
      <c r="S163" s="154">
        <v>0</v>
      </c>
      <c r="T163" s="155">
        <f>S163*H163</f>
        <v>0</v>
      </c>
      <c r="AR163" s="156" t="s">
        <v>166</v>
      </c>
      <c r="AT163" s="156" t="s">
        <v>162</v>
      </c>
      <c r="AU163" s="156" t="s">
        <v>76</v>
      </c>
      <c r="AY163" s="17" t="s">
        <v>160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7" t="s">
        <v>83</v>
      </c>
      <c r="BK163" s="157">
        <f>ROUND(I163*H163,2)</f>
        <v>0</v>
      </c>
      <c r="BL163" s="17" t="s">
        <v>166</v>
      </c>
      <c r="BM163" s="156" t="s">
        <v>210</v>
      </c>
    </row>
    <row r="164" spans="2:65" s="12" customFormat="1" ht="20.399999999999999">
      <c r="B164" s="158"/>
      <c r="D164" s="159" t="s">
        <v>167</v>
      </c>
      <c r="E164" s="160" t="s">
        <v>1</v>
      </c>
      <c r="F164" s="161" t="s">
        <v>928</v>
      </c>
      <c r="H164" s="160" t="s">
        <v>1</v>
      </c>
      <c r="I164" s="162"/>
      <c r="L164" s="158"/>
      <c r="M164" s="163"/>
      <c r="T164" s="164"/>
      <c r="AT164" s="160" t="s">
        <v>167</v>
      </c>
      <c r="AU164" s="160" t="s">
        <v>76</v>
      </c>
      <c r="AV164" s="12" t="s">
        <v>76</v>
      </c>
      <c r="AW164" s="12" t="s">
        <v>29</v>
      </c>
      <c r="AX164" s="12" t="s">
        <v>72</v>
      </c>
      <c r="AY164" s="160" t="s">
        <v>160</v>
      </c>
    </row>
    <row r="165" spans="2:65" s="13" customFormat="1" ht="10.199999999999999">
      <c r="B165" s="165"/>
      <c r="D165" s="159" t="s">
        <v>167</v>
      </c>
      <c r="E165" s="166" t="s">
        <v>1</v>
      </c>
      <c r="F165" s="167" t="s">
        <v>236</v>
      </c>
      <c r="H165" s="168">
        <v>24</v>
      </c>
      <c r="I165" s="169"/>
      <c r="L165" s="165"/>
      <c r="M165" s="170"/>
      <c r="T165" s="171"/>
      <c r="AT165" s="166" t="s">
        <v>167</v>
      </c>
      <c r="AU165" s="166" t="s">
        <v>76</v>
      </c>
      <c r="AV165" s="13" t="s">
        <v>83</v>
      </c>
      <c r="AW165" s="13" t="s">
        <v>29</v>
      </c>
      <c r="AX165" s="13" t="s">
        <v>72</v>
      </c>
      <c r="AY165" s="166" t="s">
        <v>160</v>
      </c>
    </row>
    <row r="166" spans="2:65" s="14" customFormat="1" ht="10.199999999999999">
      <c r="B166" s="172"/>
      <c r="D166" s="159" t="s">
        <v>167</v>
      </c>
      <c r="E166" s="173" t="s">
        <v>1</v>
      </c>
      <c r="F166" s="174" t="s">
        <v>174</v>
      </c>
      <c r="H166" s="175">
        <v>24</v>
      </c>
      <c r="I166" s="176"/>
      <c r="L166" s="172"/>
      <c r="M166" s="177"/>
      <c r="T166" s="178"/>
      <c r="AT166" s="173" t="s">
        <v>167</v>
      </c>
      <c r="AU166" s="173" t="s">
        <v>76</v>
      </c>
      <c r="AV166" s="14" t="s">
        <v>166</v>
      </c>
      <c r="AW166" s="14" t="s">
        <v>29</v>
      </c>
      <c r="AX166" s="14" t="s">
        <v>76</v>
      </c>
      <c r="AY166" s="173" t="s">
        <v>160</v>
      </c>
    </row>
    <row r="167" spans="2:65" s="1" customFormat="1" ht="33" customHeight="1">
      <c r="B167" s="143"/>
      <c r="C167" s="144" t="s">
        <v>213</v>
      </c>
      <c r="D167" s="144" t="s">
        <v>162</v>
      </c>
      <c r="E167" s="145" t="s">
        <v>929</v>
      </c>
      <c r="F167" s="146" t="s">
        <v>930</v>
      </c>
      <c r="G167" s="147" t="s">
        <v>209</v>
      </c>
      <c r="H167" s="148">
        <v>115.3</v>
      </c>
      <c r="I167" s="149"/>
      <c r="J167" s="150">
        <f>ROUND(I167*H167,2)</f>
        <v>0</v>
      </c>
      <c r="K167" s="151"/>
      <c r="L167" s="32"/>
      <c r="M167" s="152" t="s">
        <v>1</v>
      </c>
      <c r="N167" s="153" t="s">
        <v>38</v>
      </c>
      <c r="P167" s="154">
        <f>O167*H167</f>
        <v>0</v>
      </c>
      <c r="Q167" s="154">
        <v>0</v>
      </c>
      <c r="R167" s="154">
        <f>Q167*H167</f>
        <v>0</v>
      </c>
      <c r="S167" s="154">
        <v>0</v>
      </c>
      <c r="T167" s="155">
        <f>S167*H167</f>
        <v>0</v>
      </c>
      <c r="AR167" s="156" t="s">
        <v>166</v>
      </c>
      <c r="AT167" s="156" t="s">
        <v>162</v>
      </c>
      <c r="AU167" s="156" t="s">
        <v>76</v>
      </c>
      <c r="AY167" s="17" t="s">
        <v>160</v>
      </c>
      <c r="BE167" s="157">
        <f>IF(N167="základná",J167,0)</f>
        <v>0</v>
      </c>
      <c r="BF167" s="157">
        <f>IF(N167="znížená",J167,0)</f>
        <v>0</v>
      </c>
      <c r="BG167" s="157">
        <f>IF(N167="zákl. prenesená",J167,0)</f>
        <v>0</v>
      </c>
      <c r="BH167" s="157">
        <f>IF(N167="zníž. prenesená",J167,0)</f>
        <v>0</v>
      </c>
      <c r="BI167" s="157">
        <f>IF(N167="nulová",J167,0)</f>
        <v>0</v>
      </c>
      <c r="BJ167" s="17" t="s">
        <v>83</v>
      </c>
      <c r="BK167" s="157">
        <f>ROUND(I167*H167,2)</f>
        <v>0</v>
      </c>
      <c r="BL167" s="17" t="s">
        <v>166</v>
      </c>
      <c r="BM167" s="156" t="s">
        <v>216</v>
      </c>
    </row>
    <row r="168" spans="2:65" s="12" customFormat="1" ht="20.399999999999999">
      <c r="B168" s="158"/>
      <c r="D168" s="159" t="s">
        <v>167</v>
      </c>
      <c r="E168" s="160" t="s">
        <v>1</v>
      </c>
      <c r="F168" s="161" t="s">
        <v>931</v>
      </c>
      <c r="H168" s="160" t="s">
        <v>1</v>
      </c>
      <c r="I168" s="162"/>
      <c r="L168" s="158"/>
      <c r="M168" s="163"/>
      <c r="T168" s="164"/>
      <c r="AT168" s="160" t="s">
        <v>167</v>
      </c>
      <c r="AU168" s="160" t="s">
        <v>76</v>
      </c>
      <c r="AV168" s="12" t="s">
        <v>76</v>
      </c>
      <c r="AW168" s="12" t="s">
        <v>29</v>
      </c>
      <c r="AX168" s="12" t="s">
        <v>72</v>
      </c>
      <c r="AY168" s="160" t="s">
        <v>160</v>
      </c>
    </row>
    <row r="169" spans="2:65" s="13" customFormat="1" ht="10.199999999999999">
      <c r="B169" s="165"/>
      <c r="D169" s="159" t="s">
        <v>167</v>
      </c>
      <c r="E169" s="166" t="s">
        <v>1</v>
      </c>
      <c r="F169" s="167" t="s">
        <v>932</v>
      </c>
      <c r="H169" s="168">
        <v>115.3</v>
      </c>
      <c r="I169" s="169"/>
      <c r="L169" s="165"/>
      <c r="M169" s="170"/>
      <c r="T169" s="171"/>
      <c r="AT169" s="166" t="s">
        <v>167</v>
      </c>
      <c r="AU169" s="166" t="s">
        <v>76</v>
      </c>
      <c r="AV169" s="13" t="s">
        <v>83</v>
      </c>
      <c r="AW169" s="13" t="s">
        <v>29</v>
      </c>
      <c r="AX169" s="13" t="s">
        <v>72</v>
      </c>
      <c r="AY169" s="166" t="s">
        <v>160</v>
      </c>
    </row>
    <row r="170" spans="2:65" s="14" customFormat="1" ht="10.199999999999999">
      <c r="B170" s="172"/>
      <c r="D170" s="159" t="s">
        <v>167</v>
      </c>
      <c r="E170" s="173" t="s">
        <v>1</v>
      </c>
      <c r="F170" s="174" t="s">
        <v>174</v>
      </c>
      <c r="H170" s="175">
        <v>115.3</v>
      </c>
      <c r="I170" s="176"/>
      <c r="L170" s="172"/>
      <c r="M170" s="177"/>
      <c r="T170" s="178"/>
      <c r="AT170" s="173" t="s">
        <v>167</v>
      </c>
      <c r="AU170" s="173" t="s">
        <v>76</v>
      </c>
      <c r="AV170" s="14" t="s">
        <v>166</v>
      </c>
      <c r="AW170" s="14" t="s">
        <v>29</v>
      </c>
      <c r="AX170" s="14" t="s">
        <v>76</v>
      </c>
      <c r="AY170" s="173" t="s">
        <v>160</v>
      </c>
    </row>
    <row r="171" spans="2:65" s="1" customFormat="1" ht="37.799999999999997" customHeight="1">
      <c r="B171" s="143"/>
      <c r="C171" s="144" t="s">
        <v>193</v>
      </c>
      <c r="D171" s="144" t="s">
        <v>162</v>
      </c>
      <c r="E171" s="145" t="s">
        <v>219</v>
      </c>
      <c r="F171" s="146" t="s">
        <v>220</v>
      </c>
      <c r="G171" s="147" t="s">
        <v>209</v>
      </c>
      <c r="H171" s="148">
        <v>57.4</v>
      </c>
      <c r="I171" s="149"/>
      <c r="J171" s="150">
        <f>ROUND(I171*H171,2)</f>
        <v>0</v>
      </c>
      <c r="K171" s="151"/>
      <c r="L171" s="32"/>
      <c r="M171" s="152" t="s">
        <v>1</v>
      </c>
      <c r="N171" s="153" t="s">
        <v>38</v>
      </c>
      <c r="P171" s="154">
        <f>O171*H171</f>
        <v>0</v>
      </c>
      <c r="Q171" s="154">
        <v>0</v>
      </c>
      <c r="R171" s="154">
        <f>Q171*H171</f>
        <v>0</v>
      </c>
      <c r="S171" s="154">
        <v>0</v>
      </c>
      <c r="T171" s="155">
        <f>S171*H171</f>
        <v>0</v>
      </c>
      <c r="AR171" s="156" t="s">
        <v>166</v>
      </c>
      <c r="AT171" s="156" t="s">
        <v>162</v>
      </c>
      <c r="AU171" s="156" t="s">
        <v>76</v>
      </c>
      <c r="AY171" s="17" t="s">
        <v>160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83</v>
      </c>
      <c r="BK171" s="157">
        <f>ROUND(I171*H171,2)</f>
        <v>0</v>
      </c>
      <c r="BL171" s="17" t="s">
        <v>166</v>
      </c>
      <c r="BM171" s="156" t="s">
        <v>221</v>
      </c>
    </row>
    <row r="172" spans="2:65" s="12" customFormat="1" ht="10.199999999999999">
      <c r="B172" s="158"/>
      <c r="D172" s="159" t="s">
        <v>167</v>
      </c>
      <c r="E172" s="160" t="s">
        <v>1</v>
      </c>
      <c r="F172" s="161" t="s">
        <v>933</v>
      </c>
      <c r="H172" s="160" t="s">
        <v>1</v>
      </c>
      <c r="I172" s="162"/>
      <c r="L172" s="158"/>
      <c r="M172" s="163"/>
      <c r="T172" s="164"/>
      <c r="AT172" s="160" t="s">
        <v>167</v>
      </c>
      <c r="AU172" s="160" t="s">
        <v>76</v>
      </c>
      <c r="AV172" s="12" t="s">
        <v>76</v>
      </c>
      <c r="AW172" s="12" t="s">
        <v>29</v>
      </c>
      <c r="AX172" s="12" t="s">
        <v>72</v>
      </c>
      <c r="AY172" s="160" t="s">
        <v>160</v>
      </c>
    </row>
    <row r="173" spans="2:65" s="13" customFormat="1" ht="10.199999999999999">
      <c r="B173" s="165"/>
      <c r="D173" s="159" t="s">
        <v>167</v>
      </c>
      <c r="E173" s="166" t="s">
        <v>1</v>
      </c>
      <c r="F173" s="167" t="s">
        <v>934</v>
      </c>
      <c r="H173" s="168">
        <v>57.4</v>
      </c>
      <c r="I173" s="169"/>
      <c r="L173" s="165"/>
      <c r="M173" s="170"/>
      <c r="T173" s="171"/>
      <c r="AT173" s="166" t="s">
        <v>167</v>
      </c>
      <c r="AU173" s="166" t="s">
        <v>76</v>
      </c>
      <c r="AV173" s="13" t="s">
        <v>83</v>
      </c>
      <c r="AW173" s="13" t="s">
        <v>29</v>
      </c>
      <c r="AX173" s="13" t="s">
        <v>72</v>
      </c>
      <c r="AY173" s="166" t="s">
        <v>160</v>
      </c>
    </row>
    <row r="174" spans="2:65" s="14" customFormat="1" ht="10.199999999999999">
      <c r="B174" s="172"/>
      <c r="D174" s="159" t="s">
        <v>167</v>
      </c>
      <c r="E174" s="173" t="s">
        <v>1</v>
      </c>
      <c r="F174" s="174" t="s">
        <v>174</v>
      </c>
      <c r="H174" s="175">
        <v>57.4</v>
      </c>
      <c r="I174" s="176"/>
      <c r="L174" s="172"/>
      <c r="M174" s="177"/>
      <c r="T174" s="178"/>
      <c r="AT174" s="173" t="s">
        <v>167</v>
      </c>
      <c r="AU174" s="173" t="s">
        <v>76</v>
      </c>
      <c r="AV174" s="14" t="s">
        <v>166</v>
      </c>
      <c r="AW174" s="14" t="s">
        <v>29</v>
      </c>
      <c r="AX174" s="14" t="s">
        <v>76</v>
      </c>
      <c r="AY174" s="173" t="s">
        <v>160</v>
      </c>
    </row>
    <row r="175" spans="2:65" s="1" customFormat="1" ht="44.25" customHeight="1">
      <c r="B175" s="143"/>
      <c r="C175" s="144" t="s">
        <v>227</v>
      </c>
      <c r="D175" s="144" t="s">
        <v>162</v>
      </c>
      <c r="E175" s="145" t="s">
        <v>228</v>
      </c>
      <c r="F175" s="146" t="s">
        <v>229</v>
      </c>
      <c r="G175" s="147" t="s">
        <v>209</v>
      </c>
      <c r="H175" s="148">
        <v>2338.1999999999998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38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166</v>
      </c>
      <c r="AT175" s="156" t="s">
        <v>162</v>
      </c>
      <c r="AU175" s="156" t="s">
        <v>76</v>
      </c>
      <c r="AY175" s="17" t="s">
        <v>160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83</v>
      </c>
      <c r="BK175" s="157">
        <f>ROUND(I175*H175,2)</f>
        <v>0</v>
      </c>
      <c r="BL175" s="17" t="s">
        <v>166</v>
      </c>
      <c r="BM175" s="156" t="s">
        <v>230</v>
      </c>
    </row>
    <row r="176" spans="2:65" s="12" customFormat="1" ht="10.199999999999999">
      <c r="B176" s="158"/>
      <c r="D176" s="159" t="s">
        <v>167</v>
      </c>
      <c r="E176" s="160" t="s">
        <v>1</v>
      </c>
      <c r="F176" s="161" t="s">
        <v>231</v>
      </c>
      <c r="H176" s="160" t="s">
        <v>1</v>
      </c>
      <c r="I176" s="162"/>
      <c r="L176" s="158"/>
      <c r="M176" s="163"/>
      <c r="T176" s="164"/>
      <c r="AT176" s="160" t="s">
        <v>167</v>
      </c>
      <c r="AU176" s="160" t="s">
        <v>76</v>
      </c>
      <c r="AV176" s="12" t="s">
        <v>76</v>
      </c>
      <c r="AW176" s="12" t="s">
        <v>29</v>
      </c>
      <c r="AX176" s="12" t="s">
        <v>72</v>
      </c>
      <c r="AY176" s="160" t="s">
        <v>160</v>
      </c>
    </row>
    <row r="177" spans="2:65" s="13" customFormat="1" ht="10.199999999999999">
      <c r="B177" s="165"/>
      <c r="D177" s="159" t="s">
        <v>167</v>
      </c>
      <c r="E177" s="166" t="s">
        <v>1</v>
      </c>
      <c r="F177" s="167" t="s">
        <v>935</v>
      </c>
      <c r="H177" s="168">
        <v>2338.1999999999998</v>
      </c>
      <c r="I177" s="169"/>
      <c r="L177" s="165"/>
      <c r="M177" s="170"/>
      <c r="T177" s="171"/>
      <c r="AT177" s="166" t="s">
        <v>167</v>
      </c>
      <c r="AU177" s="166" t="s">
        <v>76</v>
      </c>
      <c r="AV177" s="13" t="s">
        <v>83</v>
      </c>
      <c r="AW177" s="13" t="s">
        <v>29</v>
      </c>
      <c r="AX177" s="13" t="s">
        <v>72</v>
      </c>
      <c r="AY177" s="166" t="s">
        <v>160</v>
      </c>
    </row>
    <row r="178" spans="2:65" s="14" customFormat="1" ht="10.199999999999999">
      <c r="B178" s="172"/>
      <c r="D178" s="159" t="s">
        <v>167</v>
      </c>
      <c r="E178" s="173" t="s">
        <v>1</v>
      </c>
      <c r="F178" s="174" t="s">
        <v>174</v>
      </c>
      <c r="H178" s="175">
        <v>2338.1999999999998</v>
      </c>
      <c r="I178" s="176"/>
      <c r="L178" s="172"/>
      <c r="M178" s="177"/>
      <c r="T178" s="178"/>
      <c r="AT178" s="173" t="s">
        <v>167</v>
      </c>
      <c r="AU178" s="173" t="s">
        <v>76</v>
      </c>
      <c r="AV178" s="14" t="s">
        <v>166</v>
      </c>
      <c r="AW178" s="14" t="s">
        <v>29</v>
      </c>
      <c r="AX178" s="14" t="s">
        <v>76</v>
      </c>
      <c r="AY178" s="173" t="s">
        <v>160</v>
      </c>
    </row>
    <row r="179" spans="2:65" s="1" customFormat="1" ht="24.15" customHeight="1">
      <c r="B179" s="143"/>
      <c r="C179" s="144" t="s">
        <v>198</v>
      </c>
      <c r="D179" s="144" t="s">
        <v>162</v>
      </c>
      <c r="E179" s="145" t="s">
        <v>234</v>
      </c>
      <c r="F179" s="146" t="s">
        <v>235</v>
      </c>
      <c r="G179" s="147" t="s">
        <v>209</v>
      </c>
      <c r="H179" s="148">
        <v>100</v>
      </c>
      <c r="I179" s="149"/>
      <c r="J179" s="150">
        <f>ROUND(I179*H179,2)</f>
        <v>0</v>
      </c>
      <c r="K179" s="151"/>
      <c r="L179" s="32"/>
      <c r="M179" s="152" t="s">
        <v>1</v>
      </c>
      <c r="N179" s="153" t="s">
        <v>38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AR179" s="156" t="s">
        <v>166</v>
      </c>
      <c r="AT179" s="156" t="s">
        <v>162</v>
      </c>
      <c r="AU179" s="156" t="s">
        <v>76</v>
      </c>
      <c r="AY179" s="17" t="s">
        <v>160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83</v>
      </c>
      <c r="BK179" s="157">
        <f>ROUND(I179*H179,2)</f>
        <v>0</v>
      </c>
      <c r="BL179" s="17" t="s">
        <v>166</v>
      </c>
      <c r="BM179" s="156" t="s">
        <v>236</v>
      </c>
    </row>
    <row r="180" spans="2:65" s="13" customFormat="1" ht="10.199999999999999">
      <c r="B180" s="165"/>
      <c r="D180" s="159" t="s">
        <v>167</v>
      </c>
      <c r="E180" s="166" t="s">
        <v>1</v>
      </c>
      <c r="F180" s="167" t="s">
        <v>936</v>
      </c>
      <c r="H180" s="168">
        <v>100</v>
      </c>
      <c r="I180" s="169"/>
      <c r="L180" s="165"/>
      <c r="M180" s="170"/>
      <c r="T180" s="171"/>
      <c r="AT180" s="166" t="s">
        <v>167</v>
      </c>
      <c r="AU180" s="166" t="s">
        <v>76</v>
      </c>
      <c r="AV180" s="13" t="s">
        <v>83</v>
      </c>
      <c r="AW180" s="13" t="s">
        <v>29</v>
      </c>
      <c r="AX180" s="13" t="s">
        <v>72</v>
      </c>
      <c r="AY180" s="166" t="s">
        <v>160</v>
      </c>
    </row>
    <row r="181" spans="2:65" s="14" customFormat="1" ht="10.199999999999999">
      <c r="B181" s="172"/>
      <c r="D181" s="159" t="s">
        <v>167</v>
      </c>
      <c r="E181" s="173" t="s">
        <v>1</v>
      </c>
      <c r="F181" s="174" t="s">
        <v>174</v>
      </c>
      <c r="H181" s="175">
        <v>100</v>
      </c>
      <c r="I181" s="176"/>
      <c r="L181" s="172"/>
      <c r="M181" s="177"/>
      <c r="T181" s="178"/>
      <c r="AT181" s="173" t="s">
        <v>167</v>
      </c>
      <c r="AU181" s="173" t="s">
        <v>76</v>
      </c>
      <c r="AV181" s="14" t="s">
        <v>166</v>
      </c>
      <c r="AW181" s="14" t="s">
        <v>29</v>
      </c>
      <c r="AX181" s="14" t="s">
        <v>76</v>
      </c>
      <c r="AY181" s="173" t="s">
        <v>160</v>
      </c>
    </row>
    <row r="182" spans="2:65" s="1" customFormat="1" ht="21.75" customHeight="1">
      <c r="B182" s="143"/>
      <c r="C182" s="144" t="s">
        <v>238</v>
      </c>
      <c r="D182" s="144" t="s">
        <v>162</v>
      </c>
      <c r="E182" s="145" t="s">
        <v>239</v>
      </c>
      <c r="F182" s="146" t="s">
        <v>240</v>
      </c>
      <c r="G182" s="147" t="s">
        <v>209</v>
      </c>
      <c r="H182" s="148">
        <v>93.66</v>
      </c>
      <c r="I182" s="149"/>
      <c r="J182" s="150">
        <f>ROUND(I182*H182,2)</f>
        <v>0</v>
      </c>
      <c r="K182" s="151"/>
      <c r="L182" s="32"/>
      <c r="M182" s="152" t="s">
        <v>1</v>
      </c>
      <c r="N182" s="153" t="s">
        <v>38</v>
      </c>
      <c r="P182" s="154">
        <f>O182*H182</f>
        <v>0</v>
      </c>
      <c r="Q182" s="154">
        <v>0</v>
      </c>
      <c r="R182" s="154">
        <f>Q182*H182</f>
        <v>0</v>
      </c>
      <c r="S182" s="154">
        <v>0</v>
      </c>
      <c r="T182" s="155">
        <f>S182*H182</f>
        <v>0</v>
      </c>
      <c r="AR182" s="156" t="s">
        <v>166</v>
      </c>
      <c r="AT182" s="156" t="s">
        <v>162</v>
      </c>
      <c r="AU182" s="156" t="s">
        <v>76</v>
      </c>
      <c r="AY182" s="17" t="s">
        <v>160</v>
      </c>
      <c r="BE182" s="157">
        <f>IF(N182="základná",J182,0)</f>
        <v>0</v>
      </c>
      <c r="BF182" s="157">
        <f>IF(N182="znížená",J182,0)</f>
        <v>0</v>
      </c>
      <c r="BG182" s="157">
        <f>IF(N182="zákl. prenesená",J182,0)</f>
        <v>0</v>
      </c>
      <c r="BH182" s="157">
        <f>IF(N182="zníž. prenesená",J182,0)</f>
        <v>0</v>
      </c>
      <c r="BI182" s="157">
        <f>IF(N182="nulová",J182,0)</f>
        <v>0</v>
      </c>
      <c r="BJ182" s="17" t="s">
        <v>83</v>
      </c>
      <c r="BK182" s="157">
        <f>ROUND(I182*H182,2)</f>
        <v>0</v>
      </c>
      <c r="BL182" s="17" t="s">
        <v>166</v>
      </c>
      <c r="BM182" s="156" t="s">
        <v>241</v>
      </c>
    </row>
    <row r="183" spans="2:65" s="12" customFormat="1" ht="10.199999999999999">
      <c r="B183" s="158"/>
      <c r="D183" s="159" t="s">
        <v>167</v>
      </c>
      <c r="E183" s="160" t="s">
        <v>1</v>
      </c>
      <c r="F183" s="161" t="s">
        <v>242</v>
      </c>
      <c r="H183" s="160" t="s">
        <v>1</v>
      </c>
      <c r="I183" s="162"/>
      <c r="L183" s="158"/>
      <c r="M183" s="163"/>
      <c r="T183" s="164"/>
      <c r="AT183" s="160" t="s">
        <v>167</v>
      </c>
      <c r="AU183" s="160" t="s">
        <v>76</v>
      </c>
      <c r="AV183" s="12" t="s">
        <v>76</v>
      </c>
      <c r="AW183" s="12" t="s">
        <v>29</v>
      </c>
      <c r="AX183" s="12" t="s">
        <v>72</v>
      </c>
      <c r="AY183" s="160" t="s">
        <v>160</v>
      </c>
    </row>
    <row r="184" spans="2:65" s="13" customFormat="1" ht="10.199999999999999">
      <c r="B184" s="165"/>
      <c r="D184" s="159" t="s">
        <v>167</v>
      </c>
      <c r="E184" s="166" t="s">
        <v>1</v>
      </c>
      <c r="F184" s="167" t="s">
        <v>937</v>
      </c>
      <c r="H184" s="168">
        <v>93.66</v>
      </c>
      <c r="I184" s="169"/>
      <c r="L184" s="165"/>
      <c r="M184" s="170"/>
      <c r="T184" s="171"/>
      <c r="AT184" s="166" t="s">
        <v>167</v>
      </c>
      <c r="AU184" s="166" t="s">
        <v>76</v>
      </c>
      <c r="AV184" s="13" t="s">
        <v>83</v>
      </c>
      <c r="AW184" s="13" t="s">
        <v>29</v>
      </c>
      <c r="AX184" s="13" t="s">
        <v>72</v>
      </c>
      <c r="AY184" s="166" t="s">
        <v>160</v>
      </c>
    </row>
    <row r="185" spans="2:65" s="14" customFormat="1" ht="10.199999999999999">
      <c r="B185" s="172"/>
      <c r="D185" s="159" t="s">
        <v>167</v>
      </c>
      <c r="E185" s="173" t="s">
        <v>1</v>
      </c>
      <c r="F185" s="174" t="s">
        <v>174</v>
      </c>
      <c r="H185" s="175">
        <v>93.66</v>
      </c>
      <c r="I185" s="176"/>
      <c r="L185" s="172"/>
      <c r="M185" s="177"/>
      <c r="T185" s="178"/>
      <c r="AT185" s="173" t="s">
        <v>167</v>
      </c>
      <c r="AU185" s="173" t="s">
        <v>76</v>
      </c>
      <c r="AV185" s="14" t="s">
        <v>166</v>
      </c>
      <c r="AW185" s="14" t="s">
        <v>29</v>
      </c>
      <c r="AX185" s="14" t="s">
        <v>76</v>
      </c>
      <c r="AY185" s="173" t="s">
        <v>160</v>
      </c>
    </row>
    <row r="186" spans="2:65" s="1" customFormat="1" ht="24.15" customHeight="1">
      <c r="B186" s="143"/>
      <c r="C186" s="144" t="s">
        <v>204</v>
      </c>
      <c r="D186" s="144" t="s">
        <v>162</v>
      </c>
      <c r="E186" s="145" t="s">
        <v>244</v>
      </c>
      <c r="F186" s="146" t="s">
        <v>245</v>
      </c>
      <c r="G186" s="147" t="s">
        <v>246</v>
      </c>
      <c r="H186" s="148">
        <v>198</v>
      </c>
      <c r="I186" s="149"/>
      <c r="J186" s="150">
        <f>ROUND(I186*H186,2)</f>
        <v>0</v>
      </c>
      <c r="K186" s="151"/>
      <c r="L186" s="32"/>
      <c r="M186" s="152" t="s">
        <v>1</v>
      </c>
      <c r="N186" s="153" t="s">
        <v>38</v>
      </c>
      <c r="P186" s="154">
        <f>O186*H186</f>
        <v>0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AR186" s="156" t="s">
        <v>166</v>
      </c>
      <c r="AT186" s="156" t="s">
        <v>162</v>
      </c>
      <c r="AU186" s="156" t="s">
        <v>76</v>
      </c>
      <c r="AY186" s="17" t="s">
        <v>160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7" t="s">
        <v>83</v>
      </c>
      <c r="BK186" s="157">
        <f>ROUND(I186*H186,2)</f>
        <v>0</v>
      </c>
      <c r="BL186" s="17" t="s">
        <v>166</v>
      </c>
      <c r="BM186" s="156" t="s">
        <v>247</v>
      </c>
    </row>
    <row r="187" spans="2:65" s="12" customFormat="1" ht="10.199999999999999">
      <c r="B187" s="158"/>
      <c r="D187" s="159" t="s">
        <v>167</v>
      </c>
      <c r="E187" s="160" t="s">
        <v>1</v>
      </c>
      <c r="F187" s="161" t="s">
        <v>248</v>
      </c>
      <c r="H187" s="160" t="s">
        <v>1</v>
      </c>
      <c r="I187" s="162"/>
      <c r="L187" s="158"/>
      <c r="M187" s="163"/>
      <c r="T187" s="164"/>
      <c r="AT187" s="160" t="s">
        <v>167</v>
      </c>
      <c r="AU187" s="160" t="s">
        <v>76</v>
      </c>
      <c r="AV187" s="12" t="s">
        <v>76</v>
      </c>
      <c r="AW187" s="12" t="s">
        <v>29</v>
      </c>
      <c r="AX187" s="12" t="s">
        <v>72</v>
      </c>
      <c r="AY187" s="160" t="s">
        <v>160</v>
      </c>
    </row>
    <row r="188" spans="2:65" s="13" customFormat="1" ht="10.199999999999999">
      <c r="B188" s="165"/>
      <c r="D188" s="159" t="s">
        <v>167</v>
      </c>
      <c r="E188" s="166" t="s">
        <v>1</v>
      </c>
      <c r="F188" s="167" t="s">
        <v>938</v>
      </c>
      <c r="H188" s="168">
        <v>198</v>
      </c>
      <c r="I188" s="169"/>
      <c r="L188" s="165"/>
      <c r="M188" s="170"/>
      <c r="T188" s="171"/>
      <c r="AT188" s="166" t="s">
        <v>167</v>
      </c>
      <c r="AU188" s="166" t="s">
        <v>76</v>
      </c>
      <c r="AV188" s="13" t="s">
        <v>83</v>
      </c>
      <c r="AW188" s="13" t="s">
        <v>29</v>
      </c>
      <c r="AX188" s="13" t="s">
        <v>72</v>
      </c>
      <c r="AY188" s="166" t="s">
        <v>160</v>
      </c>
    </row>
    <row r="189" spans="2:65" s="14" customFormat="1" ht="10.199999999999999">
      <c r="B189" s="172"/>
      <c r="D189" s="159" t="s">
        <v>167</v>
      </c>
      <c r="E189" s="173" t="s">
        <v>1</v>
      </c>
      <c r="F189" s="174" t="s">
        <v>174</v>
      </c>
      <c r="H189" s="175">
        <v>198</v>
      </c>
      <c r="I189" s="176"/>
      <c r="L189" s="172"/>
      <c r="M189" s="177"/>
      <c r="T189" s="178"/>
      <c r="AT189" s="173" t="s">
        <v>167</v>
      </c>
      <c r="AU189" s="173" t="s">
        <v>76</v>
      </c>
      <c r="AV189" s="14" t="s">
        <v>166</v>
      </c>
      <c r="AW189" s="14" t="s">
        <v>29</v>
      </c>
      <c r="AX189" s="14" t="s">
        <v>76</v>
      </c>
      <c r="AY189" s="173" t="s">
        <v>160</v>
      </c>
    </row>
    <row r="190" spans="2:65" s="1" customFormat="1" ht="21.75" customHeight="1">
      <c r="B190" s="143"/>
      <c r="C190" s="144" t="s">
        <v>251</v>
      </c>
      <c r="D190" s="144" t="s">
        <v>162</v>
      </c>
      <c r="E190" s="145" t="s">
        <v>939</v>
      </c>
      <c r="F190" s="146" t="s">
        <v>940</v>
      </c>
      <c r="G190" s="147" t="s">
        <v>941</v>
      </c>
      <c r="H190" s="148">
        <v>2.5999999999999999E-2</v>
      </c>
      <c r="I190" s="149"/>
      <c r="J190" s="150">
        <f>ROUND(I190*H190,2)</f>
        <v>0</v>
      </c>
      <c r="K190" s="151"/>
      <c r="L190" s="32"/>
      <c r="M190" s="152" t="s">
        <v>1</v>
      </c>
      <c r="N190" s="153" t="s">
        <v>38</v>
      </c>
      <c r="P190" s="154">
        <f>O190*H190</f>
        <v>0</v>
      </c>
      <c r="Q190" s="154">
        <v>0</v>
      </c>
      <c r="R190" s="154">
        <f>Q190*H190</f>
        <v>0</v>
      </c>
      <c r="S190" s="154">
        <v>0</v>
      </c>
      <c r="T190" s="155">
        <f>S190*H190</f>
        <v>0</v>
      </c>
      <c r="AR190" s="156" t="s">
        <v>166</v>
      </c>
      <c r="AT190" s="156" t="s">
        <v>162</v>
      </c>
      <c r="AU190" s="156" t="s">
        <v>76</v>
      </c>
      <c r="AY190" s="17" t="s">
        <v>160</v>
      </c>
      <c r="BE190" s="157">
        <f>IF(N190="základná",J190,0)</f>
        <v>0</v>
      </c>
      <c r="BF190" s="157">
        <f>IF(N190="znížená",J190,0)</f>
        <v>0</v>
      </c>
      <c r="BG190" s="157">
        <f>IF(N190="zákl. prenesená",J190,0)</f>
        <v>0</v>
      </c>
      <c r="BH190" s="157">
        <f>IF(N190="zníž. prenesená",J190,0)</f>
        <v>0</v>
      </c>
      <c r="BI190" s="157">
        <f>IF(N190="nulová",J190,0)</f>
        <v>0</v>
      </c>
      <c r="BJ190" s="17" t="s">
        <v>83</v>
      </c>
      <c r="BK190" s="157">
        <f>ROUND(I190*H190,2)</f>
        <v>0</v>
      </c>
      <c r="BL190" s="17" t="s">
        <v>166</v>
      </c>
      <c r="BM190" s="156" t="s">
        <v>254</v>
      </c>
    </row>
    <row r="191" spans="2:65" s="12" customFormat="1" ht="10.199999999999999">
      <c r="B191" s="158"/>
      <c r="D191" s="159" t="s">
        <v>167</v>
      </c>
      <c r="E191" s="160" t="s">
        <v>1</v>
      </c>
      <c r="F191" s="161" t="s">
        <v>942</v>
      </c>
      <c r="H191" s="160" t="s">
        <v>1</v>
      </c>
      <c r="I191" s="162"/>
      <c r="L191" s="158"/>
      <c r="M191" s="163"/>
      <c r="T191" s="164"/>
      <c r="AT191" s="160" t="s">
        <v>167</v>
      </c>
      <c r="AU191" s="160" t="s">
        <v>76</v>
      </c>
      <c r="AV191" s="12" t="s">
        <v>76</v>
      </c>
      <c r="AW191" s="12" t="s">
        <v>29</v>
      </c>
      <c r="AX191" s="12" t="s">
        <v>72</v>
      </c>
      <c r="AY191" s="160" t="s">
        <v>160</v>
      </c>
    </row>
    <row r="192" spans="2:65" s="13" customFormat="1" ht="10.199999999999999">
      <c r="B192" s="165"/>
      <c r="D192" s="159" t="s">
        <v>167</v>
      </c>
      <c r="E192" s="166" t="s">
        <v>1</v>
      </c>
      <c r="F192" s="167" t="s">
        <v>943</v>
      </c>
      <c r="H192" s="168">
        <v>2.5999999999999999E-2</v>
      </c>
      <c r="I192" s="169"/>
      <c r="L192" s="165"/>
      <c r="M192" s="170"/>
      <c r="T192" s="171"/>
      <c r="AT192" s="166" t="s">
        <v>167</v>
      </c>
      <c r="AU192" s="166" t="s">
        <v>76</v>
      </c>
      <c r="AV192" s="13" t="s">
        <v>83</v>
      </c>
      <c r="AW192" s="13" t="s">
        <v>29</v>
      </c>
      <c r="AX192" s="13" t="s">
        <v>72</v>
      </c>
      <c r="AY192" s="166" t="s">
        <v>160</v>
      </c>
    </row>
    <row r="193" spans="2:65" s="14" customFormat="1" ht="10.199999999999999">
      <c r="B193" s="172"/>
      <c r="D193" s="159" t="s">
        <v>167</v>
      </c>
      <c r="E193" s="173" t="s">
        <v>1</v>
      </c>
      <c r="F193" s="174" t="s">
        <v>174</v>
      </c>
      <c r="H193" s="175">
        <v>2.5999999999999999E-2</v>
      </c>
      <c r="I193" s="176"/>
      <c r="L193" s="172"/>
      <c r="M193" s="177"/>
      <c r="T193" s="178"/>
      <c r="AT193" s="173" t="s">
        <v>167</v>
      </c>
      <c r="AU193" s="173" t="s">
        <v>76</v>
      </c>
      <c r="AV193" s="14" t="s">
        <v>166</v>
      </c>
      <c r="AW193" s="14" t="s">
        <v>29</v>
      </c>
      <c r="AX193" s="14" t="s">
        <v>76</v>
      </c>
      <c r="AY193" s="173" t="s">
        <v>160</v>
      </c>
    </row>
    <row r="194" spans="2:65" s="1" customFormat="1" ht="16.5" customHeight="1">
      <c r="B194" s="143"/>
      <c r="C194" s="186" t="s">
        <v>210</v>
      </c>
      <c r="D194" s="186" t="s">
        <v>260</v>
      </c>
      <c r="E194" s="187" t="s">
        <v>944</v>
      </c>
      <c r="F194" s="188" t="s">
        <v>945</v>
      </c>
      <c r="G194" s="189" t="s">
        <v>263</v>
      </c>
      <c r="H194" s="190">
        <v>8.0340000000000007</v>
      </c>
      <c r="I194" s="191"/>
      <c r="J194" s="192">
        <f>ROUND(I194*H194,2)</f>
        <v>0</v>
      </c>
      <c r="K194" s="193"/>
      <c r="L194" s="194"/>
      <c r="M194" s="195" t="s">
        <v>1</v>
      </c>
      <c r="N194" s="196" t="s">
        <v>38</v>
      </c>
      <c r="P194" s="154">
        <f>O194*H194</f>
        <v>0</v>
      </c>
      <c r="Q194" s="154">
        <v>0</v>
      </c>
      <c r="R194" s="154">
        <f>Q194*H194</f>
        <v>0</v>
      </c>
      <c r="S194" s="154">
        <v>0</v>
      </c>
      <c r="T194" s="155">
        <f>S194*H194</f>
        <v>0</v>
      </c>
      <c r="AR194" s="156" t="s">
        <v>187</v>
      </c>
      <c r="AT194" s="156" t="s">
        <v>260</v>
      </c>
      <c r="AU194" s="156" t="s">
        <v>76</v>
      </c>
      <c r="AY194" s="17" t="s">
        <v>160</v>
      </c>
      <c r="BE194" s="157">
        <f>IF(N194="základná",J194,0)</f>
        <v>0</v>
      </c>
      <c r="BF194" s="157">
        <f>IF(N194="znížená",J194,0)</f>
        <v>0</v>
      </c>
      <c r="BG194" s="157">
        <f>IF(N194="zákl. prenesená",J194,0)</f>
        <v>0</v>
      </c>
      <c r="BH194" s="157">
        <f>IF(N194="zníž. prenesená",J194,0)</f>
        <v>0</v>
      </c>
      <c r="BI194" s="157">
        <f>IF(N194="nulová",J194,0)</f>
        <v>0</v>
      </c>
      <c r="BJ194" s="17" t="s">
        <v>83</v>
      </c>
      <c r="BK194" s="157">
        <f>ROUND(I194*H194,2)</f>
        <v>0</v>
      </c>
      <c r="BL194" s="17" t="s">
        <v>166</v>
      </c>
      <c r="BM194" s="156" t="s">
        <v>258</v>
      </c>
    </row>
    <row r="195" spans="2:65" s="13" customFormat="1" ht="10.199999999999999">
      <c r="B195" s="165"/>
      <c r="D195" s="159" t="s">
        <v>167</v>
      </c>
      <c r="E195" s="166" t="s">
        <v>1</v>
      </c>
      <c r="F195" s="167" t="s">
        <v>946</v>
      </c>
      <c r="H195" s="168">
        <v>8.0340000000000007</v>
      </c>
      <c r="I195" s="169"/>
      <c r="L195" s="165"/>
      <c r="M195" s="170"/>
      <c r="T195" s="171"/>
      <c r="AT195" s="166" t="s">
        <v>167</v>
      </c>
      <c r="AU195" s="166" t="s">
        <v>76</v>
      </c>
      <c r="AV195" s="13" t="s">
        <v>83</v>
      </c>
      <c r="AW195" s="13" t="s">
        <v>29</v>
      </c>
      <c r="AX195" s="13" t="s">
        <v>72</v>
      </c>
      <c r="AY195" s="166" t="s">
        <v>160</v>
      </c>
    </row>
    <row r="196" spans="2:65" s="14" customFormat="1" ht="10.199999999999999">
      <c r="B196" s="172"/>
      <c r="D196" s="159" t="s">
        <v>167</v>
      </c>
      <c r="E196" s="173" t="s">
        <v>1</v>
      </c>
      <c r="F196" s="174" t="s">
        <v>174</v>
      </c>
      <c r="H196" s="175">
        <v>8.0340000000000007</v>
      </c>
      <c r="I196" s="176"/>
      <c r="L196" s="172"/>
      <c r="M196" s="177"/>
      <c r="T196" s="178"/>
      <c r="AT196" s="173" t="s">
        <v>167</v>
      </c>
      <c r="AU196" s="173" t="s">
        <v>76</v>
      </c>
      <c r="AV196" s="14" t="s">
        <v>166</v>
      </c>
      <c r="AW196" s="14" t="s">
        <v>29</v>
      </c>
      <c r="AX196" s="14" t="s">
        <v>76</v>
      </c>
      <c r="AY196" s="173" t="s">
        <v>160</v>
      </c>
    </row>
    <row r="197" spans="2:65" s="1" customFormat="1" ht="24.15" customHeight="1">
      <c r="B197" s="143"/>
      <c r="C197" s="144" t="s">
        <v>259</v>
      </c>
      <c r="D197" s="144" t="s">
        <v>162</v>
      </c>
      <c r="E197" s="145" t="s">
        <v>252</v>
      </c>
      <c r="F197" s="146" t="s">
        <v>253</v>
      </c>
      <c r="G197" s="147" t="s">
        <v>165</v>
      </c>
      <c r="H197" s="148">
        <v>79</v>
      </c>
      <c r="I197" s="149"/>
      <c r="J197" s="150">
        <f>ROUND(I197*H197,2)</f>
        <v>0</v>
      </c>
      <c r="K197" s="151"/>
      <c r="L197" s="32"/>
      <c r="M197" s="152" t="s">
        <v>1</v>
      </c>
      <c r="N197" s="153" t="s">
        <v>38</v>
      </c>
      <c r="P197" s="154">
        <f>O197*H197</f>
        <v>0</v>
      </c>
      <c r="Q197" s="154">
        <v>0</v>
      </c>
      <c r="R197" s="154">
        <f>Q197*H197</f>
        <v>0</v>
      </c>
      <c r="S197" s="154">
        <v>0</v>
      </c>
      <c r="T197" s="155">
        <f>S197*H197</f>
        <v>0</v>
      </c>
      <c r="AR197" s="156" t="s">
        <v>166</v>
      </c>
      <c r="AT197" s="156" t="s">
        <v>162</v>
      </c>
      <c r="AU197" s="156" t="s">
        <v>76</v>
      </c>
      <c r="AY197" s="17" t="s">
        <v>160</v>
      </c>
      <c r="BE197" s="157">
        <f>IF(N197="základná",J197,0)</f>
        <v>0</v>
      </c>
      <c r="BF197" s="157">
        <f>IF(N197="znížená",J197,0)</f>
        <v>0</v>
      </c>
      <c r="BG197" s="157">
        <f>IF(N197="zákl. prenesená",J197,0)</f>
        <v>0</v>
      </c>
      <c r="BH197" s="157">
        <f>IF(N197="zníž. prenesená",J197,0)</f>
        <v>0</v>
      </c>
      <c r="BI197" s="157">
        <f>IF(N197="nulová",J197,0)</f>
        <v>0</v>
      </c>
      <c r="BJ197" s="17" t="s">
        <v>83</v>
      </c>
      <c r="BK197" s="157">
        <f>ROUND(I197*H197,2)</f>
        <v>0</v>
      </c>
      <c r="BL197" s="17" t="s">
        <v>166</v>
      </c>
      <c r="BM197" s="156" t="s">
        <v>264</v>
      </c>
    </row>
    <row r="198" spans="2:65" s="12" customFormat="1" ht="30.6">
      <c r="B198" s="158"/>
      <c r="D198" s="159" t="s">
        <v>167</v>
      </c>
      <c r="E198" s="160" t="s">
        <v>1</v>
      </c>
      <c r="F198" s="161" t="s">
        <v>947</v>
      </c>
      <c r="H198" s="160" t="s">
        <v>1</v>
      </c>
      <c r="I198" s="162"/>
      <c r="L198" s="158"/>
      <c r="M198" s="163"/>
      <c r="T198" s="164"/>
      <c r="AT198" s="160" t="s">
        <v>167</v>
      </c>
      <c r="AU198" s="160" t="s">
        <v>76</v>
      </c>
      <c r="AV198" s="12" t="s">
        <v>76</v>
      </c>
      <c r="AW198" s="12" t="s">
        <v>29</v>
      </c>
      <c r="AX198" s="12" t="s">
        <v>72</v>
      </c>
      <c r="AY198" s="160" t="s">
        <v>160</v>
      </c>
    </row>
    <row r="199" spans="2:65" s="13" customFormat="1" ht="10.199999999999999">
      <c r="B199" s="165"/>
      <c r="D199" s="159" t="s">
        <v>167</v>
      </c>
      <c r="E199" s="166" t="s">
        <v>1</v>
      </c>
      <c r="F199" s="167" t="s">
        <v>691</v>
      </c>
      <c r="H199" s="168">
        <v>79</v>
      </c>
      <c r="I199" s="169"/>
      <c r="L199" s="165"/>
      <c r="M199" s="170"/>
      <c r="T199" s="171"/>
      <c r="AT199" s="166" t="s">
        <v>167</v>
      </c>
      <c r="AU199" s="166" t="s">
        <v>76</v>
      </c>
      <c r="AV199" s="13" t="s">
        <v>83</v>
      </c>
      <c r="AW199" s="13" t="s">
        <v>29</v>
      </c>
      <c r="AX199" s="13" t="s">
        <v>72</v>
      </c>
      <c r="AY199" s="166" t="s">
        <v>160</v>
      </c>
    </row>
    <row r="200" spans="2:65" s="14" customFormat="1" ht="10.199999999999999">
      <c r="B200" s="172"/>
      <c r="D200" s="159" t="s">
        <v>167</v>
      </c>
      <c r="E200" s="173" t="s">
        <v>1</v>
      </c>
      <c r="F200" s="174" t="s">
        <v>174</v>
      </c>
      <c r="H200" s="175">
        <v>79</v>
      </c>
      <c r="I200" s="176"/>
      <c r="L200" s="172"/>
      <c r="M200" s="177"/>
      <c r="T200" s="178"/>
      <c r="AT200" s="173" t="s">
        <v>167</v>
      </c>
      <c r="AU200" s="173" t="s">
        <v>76</v>
      </c>
      <c r="AV200" s="14" t="s">
        <v>166</v>
      </c>
      <c r="AW200" s="14" t="s">
        <v>29</v>
      </c>
      <c r="AX200" s="14" t="s">
        <v>76</v>
      </c>
      <c r="AY200" s="173" t="s">
        <v>160</v>
      </c>
    </row>
    <row r="201" spans="2:65" s="1" customFormat="1" ht="24.15" customHeight="1">
      <c r="B201" s="143"/>
      <c r="C201" s="144" t="s">
        <v>216</v>
      </c>
      <c r="D201" s="144" t="s">
        <v>162</v>
      </c>
      <c r="E201" s="145" t="s">
        <v>948</v>
      </c>
      <c r="F201" s="146" t="s">
        <v>949</v>
      </c>
      <c r="G201" s="147" t="s">
        <v>165</v>
      </c>
      <c r="H201" s="148">
        <v>43</v>
      </c>
      <c r="I201" s="149"/>
      <c r="J201" s="150">
        <f>ROUND(I201*H201,2)</f>
        <v>0</v>
      </c>
      <c r="K201" s="151"/>
      <c r="L201" s="32"/>
      <c r="M201" s="152" t="s">
        <v>1</v>
      </c>
      <c r="N201" s="153" t="s">
        <v>38</v>
      </c>
      <c r="P201" s="154">
        <f>O201*H201</f>
        <v>0</v>
      </c>
      <c r="Q201" s="154">
        <v>0</v>
      </c>
      <c r="R201" s="154">
        <f>Q201*H201</f>
        <v>0</v>
      </c>
      <c r="S201" s="154">
        <v>0</v>
      </c>
      <c r="T201" s="155">
        <f>S201*H201</f>
        <v>0</v>
      </c>
      <c r="AR201" s="156" t="s">
        <v>166</v>
      </c>
      <c r="AT201" s="156" t="s">
        <v>162</v>
      </c>
      <c r="AU201" s="156" t="s">
        <v>76</v>
      </c>
      <c r="AY201" s="17" t="s">
        <v>160</v>
      </c>
      <c r="BE201" s="157">
        <f>IF(N201="základná",J201,0)</f>
        <v>0</v>
      </c>
      <c r="BF201" s="157">
        <f>IF(N201="znížená",J201,0)</f>
        <v>0</v>
      </c>
      <c r="BG201" s="157">
        <f>IF(N201="zákl. prenesená",J201,0)</f>
        <v>0</v>
      </c>
      <c r="BH201" s="157">
        <f>IF(N201="zníž. prenesená",J201,0)</f>
        <v>0</v>
      </c>
      <c r="BI201" s="157">
        <f>IF(N201="nulová",J201,0)</f>
        <v>0</v>
      </c>
      <c r="BJ201" s="17" t="s">
        <v>83</v>
      </c>
      <c r="BK201" s="157">
        <f>ROUND(I201*H201,2)</f>
        <v>0</v>
      </c>
      <c r="BL201" s="17" t="s">
        <v>166</v>
      </c>
      <c r="BM201" s="156" t="s">
        <v>269</v>
      </c>
    </row>
    <row r="202" spans="2:65" s="12" customFormat="1" ht="30.6">
      <c r="B202" s="158"/>
      <c r="D202" s="159" t="s">
        <v>167</v>
      </c>
      <c r="E202" s="160" t="s">
        <v>1</v>
      </c>
      <c r="F202" s="161" t="s">
        <v>950</v>
      </c>
      <c r="H202" s="160" t="s">
        <v>1</v>
      </c>
      <c r="I202" s="162"/>
      <c r="L202" s="158"/>
      <c r="M202" s="163"/>
      <c r="T202" s="164"/>
      <c r="AT202" s="160" t="s">
        <v>167</v>
      </c>
      <c r="AU202" s="160" t="s">
        <v>76</v>
      </c>
      <c r="AV202" s="12" t="s">
        <v>76</v>
      </c>
      <c r="AW202" s="12" t="s">
        <v>29</v>
      </c>
      <c r="AX202" s="12" t="s">
        <v>72</v>
      </c>
      <c r="AY202" s="160" t="s">
        <v>160</v>
      </c>
    </row>
    <row r="203" spans="2:65" s="13" customFormat="1" ht="10.199999999999999">
      <c r="B203" s="165"/>
      <c r="D203" s="159" t="s">
        <v>167</v>
      </c>
      <c r="E203" s="166" t="s">
        <v>1</v>
      </c>
      <c r="F203" s="167" t="s">
        <v>445</v>
      </c>
      <c r="H203" s="168">
        <v>43</v>
      </c>
      <c r="I203" s="169"/>
      <c r="L203" s="165"/>
      <c r="M203" s="170"/>
      <c r="T203" s="171"/>
      <c r="AT203" s="166" t="s">
        <v>167</v>
      </c>
      <c r="AU203" s="166" t="s">
        <v>76</v>
      </c>
      <c r="AV203" s="13" t="s">
        <v>83</v>
      </c>
      <c r="AW203" s="13" t="s">
        <v>29</v>
      </c>
      <c r="AX203" s="13" t="s">
        <v>72</v>
      </c>
      <c r="AY203" s="166" t="s">
        <v>160</v>
      </c>
    </row>
    <row r="204" spans="2:65" s="14" customFormat="1" ht="10.199999999999999">
      <c r="B204" s="172"/>
      <c r="D204" s="159" t="s">
        <v>167</v>
      </c>
      <c r="E204" s="173" t="s">
        <v>1</v>
      </c>
      <c r="F204" s="174" t="s">
        <v>174</v>
      </c>
      <c r="H204" s="175">
        <v>43</v>
      </c>
      <c r="I204" s="176"/>
      <c r="L204" s="172"/>
      <c r="M204" s="177"/>
      <c r="T204" s="178"/>
      <c r="AT204" s="173" t="s">
        <v>167</v>
      </c>
      <c r="AU204" s="173" t="s">
        <v>76</v>
      </c>
      <c r="AV204" s="14" t="s">
        <v>166</v>
      </c>
      <c r="AW204" s="14" t="s">
        <v>29</v>
      </c>
      <c r="AX204" s="14" t="s">
        <v>76</v>
      </c>
      <c r="AY204" s="173" t="s">
        <v>160</v>
      </c>
    </row>
    <row r="205" spans="2:65" s="1" customFormat="1" ht="33" customHeight="1">
      <c r="B205" s="143"/>
      <c r="C205" s="144" t="s">
        <v>272</v>
      </c>
      <c r="D205" s="144" t="s">
        <v>162</v>
      </c>
      <c r="E205" s="145" t="s">
        <v>951</v>
      </c>
      <c r="F205" s="146" t="s">
        <v>952</v>
      </c>
      <c r="G205" s="147" t="s">
        <v>165</v>
      </c>
      <c r="H205" s="148">
        <v>576.5</v>
      </c>
      <c r="I205" s="149"/>
      <c r="J205" s="150">
        <f>ROUND(I205*H205,2)</f>
        <v>0</v>
      </c>
      <c r="K205" s="151"/>
      <c r="L205" s="32"/>
      <c r="M205" s="152" t="s">
        <v>1</v>
      </c>
      <c r="N205" s="153" t="s">
        <v>38</v>
      </c>
      <c r="P205" s="154">
        <f>O205*H205</f>
        <v>0</v>
      </c>
      <c r="Q205" s="154">
        <v>0</v>
      </c>
      <c r="R205" s="154">
        <f>Q205*H205</f>
        <v>0</v>
      </c>
      <c r="S205" s="154">
        <v>0</v>
      </c>
      <c r="T205" s="155">
        <f>S205*H205</f>
        <v>0</v>
      </c>
      <c r="AR205" s="156" t="s">
        <v>166</v>
      </c>
      <c r="AT205" s="156" t="s">
        <v>162</v>
      </c>
      <c r="AU205" s="156" t="s">
        <v>76</v>
      </c>
      <c r="AY205" s="17" t="s">
        <v>160</v>
      </c>
      <c r="BE205" s="157">
        <f>IF(N205="základná",J205,0)</f>
        <v>0</v>
      </c>
      <c r="BF205" s="157">
        <f>IF(N205="znížená",J205,0)</f>
        <v>0</v>
      </c>
      <c r="BG205" s="157">
        <f>IF(N205="zákl. prenesená",J205,0)</f>
        <v>0</v>
      </c>
      <c r="BH205" s="157">
        <f>IF(N205="zníž. prenesená",J205,0)</f>
        <v>0</v>
      </c>
      <c r="BI205" s="157">
        <f>IF(N205="nulová",J205,0)</f>
        <v>0</v>
      </c>
      <c r="BJ205" s="17" t="s">
        <v>83</v>
      </c>
      <c r="BK205" s="157">
        <f>ROUND(I205*H205,2)</f>
        <v>0</v>
      </c>
      <c r="BL205" s="17" t="s">
        <v>166</v>
      </c>
      <c r="BM205" s="156" t="s">
        <v>275</v>
      </c>
    </row>
    <row r="206" spans="2:65" s="12" customFormat="1" ht="20.399999999999999">
      <c r="B206" s="158"/>
      <c r="D206" s="159" t="s">
        <v>167</v>
      </c>
      <c r="E206" s="160" t="s">
        <v>1</v>
      </c>
      <c r="F206" s="161" t="s">
        <v>953</v>
      </c>
      <c r="H206" s="160" t="s">
        <v>1</v>
      </c>
      <c r="I206" s="162"/>
      <c r="L206" s="158"/>
      <c r="M206" s="163"/>
      <c r="T206" s="164"/>
      <c r="AT206" s="160" t="s">
        <v>167</v>
      </c>
      <c r="AU206" s="160" t="s">
        <v>76</v>
      </c>
      <c r="AV206" s="12" t="s">
        <v>76</v>
      </c>
      <c r="AW206" s="12" t="s">
        <v>29</v>
      </c>
      <c r="AX206" s="12" t="s">
        <v>72</v>
      </c>
      <c r="AY206" s="160" t="s">
        <v>160</v>
      </c>
    </row>
    <row r="207" spans="2:65" s="13" customFormat="1" ht="10.199999999999999">
      <c r="B207" s="165"/>
      <c r="D207" s="159" t="s">
        <v>167</v>
      </c>
      <c r="E207" s="166" t="s">
        <v>1</v>
      </c>
      <c r="F207" s="167" t="s">
        <v>954</v>
      </c>
      <c r="H207" s="168">
        <v>576.5</v>
      </c>
      <c r="I207" s="169"/>
      <c r="L207" s="165"/>
      <c r="M207" s="170"/>
      <c r="T207" s="171"/>
      <c r="AT207" s="166" t="s">
        <v>167</v>
      </c>
      <c r="AU207" s="166" t="s">
        <v>76</v>
      </c>
      <c r="AV207" s="13" t="s">
        <v>83</v>
      </c>
      <c r="AW207" s="13" t="s">
        <v>29</v>
      </c>
      <c r="AX207" s="13" t="s">
        <v>72</v>
      </c>
      <c r="AY207" s="166" t="s">
        <v>160</v>
      </c>
    </row>
    <row r="208" spans="2:65" s="14" customFormat="1" ht="10.199999999999999">
      <c r="B208" s="172"/>
      <c r="D208" s="159" t="s">
        <v>167</v>
      </c>
      <c r="E208" s="173" t="s">
        <v>1</v>
      </c>
      <c r="F208" s="174" t="s">
        <v>174</v>
      </c>
      <c r="H208" s="175">
        <v>576.5</v>
      </c>
      <c r="I208" s="176"/>
      <c r="L208" s="172"/>
      <c r="M208" s="177"/>
      <c r="T208" s="178"/>
      <c r="AT208" s="173" t="s">
        <v>167</v>
      </c>
      <c r="AU208" s="173" t="s">
        <v>76</v>
      </c>
      <c r="AV208" s="14" t="s">
        <v>166</v>
      </c>
      <c r="AW208" s="14" t="s">
        <v>29</v>
      </c>
      <c r="AX208" s="14" t="s">
        <v>76</v>
      </c>
      <c r="AY208" s="173" t="s">
        <v>160</v>
      </c>
    </row>
    <row r="209" spans="2:65" s="1" customFormat="1" ht="24.15" customHeight="1">
      <c r="B209" s="143"/>
      <c r="C209" s="144" t="s">
        <v>221</v>
      </c>
      <c r="D209" s="144" t="s">
        <v>162</v>
      </c>
      <c r="E209" s="145" t="s">
        <v>955</v>
      </c>
      <c r="F209" s="146" t="s">
        <v>956</v>
      </c>
      <c r="G209" s="147" t="s">
        <v>289</v>
      </c>
      <c r="H209" s="148">
        <v>2194</v>
      </c>
      <c r="I209" s="149"/>
      <c r="J209" s="150">
        <f>ROUND(I209*H209,2)</f>
        <v>0</v>
      </c>
      <c r="K209" s="151"/>
      <c r="L209" s="32"/>
      <c r="M209" s="152" t="s">
        <v>1</v>
      </c>
      <c r="N209" s="153" t="s">
        <v>38</v>
      </c>
      <c r="P209" s="154">
        <f>O209*H209</f>
        <v>0</v>
      </c>
      <c r="Q209" s="154">
        <v>0</v>
      </c>
      <c r="R209" s="154">
        <f>Q209*H209</f>
        <v>0</v>
      </c>
      <c r="S209" s="154">
        <v>0</v>
      </c>
      <c r="T209" s="155">
        <f>S209*H209</f>
        <v>0</v>
      </c>
      <c r="AR209" s="156" t="s">
        <v>166</v>
      </c>
      <c r="AT209" s="156" t="s">
        <v>162</v>
      </c>
      <c r="AU209" s="156" t="s">
        <v>76</v>
      </c>
      <c r="AY209" s="17" t="s">
        <v>160</v>
      </c>
      <c r="BE209" s="157">
        <f>IF(N209="základná",J209,0)</f>
        <v>0</v>
      </c>
      <c r="BF209" s="157">
        <f>IF(N209="znížená",J209,0)</f>
        <v>0</v>
      </c>
      <c r="BG209" s="157">
        <f>IF(N209="zákl. prenesená",J209,0)</f>
        <v>0</v>
      </c>
      <c r="BH209" s="157">
        <f>IF(N209="zníž. prenesená",J209,0)</f>
        <v>0</v>
      </c>
      <c r="BI209" s="157">
        <f>IF(N209="nulová",J209,0)</f>
        <v>0</v>
      </c>
      <c r="BJ209" s="17" t="s">
        <v>83</v>
      </c>
      <c r="BK209" s="157">
        <f>ROUND(I209*H209,2)</f>
        <v>0</v>
      </c>
      <c r="BL209" s="17" t="s">
        <v>166</v>
      </c>
      <c r="BM209" s="156" t="s">
        <v>280</v>
      </c>
    </row>
    <row r="210" spans="2:65" s="12" customFormat="1" ht="20.399999999999999">
      <c r="B210" s="158"/>
      <c r="D210" s="159" t="s">
        <v>167</v>
      </c>
      <c r="E210" s="160" t="s">
        <v>1</v>
      </c>
      <c r="F210" s="161" t="s">
        <v>956</v>
      </c>
      <c r="H210" s="160" t="s">
        <v>1</v>
      </c>
      <c r="I210" s="162"/>
      <c r="L210" s="158"/>
      <c r="M210" s="163"/>
      <c r="T210" s="164"/>
      <c r="AT210" s="160" t="s">
        <v>167</v>
      </c>
      <c r="AU210" s="160" t="s">
        <v>76</v>
      </c>
      <c r="AV210" s="12" t="s">
        <v>76</v>
      </c>
      <c r="AW210" s="12" t="s">
        <v>29</v>
      </c>
      <c r="AX210" s="12" t="s">
        <v>72</v>
      </c>
      <c r="AY210" s="160" t="s">
        <v>160</v>
      </c>
    </row>
    <row r="211" spans="2:65" s="12" customFormat="1" ht="10.199999999999999">
      <c r="B211" s="158"/>
      <c r="D211" s="159" t="s">
        <v>167</v>
      </c>
      <c r="E211" s="160" t="s">
        <v>1</v>
      </c>
      <c r="F211" s="161" t="s">
        <v>957</v>
      </c>
      <c r="H211" s="160" t="s">
        <v>1</v>
      </c>
      <c r="I211" s="162"/>
      <c r="L211" s="158"/>
      <c r="M211" s="163"/>
      <c r="T211" s="164"/>
      <c r="AT211" s="160" t="s">
        <v>167</v>
      </c>
      <c r="AU211" s="160" t="s">
        <v>76</v>
      </c>
      <c r="AV211" s="12" t="s">
        <v>76</v>
      </c>
      <c r="AW211" s="12" t="s">
        <v>29</v>
      </c>
      <c r="AX211" s="12" t="s">
        <v>72</v>
      </c>
      <c r="AY211" s="160" t="s">
        <v>160</v>
      </c>
    </row>
    <row r="212" spans="2:65" s="13" customFormat="1" ht="10.199999999999999">
      <c r="B212" s="165"/>
      <c r="D212" s="159" t="s">
        <v>167</v>
      </c>
      <c r="E212" s="166" t="s">
        <v>1</v>
      </c>
      <c r="F212" s="167" t="s">
        <v>958</v>
      </c>
      <c r="H212" s="168">
        <v>2194</v>
      </c>
      <c r="I212" s="169"/>
      <c r="L212" s="165"/>
      <c r="M212" s="170"/>
      <c r="T212" s="171"/>
      <c r="AT212" s="166" t="s">
        <v>167</v>
      </c>
      <c r="AU212" s="166" t="s">
        <v>76</v>
      </c>
      <c r="AV212" s="13" t="s">
        <v>83</v>
      </c>
      <c r="AW212" s="13" t="s">
        <v>29</v>
      </c>
      <c r="AX212" s="13" t="s">
        <v>72</v>
      </c>
      <c r="AY212" s="166" t="s">
        <v>160</v>
      </c>
    </row>
    <row r="213" spans="2:65" s="14" customFormat="1" ht="10.199999999999999">
      <c r="B213" s="172"/>
      <c r="D213" s="159" t="s">
        <v>167</v>
      </c>
      <c r="E213" s="173" t="s">
        <v>1</v>
      </c>
      <c r="F213" s="174" t="s">
        <v>174</v>
      </c>
      <c r="H213" s="175">
        <v>2194</v>
      </c>
      <c r="I213" s="176"/>
      <c r="L213" s="172"/>
      <c r="M213" s="177"/>
      <c r="T213" s="178"/>
      <c r="AT213" s="173" t="s">
        <v>167</v>
      </c>
      <c r="AU213" s="173" t="s">
        <v>76</v>
      </c>
      <c r="AV213" s="14" t="s">
        <v>166</v>
      </c>
      <c r="AW213" s="14" t="s">
        <v>29</v>
      </c>
      <c r="AX213" s="14" t="s">
        <v>76</v>
      </c>
      <c r="AY213" s="173" t="s">
        <v>160</v>
      </c>
    </row>
    <row r="214" spans="2:65" s="1" customFormat="1" ht="24.15" customHeight="1">
      <c r="B214" s="143"/>
      <c r="C214" s="144" t="s">
        <v>282</v>
      </c>
      <c r="D214" s="144" t="s">
        <v>162</v>
      </c>
      <c r="E214" s="145" t="s">
        <v>959</v>
      </c>
      <c r="F214" s="146" t="s">
        <v>960</v>
      </c>
      <c r="G214" s="147" t="s">
        <v>289</v>
      </c>
      <c r="H214" s="148">
        <v>15</v>
      </c>
      <c r="I214" s="149"/>
      <c r="J214" s="150">
        <f>ROUND(I214*H214,2)</f>
        <v>0</v>
      </c>
      <c r="K214" s="151"/>
      <c r="L214" s="32"/>
      <c r="M214" s="152" t="s">
        <v>1</v>
      </c>
      <c r="N214" s="153" t="s">
        <v>38</v>
      </c>
      <c r="P214" s="154">
        <f>O214*H214</f>
        <v>0</v>
      </c>
      <c r="Q214" s="154">
        <v>0</v>
      </c>
      <c r="R214" s="154">
        <f>Q214*H214</f>
        <v>0</v>
      </c>
      <c r="S214" s="154">
        <v>0</v>
      </c>
      <c r="T214" s="155">
        <f>S214*H214</f>
        <v>0</v>
      </c>
      <c r="AR214" s="156" t="s">
        <v>166</v>
      </c>
      <c r="AT214" s="156" t="s">
        <v>162</v>
      </c>
      <c r="AU214" s="156" t="s">
        <v>76</v>
      </c>
      <c r="AY214" s="17" t="s">
        <v>160</v>
      </c>
      <c r="BE214" s="157">
        <f>IF(N214="základná",J214,0)</f>
        <v>0</v>
      </c>
      <c r="BF214" s="157">
        <f>IF(N214="znížená",J214,0)</f>
        <v>0</v>
      </c>
      <c r="BG214" s="157">
        <f>IF(N214="zákl. prenesená",J214,0)</f>
        <v>0</v>
      </c>
      <c r="BH214" s="157">
        <f>IF(N214="zníž. prenesená",J214,0)</f>
        <v>0</v>
      </c>
      <c r="BI214" s="157">
        <f>IF(N214="nulová",J214,0)</f>
        <v>0</v>
      </c>
      <c r="BJ214" s="17" t="s">
        <v>83</v>
      </c>
      <c r="BK214" s="157">
        <f>ROUND(I214*H214,2)</f>
        <v>0</v>
      </c>
      <c r="BL214" s="17" t="s">
        <v>166</v>
      </c>
      <c r="BM214" s="156" t="s">
        <v>285</v>
      </c>
    </row>
    <row r="215" spans="2:65" s="12" customFormat="1" ht="20.399999999999999">
      <c r="B215" s="158"/>
      <c r="D215" s="159" t="s">
        <v>167</v>
      </c>
      <c r="E215" s="160" t="s">
        <v>1</v>
      </c>
      <c r="F215" s="161" t="s">
        <v>960</v>
      </c>
      <c r="H215" s="160" t="s">
        <v>1</v>
      </c>
      <c r="I215" s="162"/>
      <c r="L215" s="158"/>
      <c r="M215" s="163"/>
      <c r="T215" s="164"/>
      <c r="AT215" s="160" t="s">
        <v>167</v>
      </c>
      <c r="AU215" s="160" t="s">
        <v>76</v>
      </c>
      <c r="AV215" s="12" t="s">
        <v>76</v>
      </c>
      <c r="AW215" s="12" t="s">
        <v>29</v>
      </c>
      <c r="AX215" s="12" t="s">
        <v>72</v>
      </c>
      <c r="AY215" s="160" t="s">
        <v>160</v>
      </c>
    </row>
    <row r="216" spans="2:65" s="12" customFormat="1" ht="10.199999999999999">
      <c r="B216" s="158"/>
      <c r="D216" s="159" t="s">
        <v>167</v>
      </c>
      <c r="E216" s="160" t="s">
        <v>1</v>
      </c>
      <c r="F216" s="161" t="s">
        <v>961</v>
      </c>
      <c r="H216" s="160" t="s">
        <v>1</v>
      </c>
      <c r="I216" s="162"/>
      <c r="L216" s="158"/>
      <c r="M216" s="163"/>
      <c r="T216" s="164"/>
      <c r="AT216" s="160" t="s">
        <v>167</v>
      </c>
      <c r="AU216" s="160" t="s">
        <v>76</v>
      </c>
      <c r="AV216" s="12" t="s">
        <v>76</v>
      </c>
      <c r="AW216" s="12" t="s">
        <v>29</v>
      </c>
      <c r="AX216" s="12" t="s">
        <v>72</v>
      </c>
      <c r="AY216" s="160" t="s">
        <v>160</v>
      </c>
    </row>
    <row r="217" spans="2:65" s="13" customFormat="1" ht="10.199999999999999">
      <c r="B217" s="165"/>
      <c r="D217" s="159" t="s">
        <v>167</v>
      </c>
      <c r="E217" s="166" t="s">
        <v>1</v>
      </c>
      <c r="F217" s="167" t="s">
        <v>251</v>
      </c>
      <c r="H217" s="168">
        <v>15</v>
      </c>
      <c r="I217" s="169"/>
      <c r="L217" s="165"/>
      <c r="M217" s="170"/>
      <c r="T217" s="171"/>
      <c r="AT217" s="166" t="s">
        <v>167</v>
      </c>
      <c r="AU217" s="166" t="s">
        <v>76</v>
      </c>
      <c r="AV217" s="13" t="s">
        <v>83</v>
      </c>
      <c r="AW217" s="13" t="s">
        <v>29</v>
      </c>
      <c r="AX217" s="13" t="s">
        <v>72</v>
      </c>
      <c r="AY217" s="166" t="s">
        <v>160</v>
      </c>
    </row>
    <row r="218" spans="2:65" s="14" customFormat="1" ht="10.199999999999999">
      <c r="B218" s="172"/>
      <c r="D218" s="159" t="s">
        <v>167</v>
      </c>
      <c r="E218" s="173" t="s">
        <v>1</v>
      </c>
      <c r="F218" s="174" t="s">
        <v>174</v>
      </c>
      <c r="H218" s="175">
        <v>15</v>
      </c>
      <c r="I218" s="176"/>
      <c r="L218" s="172"/>
      <c r="M218" s="177"/>
      <c r="T218" s="178"/>
      <c r="AT218" s="173" t="s">
        <v>167</v>
      </c>
      <c r="AU218" s="173" t="s">
        <v>76</v>
      </c>
      <c r="AV218" s="14" t="s">
        <v>166</v>
      </c>
      <c r="AW218" s="14" t="s">
        <v>29</v>
      </c>
      <c r="AX218" s="14" t="s">
        <v>76</v>
      </c>
      <c r="AY218" s="173" t="s">
        <v>160</v>
      </c>
    </row>
    <row r="219" spans="2:65" s="1" customFormat="1" ht="24.15" customHeight="1">
      <c r="B219" s="143"/>
      <c r="C219" s="144" t="s">
        <v>230</v>
      </c>
      <c r="D219" s="144" t="s">
        <v>162</v>
      </c>
      <c r="E219" s="145" t="s">
        <v>962</v>
      </c>
      <c r="F219" s="146" t="s">
        <v>963</v>
      </c>
      <c r="G219" s="147" t="s">
        <v>289</v>
      </c>
      <c r="H219" s="148">
        <v>18</v>
      </c>
      <c r="I219" s="149"/>
      <c r="J219" s="150">
        <f>ROUND(I219*H219,2)</f>
        <v>0</v>
      </c>
      <c r="K219" s="151"/>
      <c r="L219" s="32"/>
      <c r="M219" s="152" t="s">
        <v>1</v>
      </c>
      <c r="N219" s="153" t="s">
        <v>38</v>
      </c>
      <c r="P219" s="154">
        <f>O219*H219</f>
        <v>0</v>
      </c>
      <c r="Q219" s="154">
        <v>0</v>
      </c>
      <c r="R219" s="154">
        <f>Q219*H219</f>
        <v>0</v>
      </c>
      <c r="S219" s="154">
        <v>0</v>
      </c>
      <c r="T219" s="155">
        <f>S219*H219</f>
        <v>0</v>
      </c>
      <c r="AR219" s="156" t="s">
        <v>166</v>
      </c>
      <c r="AT219" s="156" t="s">
        <v>162</v>
      </c>
      <c r="AU219" s="156" t="s">
        <v>76</v>
      </c>
      <c r="AY219" s="17" t="s">
        <v>160</v>
      </c>
      <c r="BE219" s="157">
        <f>IF(N219="základná",J219,0)</f>
        <v>0</v>
      </c>
      <c r="BF219" s="157">
        <f>IF(N219="znížená",J219,0)</f>
        <v>0</v>
      </c>
      <c r="BG219" s="157">
        <f>IF(N219="zákl. prenesená",J219,0)</f>
        <v>0</v>
      </c>
      <c r="BH219" s="157">
        <f>IF(N219="zníž. prenesená",J219,0)</f>
        <v>0</v>
      </c>
      <c r="BI219" s="157">
        <f>IF(N219="nulová",J219,0)</f>
        <v>0</v>
      </c>
      <c r="BJ219" s="17" t="s">
        <v>83</v>
      </c>
      <c r="BK219" s="157">
        <f>ROUND(I219*H219,2)</f>
        <v>0</v>
      </c>
      <c r="BL219" s="17" t="s">
        <v>166</v>
      </c>
      <c r="BM219" s="156" t="s">
        <v>290</v>
      </c>
    </row>
    <row r="220" spans="2:65" s="12" customFormat="1" ht="20.399999999999999">
      <c r="B220" s="158"/>
      <c r="D220" s="159" t="s">
        <v>167</v>
      </c>
      <c r="E220" s="160" t="s">
        <v>1</v>
      </c>
      <c r="F220" s="161" t="s">
        <v>963</v>
      </c>
      <c r="H220" s="160" t="s">
        <v>1</v>
      </c>
      <c r="I220" s="162"/>
      <c r="L220" s="158"/>
      <c r="M220" s="163"/>
      <c r="T220" s="164"/>
      <c r="AT220" s="160" t="s">
        <v>167</v>
      </c>
      <c r="AU220" s="160" t="s">
        <v>76</v>
      </c>
      <c r="AV220" s="12" t="s">
        <v>76</v>
      </c>
      <c r="AW220" s="12" t="s">
        <v>29</v>
      </c>
      <c r="AX220" s="12" t="s">
        <v>72</v>
      </c>
      <c r="AY220" s="160" t="s">
        <v>160</v>
      </c>
    </row>
    <row r="221" spans="2:65" s="12" customFormat="1" ht="10.199999999999999">
      <c r="B221" s="158"/>
      <c r="D221" s="159" t="s">
        <v>167</v>
      </c>
      <c r="E221" s="160" t="s">
        <v>1</v>
      </c>
      <c r="F221" s="161" t="s">
        <v>964</v>
      </c>
      <c r="H221" s="160" t="s">
        <v>1</v>
      </c>
      <c r="I221" s="162"/>
      <c r="L221" s="158"/>
      <c r="M221" s="163"/>
      <c r="T221" s="164"/>
      <c r="AT221" s="160" t="s">
        <v>167</v>
      </c>
      <c r="AU221" s="160" t="s">
        <v>76</v>
      </c>
      <c r="AV221" s="12" t="s">
        <v>76</v>
      </c>
      <c r="AW221" s="12" t="s">
        <v>29</v>
      </c>
      <c r="AX221" s="12" t="s">
        <v>72</v>
      </c>
      <c r="AY221" s="160" t="s">
        <v>160</v>
      </c>
    </row>
    <row r="222" spans="2:65" s="13" customFormat="1" ht="10.199999999999999">
      <c r="B222" s="165"/>
      <c r="D222" s="159" t="s">
        <v>167</v>
      </c>
      <c r="E222" s="166" t="s">
        <v>1</v>
      </c>
      <c r="F222" s="167" t="s">
        <v>216</v>
      </c>
      <c r="H222" s="168">
        <v>18</v>
      </c>
      <c r="I222" s="169"/>
      <c r="L222" s="165"/>
      <c r="M222" s="170"/>
      <c r="T222" s="171"/>
      <c r="AT222" s="166" t="s">
        <v>167</v>
      </c>
      <c r="AU222" s="166" t="s">
        <v>76</v>
      </c>
      <c r="AV222" s="13" t="s">
        <v>83</v>
      </c>
      <c r="AW222" s="13" t="s">
        <v>29</v>
      </c>
      <c r="AX222" s="13" t="s">
        <v>72</v>
      </c>
      <c r="AY222" s="166" t="s">
        <v>160</v>
      </c>
    </row>
    <row r="223" spans="2:65" s="14" customFormat="1" ht="10.199999999999999">
      <c r="B223" s="172"/>
      <c r="D223" s="159" t="s">
        <v>167</v>
      </c>
      <c r="E223" s="173" t="s">
        <v>1</v>
      </c>
      <c r="F223" s="174" t="s">
        <v>174</v>
      </c>
      <c r="H223" s="175">
        <v>18</v>
      </c>
      <c r="I223" s="176"/>
      <c r="L223" s="172"/>
      <c r="M223" s="177"/>
      <c r="T223" s="178"/>
      <c r="AT223" s="173" t="s">
        <v>167</v>
      </c>
      <c r="AU223" s="173" t="s">
        <v>76</v>
      </c>
      <c r="AV223" s="14" t="s">
        <v>166</v>
      </c>
      <c r="AW223" s="14" t="s">
        <v>29</v>
      </c>
      <c r="AX223" s="14" t="s">
        <v>76</v>
      </c>
      <c r="AY223" s="173" t="s">
        <v>160</v>
      </c>
    </row>
    <row r="224" spans="2:65" s="1" customFormat="1" ht="24.15" customHeight="1">
      <c r="B224" s="143"/>
      <c r="C224" s="144" t="s">
        <v>7</v>
      </c>
      <c r="D224" s="144" t="s">
        <v>162</v>
      </c>
      <c r="E224" s="145" t="s">
        <v>965</v>
      </c>
      <c r="F224" s="146" t="s">
        <v>966</v>
      </c>
      <c r="G224" s="147" t="s">
        <v>289</v>
      </c>
      <c r="H224" s="148">
        <v>5097</v>
      </c>
      <c r="I224" s="149"/>
      <c r="J224" s="150">
        <f>ROUND(I224*H224,2)</f>
        <v>0</v>
      </c>
      <c r="K224" s="151"/>
      <c r="L224" s="32"/>
      <c r="M224" s="152" t="s">
        <v>1</v>
      </c>
      <c r="N224" s="153" t="s">
        <v>38</v>
      </c>
      <c r="P224" s="154">
        <f>O224*H224</f>
        <v>0</v>
      </c>
      <c r="Q224" s="154">
        <v>0</v>
      </c>
      <c r="R224" s="154">
        <f>Q224*H224</f>
        <v>0</v>
      </c>
      <c r="S224" s="154">
        <v>0</v>
      </c>
      <c r="T224" s="155">
        <f>S224*H224</f>
        <v>0</v>
      </c>
      <c r="AR224" s="156" t="s">
        <v>166</v>
      </c>
      <c r="AT224" s="156" t="s">
        <v>162</v>
      </c>
      <c r="AU224" s="156" t="s">
        <v>76</v>
      </c>
      <c r="AY224" s="17" t="s">
        <v>160</v>
      </c>
      <c r="BE224" s="157">
        <f>IF(N224="základná",J224,0)</f>
        <v>0</v>
      </c>
      <c r="BF224" s="157">
        <f>IF(N224="znížená",J224,0)</f>
        <v>0</v>
      </c>
      <c r="BG224" s="157">
        <f>IF(N224="zákl. prenesená",J224,0)</f>
        <v>0</v>
      </c>
      <c r="BH224" s="157">
        <f>IF(N224="zníž. prenesená",J224,0)</f>
        <v>0</v>
      </c>
      <c r="BI224" s="157">
        <f>IF(N224="nulová",J224,0)</f>
        <v>0</v>
      </c>
      <c r="BJ224" s="17" t="s">
        <v>83</v>
      </c>
      <c r="BK224" s="157">
        <f>ROUND(I224*H224,2)</f>
        <v>0</v>
      </c>
      <c r="BL224" s="17" t="s">
        <v>166</v>
      </c>
      <c r="BM224" s="156" t="s">
        <v>297</v>
      </c>
    </row>
    <row r="225" spans="2:65" s="12" customFormat="1" ht="20.399999999999999">
      <c r="B225" s="158"/>
      <c r="D225" s="159" t="s">
        <v>167</v>
      </c>
      <c r="E225" s="160" t="s">
        <v>1</v>
      </c>
      <c r="F225" s="161" t="s">
        <v>966</v>
      </c>
      <c r="H225" s="160" t="s">
        <v>1</v>
      </c>
      <c r="I225" s="162"/>
      <c r="L225" s="158"/>
      <c r="M225" s="163"/>
      <c r="T225" s="164"/>
      <c r="AT225" s="160" t="s">
        <v>167</v>
      </c>
      <c r="AU225" s="160" t="s">
        <v>76</v>
      </c>
      <c r="AV225" s="12" t="s">
        <v>76</v>
      </c>
      <c r="AW225" s="12" t="s">
        <v>29</v>
      </c>
      <c r="AX225" s="12" t="s">
        <v>72</v>
      </c>
      <c r="AY225" s="160" t="s">
        <v>160</v>
      </c>
    </row>
    <row r="226" spans="2:65" s="13" customFormat="1" ht="10.199999999999999">
      <c r="B226" s="165"/>
      <c r="D226" s="159" t="s">
        <v>167</v>
      </c>
      <c r="E226" s="166" t="s">
        <v>1</v>
      </c>
      <c r="F226" s="167" t="s">
        <v>967</v>
      </c>
      <c r="H226" s="168">
        <v>5097</v>
      </c>
      <c r="I226" s="169"/>
      <c r="L226" s="165"/>
      <c r="M226" s="170"/>
      <c r="T226" s="171"/>
      <c r="AT226" s="166" t="s">
        <v>167</v>
      </c>
      <c r="AU226" s="166" t="s">
        <v>76</v>
      </c>
      <c r="AV226" s="13" t="s">
        <v>83</v>
      </c>
      <c r="AW226" s="13" t="s">
        <v>29</v>
      </c>
      <c r="AX226" s="13" t="s">
        <v>72</v>
      </c>
      <c r="AY226" s="166" t="s">
        <v>160</v>
      </c>
    </row>
    <row r="227" spans="2:65" s="14" customFormat="1" ht="10.199999999999999">
      <c r="B227" s="172"/>
      <c r="D227" s="159" t="s">
        <v>167</v>
      </c>
      <c r="E227" s="173" t="s">
        <v>1</v>
      </c>
      <c r="F227" s="174" t="s">
        <v>174</v>
      </c>
      <c r="H227" s="175">
        <v>5097</v>
      </c>
      <c r="I227" s="176"/>
      <c r="L227" s="172"/>
      <c r="M227" s="177"/>
      <c r="T227" s="178"/>
      <c r="AT227" s="173" t="s">
        <v>167</v>
      </c>
      <c r="AU227" s="173" t="s">
        <v>76</v>
      </c>
      <c r="AV227" s="14" t="s">
        <v>166</v>
      </c>
      <c r="AW227" s="14" t="s">
        <v>29</v>
      </c>
      <c r="AX227" s="14" t="s">
        <v>76</v>
      </c>
      <c r="AY227" s="173" t="s">
        <v>160</v>
      </c>
    </row>
    <row r="228" spans="2:65" s="1" customFormat="1" ht="16.5" customHeight="1">
      <c r="B228" s="143"/>
      <c r="C228" s="144" t="s">
        <v>236</v>
      </c>
      <c r="D228" s="144" t="s">
        <v>162</v>
      </c>
      <c r="E228" s="145" t="s">
        <v>968</v>
      </c>
      <c r="F228" s="146" t="s">
        <v>969</v>
      </c>
      <c r="G228" s="147" t="s">
        <v>289</v>
      </c>
      <c r="H228" s="148">
        <v>1</v>
      </c>
      <c r="I228" s="149"/>
      <c r="J228" s="150">
        <f>ROUND(I228*H228,2)</f>
        <v>0</v>
      </c>
      <c r="K228" s="151"/>
      <c r="L228" s="32"/>
      <c r="M228" s="152" t="s">
        <v>1</v>
      </c>
      <c r="N228" s="153" t="s">
        <v>38</v>
      </c>
      <c r="P228" s="154">
        <f>O228*H228</f>
        <v>0</v>
      </c>
      <c r="Q228" s="154">
        <v>0</v>
      </c>
      <c r="R228" s="154">
        <f>Q228*H228</f>
        <v>0</v>
      </c>
      <c r="S228" s="154">
        <v>0</v>
      </c>
      <c r="T228" s="155">
        <f>S228*H228</f>
        <v>0</v>
      </c>
      <c r="AR228" s="156" t="s">
        <v>166</v>
      </c>
      <c r="AT228" s="156" t="s">
        <v>162</v>
      </c>
      <c r="AU228" s="156" t="s">
        <v>76</v>
      </c>
      <c r="AY228" s="17" t="s">
        <v>160</v>
      </c>
      <c r="BE228" s="157">
        <f>IF(N228="základná",J228,0)</f>
        <v>0</v>
      </c>
      <c r="BF228" s="157">
        <f>IF(N228="znížená",J228,0)</f>
        <v>0</v>
      </c>
      <c r="BG228" s="157">
        <f>IF(N228="zákl. prenesená",J228,0)</f>
        <v>0</v>
      </c>
      <c r="BH228" s="157">
        <f>IF(N228="zníž. prenesená",J228,0)</f>
        <v>0</v>
      </c>
      <c r="BI228" s="157">
        <f>IF(N228="nulová",J228,0)</f>
        <v>0</v>
      </c>
      <c r="BJ228" s="17" t="s">
        <v>83</v>
      </c>
      <c r="BK228" s="157">
        <f>ROUND(I228*H228,2)</f>
        <v>0</v>
      </c>
      <c r="BL228" s="17" t="s">
        <v>166</v>
      </c>
      <c r="BM228" s="156" t="s">
        <v>303</v>
      </c>
    </row>
    <row r="229" spans="2:65" s="1" customFormat="1" ht="33" customHeight="1">
      <c r="B229" s="143"/>
      <c r="C229" s="144" t="s">
        <v>189</v>
      </c>
      <c r="D229" s="144" t="s">
        <v>162</v>
      </c>
      <c r="E229" s="145" t="s">
        <v>970</v>
      </c>
      <c r="F229" s="146" t="s">
        <v>971</v>
      </c>
      <c r="G229" s="147" t="s">
        <v>165</v>
      </c>
      <c r="H229" s="148">
        <v>316.5</v>
      </c>
      <c r="I229" s="149"/>
      <c r="J229" s="150">
        <f>ROUND(I229*H229,2)</f>
        <v>0</v>
      </c>
      <c r="K229" s="151"/>
      <c r="L229" s="32"/>
      <c r="M229" s="152" t="s">
        <v>1</v>
      </c>
      <c r="N229" s="153" t="s">
        <v>38</v>
      </c>
      <c r="P229" s="154">
        <f>O229*H229</f>
        <v>0</v>
      </c>
      <c r="Q229" s="154">
        <v>0</v>
      </c>
      <c r="R229" s="154">
        <f>Q229*H229</f>
        <v>0</v>
      </c>
      <c r="S229" s="154">
        <v>0</v>
      </c>
      <c r="T229" s="155">
        <f>S229*H229</f>
        <v>0</v>
      </c>
      <c r="AR229" s="156" t="s">
        <v>166</v>
      </c>
      <c r="AT229" s="156" t="s">
        <v>162</v>
      </c>
      <c r="AU229" s="156" t="s">
        <v>76</v>
      </c>
      <c r="AY229" s="17" t="s">
        <v>160</v>
      </c>
      <c r="BE229" s="157">
        <f>IF(N229="základná",J229,0)</f>
        <v>0</v>
      </c>
      <c r="BF229" s="157">
        <f>IF(N229="znížená",J229,0)</f>
        <v>0</v>
      </c>
      <c r="BG229" s="157">
        <f>IF(N229="zákl. prenesená",J229,0)</f>
        <v>0</v>
      </c>
      <c r="BH229" s="157">
        <f>IF(N229="zníž. prenesená",J229,0)</f>
        <v>0</v>
      </c>
      <c r="BI229" s="157">
        <f>IF(N229="nulová",J229,0)</f>
        <v>0</v>
      </c>
      <c r="BJ229" s="17" t="s">
        <v>83</v>
      </c>
      <c r="BK229" s="157">
        <f>ROUND(I229*H229,2)</f>
        <v>0</v>
      </c>
      <c r="BL229" s="17" t="s">
        <v>166</v>
      </c>
      <c r="BM229" s="156" t="s">
        <v>318</v>
      </c>
    </row>
    <row r="230" spans="2:65" s="12" customFormat="1" ht="10.199999999999999">
      <c r="B230" s="158"/>
      <c r="D230" s="159" t="s">
        <v>167</v>
      </c>
      <c r="E230" s="160" t="s">
        <v>1</v>
      </c>
      <c r="F230" s="161" t="s">
        <v>972</v>
      </c>
      <c r="H230" s="160" t="s">
        <v>1</v>
      </c>
      <c r="I230" s="162"/>
      <c r="L230" s="158"/>
      <c r="M230" s="163"/>
      <c r="T230" s="164"/>
      <c r="AT230" s="160" t="s">
        <v>167</v>
      </c>
      <c r="AU230" s="160" t="s">
        <v>76</v>
      </c>
      <c r="AV230" s="12" t="s">
        <v>76</v>
      </c>
      <c r="AW230" s="12" t="s">
        <v>29</v>
      </c>
      <c r="AX230" s="12" t="s">
        <v>72</v>
      </c>
      <c r="AY230" s="160" t="s">
        <v>160</v>
      </c>
    </row>
    <row r="231" spans="2:65" s="12" customFormat="1" ht="10.199999999999999">
      <c r="B231" s="158"/>
      <c r="D231" s="159" t="s">
        <v>167</v>
      </c>
      <c r="E231" s="160" t="s">
        <v>1</v>
      </c>
      <c r="F231" s="161" t="s">
        <v>973</v>
      </c>
      <c r="H231" s="160" t="s">
        <v>1</v>
      </c>
      <c r="I231" s="162"/>
      <c r="L231" s="158"/>
      <c r="M231" s="163"/>
      <c r="T231" s="164"/>
      <c r="AT231" s="160" t="s">
        <v>167</v>
      </c>
      <c r="AU231" s="160" t="s">
        <v>76</v>
      </c>
      <c r="AV231" s="12" t="s">
        <v>76</v>
      </c>
      <c r="AW231" s="12" t="s">
        <v>29</v>
      </c>
      <c r="AX231" s="12" t="s">
        <v>72</v>
      </c>
      <c r="AY231" s="160" t="s">
        <v>160</v>
      </c>
    </row>
    <row r="232" spans="2:65" s="13" customFormat="1" ht="10.199999999999999">
      <c r="B232" s="165"/>
      <c r="D232" s="159" t="s">
        <v>167</v>
      </c>
      <c r="E232" s="166" t="s">
        <v>1</v>
      </c>
      <c r="F232" s="167" t="s">
        <v>974</v>
      </c>
      <c r="H232" s="168">
        <v>316.5</v>
      </c>
      <c r="I232" s="169"/>
      <c r="L232" s="165"/>
      <c r="M232" s="170"/>
      <c r="T232" s="171"/>
      <c r="AT232" s="166" t="s">
        <v>167</v>
      </c>
      <c r="AU232" s="166" t="s">
        <v>76</v>
      </c>
      <c r="AV232" s="13" t="s">
        <v>83</v>
      </c>
      <c r="AW232" s="13" t="s">
        <v>29</v>
      </c>
      <c r="AX232" s="13" t="s">
        <v>72</v>
      </c>
      <c r="AY232" s="166" t="s">
        <v>160</v>
      </c>
    </row>
    <row r="233" spans="2:65" s="14" customFormat="1" ht="10.199999999999999">
      <c r="B233" s="172"/>
      <c r="D233" s="159" t="s">
        <v>167</v>
      </c>
      <c r="E233" s="173" t="s">
        <v>1</v>
      </c>
      <c r="F233" s="174" t="s">
        <v>174</v>
      </c>
      <c r="H233" s="175">
        <v>316.5</v>
      </c>
      <c r="I233" s="176"/>
      <c r="L233" s="172"/>
      <c r="M233" s="177"/>
      <c r="T233" s="178"/>
      <c r="AT233" s="173" t="s">
        <v>167</v>
      </c>
      <c r="AU233" s="173" t="s">
        <v>76</v>
      </c>
      <c r="AV233" s="14" t="s">
        <v>166</v>
      </c>
      <c r="AW233" s="14" t="s">
        <v>29</v>
      </c>
      <c r="AX233" s="14" t="s">
        <v>76</v>
      </c>
      <c r="AY233" s="173" t="s">
        <v>160</v>
      </c>
    </row>
    <row r="234" spans="2:65" s="1" customFormat="1" ht="24.15" customHeight="1">
      <c r="B234" s="143"/>
      <c r="C234" s="144" t="s">
        <v>241</v>
      </c>
      <c r="D234" s="144" t="s">
        <v>162</v>
      </c>
      <c r="E234" s="145" t="s">
        <v>975</v>
      </c>
      <c r="F234" s="146" t="s">
        <v>976</v>
      </c>
      <c r="G234" s="147" t="s">
        <v>165</v>
      </c>
      <c r="H234" s="148">
        <v>258.2</v>
      </c>
      <c r="I234" s="149"/>
      <c r="J234" s="150">
        <f>ROUND(I234*H234,2)</f>
        <v>0</v>
      </c>
      <c r="K234" s="151"/>
      <c r="L234" s="32"/>
      <c r="M234" s="152" t="s">
        <v>1</v>
      </c>
      <c r="N234" s="153" t="s">
        <v>38</v>
      </c>
      <c r="P234" s="154">
        <f>O234*H234</f>
        <v>0</v>
      </c>
      <c r="Q234" s="154">
        <v>0</v>
      </c>
      <c r="R234" s="154">
        <f>Q234*H234</f>
        <v>0</v>
      </c>
      <c r="S234" s="154">
        <v>0</v>
      </c>
      <c r="T234" s="155">
        <f>S234*H234</f>
        <v>0</v>
      </c>
      <c r="AR234" s="156" t="s">
        <v>166</v>
      </c>
      <c r="AT234" s="156" t="s">
        <v>162</v>
      </c>
      <c r="AU234" s="156" t="s">
        <v>76</v>
      </c>
      <c r="AY234" s="17" t="s">
        <v>160</v>
      </c>
      <c r="BE234" s="157">
        <f>IF(N234="základná",J234,0)</f>
        <v>0</v>
      </c>
      <c r="BF234" s="157">
        <f>IF(N234="znížená",J234,0)</f>
        <v>0</v>
      </c>
      <c r="BG234" s="157">
        <f>IF(N234="zákl. prenesená",J234,0)</f>
        <v>0</v>
      </c>
      <c r="BH234" s="157">
        <f>IF(N234="zníž. prenesená",J234,0)</f>
        <v>0</v>
      </c>
      <c r="BI234" s="157">
        <f>IF(N234="nulová",J234,0)</f>
        <v>0</v>
      </c>
      <c r="BJ234" s="17" t="s">
        <v>83</v>
      </c>
      <c r="BK234" s="157">
        <f>ROUND(I234*H234,2)</f>
        <v>0</v>
      </c>
      <c r="BL234" s="17" t="s">
        <v>166</v>
      </c>
      <c r="BM234" s="156" t="s">
        <v>328</v>
      </c>
    </row>
    <row r="235" spans="2:65" s="12" customFormat="1" ht="20.399999999999999">
      <c r="B235" s="158"/>
      <c r="D235" s="159" t="s">
        <v>167</v>
      </c>
      <c r="E235" s="160" t="s">
        <v>1</v>
      </c>
      <c r="F235" s="161" t="s">
        <v>977</v>
      </c>
      <c r="H235" s="160" t="s">
        <v>1</v>
      </c>
      <c r="I235" s="162"/>
      <c r="L235" s="158"/>
      <c r="M235" s="163"/>
      <c r="T235" s="164"/>
      <c r="AT235" s="160" t="s">
        <v>167</v>
      </c>
      <c r="AU235" s="160" t="s">
        <v>76</v>
      </c>
      <c r="AV235" s="12" t="s">
        <v>76</v>
      </c>
      <c r="AW235" s="12" t="s">
        <v>29</v>
      </c>
      <c r="AX235" s="12" t="s">
        <v>72</v>
      </c>
      <c r="AY235" s="160" t="s">
        <v>160</v>
      </c>
    </row>
    <row r="236" spans="2:65" s="12" customFormat="1" ht="20.399999999999999">
      <c r="B236" s="158"/>
      <c r="D236" s="159" t="s">
        <v>167</v>
      </c>
      <c r="E236" s="160" t="s">
        <v>1</v>
      </c>
      <c r="F236" s="161" t="s">
        <v>978</v>
      </c>
      <c r="H236" s="160" t="s">
        <v>1</v>
      </c>
      <c r="I236" s="162"/>
      <c r="L236" s="158"/>
      <c r="M236" s="163"/>
      <c r="T236" s="164"/>
      <c r="AT236" s="160" t="s">
        <v>167</v>
      </c>
      <c r="AU236" s="160" t="s">
        <v>76</v>
      </c>
      <c r="AV236" s="12" t="s">
        <v>76</v>
      </c>
      <c r="AW236" s="12" t="s">
        <v>29</v>
      </c>
      <c r="AX236" s="12" t="s">
        <v>72</v>
      </c>
      <c r="AY236" s="160" t="s">
        <v>160</v>
      </c>
    </row>
    <row r="237" spans="2:65" s="13" customFormat="1" ht="10.199999999999999">
      <c r="B237" s="165"/>
      <c r="D237" s="159" t="s">
        <v>167</v>
      </c>
      <c r="E237" s="166" t="s">
        <v>1</v>
      </c>
      <c r="F237" s="167" t="s">
        <v>979</v>
      </c>
      <c r="H237" s="168">
        <v>258.2</v>
      </c>
      <c r="I237" s="169"/>
      <c r="L237" s="165"/>
      <c r="M237" s="170"/>
      <c r="T237" s="171"/>
      <c r="AT237" s="166" t="s">
        <v>167</v>
      </c>
      <c r="AU237" s="166" t="s">
        <v>76</v>
      </c>
      <c r="AV237" s="13" t="s">
        <v>83</v>
      </c>
      <c r="AW237" s="13" t="s">
        <v>29</v>
      </c>
      <c r="AX237" s="13" t="s">
        <v>72</v>
      </c>
      <c r="AY237" s="166" t="s">
        <v>160</v>
      </c>
    </row>
    <row r="238" spans="2:65" s="14" customFormat="1" ht="10.199999999999999">
      <c r="B238" s="172"/>
      <c r="D238" s="159" t="s">
        <v>167</v>
      </c>
      <c r="E238" s="173" t="s">
        <v>1</v>
      </c>
      <c r="F238" s="174" t="s">
        <v>174</v>
      </c>
      <c r="H238" s="175">
        <v>258.2</v>
      </c>
      <c r="I238" s="176"/>
      <c r="L238" s="172"/>
      <c r="M238" s="177"/>
      <c r="T238" s="178"/>
      <c r="AT238" s="173" t="s">
        <v>167</v>
      </c>
      <c r="AU238" s="173" t="s">
        <v>76</v>
      </c>
      <c r="AV238" s="14" t="s">
        <v>166</v>
      </c>
      <c r="AW238" s="14" t="s">
        <v>29</v>
      </c>
      <c r="AX238" s="14" t="s">
        <v>76</v>
      </c>
      <c r="AY238" s="173" t="s">
        <v>160</v>
      </c>
    </row>
    <row r="239" spans="2:65" s="1" customFormat="1" ht="24.15" customHeight="1">
      <c r="B239" s="143"/>
      <c r="C239" s="144" t="s">
        <v>336</v>
      </c>
      <c r="D239" s="144" t="s">
        <v>162</v>
      </c>
      <c r="E239" s="145" t="s">
        <v>980</v>
      </c>
      <c r="F239" s="146" t="s">
        <v>981</v>
      </c>
      <c r="G239" s="147" t="s">
        <v>165</v>
      </c>
      <c r="H239" s="148">
        <v>526.5</v>
      </c>
      <c r="I239" s="149"/>
      <c r="J239" s="150">
        <f>ROUND(I239*H239,2)</f>
        <v>0</v>
      </c>
      <c r="K239" s="151"/>
      <c r="L239" s="32"/>
      <c r="M239" s="152" t="s">
        <v>1</v>
      </c>
      <c r="N239" s="153" t="s">
        <v>38</v>
      </c>
      <c r="P239" s="154">
        <f>O239*H239</f>
        <v>0</v>
      </c>
      <c r="Q239" s="154">
        <v>0</v>
      </c>
      <c r="R239" s="154">
        <f>Q239*H239</f>
        <v>0</v>
      </c>
      <c r="S239" s="154">
        <v>0</v>
      </c>
      <c r="T239" s="155">
        <f>S239*H239</f>
        <v>0</v>
      </c>
      <c r="AR239" s="156" t="s">
        <v>166</v>
      </c>
      <c r="AT239" s="156" t="s">
        <v>162</v>
      </c>
      <c r="AU239" s="156" t="s">
        <v>76</v>
      </c>
      <c r="AY239" s="17" t="s">
        <v>160</v>
      </c>
      <c r="BE239" s="157">
        <f>IF(N239="základná",J239,0)</f>
        <v>0</v>
      </c>
      <c r="BF239" s="157">
        <f>IF(N239="znížená",J239,0)</f>
        <v>0</v>
      </c>
      <c r="BG239" s="157">
        <f>IF(N239="zákl. prenesená",J239,0)</f>
        <v>0</v>
      </c>
      <c r="BH239" s="157">
        <f>IF(N239="zníž. prenesená",J239,0)</f>
        <v>0</v>
      </c>
      <c r="BI239" s="157">
        <f>IF(N239="nulová",J239,0)</f>
        <v>0</v>
      </c>
      <c r="BJ239" s="17" t="s">
        <v>83</v>
      </c>
      <c r="BK239" s="157">
        <f>ROUND(I239*H239,2)</f>
        <v>0</v>
      </c>
      <c r="BL239" s="17" t="s">
        <v>166</v>
      </c>
      <c r="BM239" s="156" t="s">
        <v>339</v>
      </c>
    </row>
    <row r="240" spans="2:65" s="12" customFormat="1" ht="10.199999999999999">
      <c r="B240" s="158"/>
      <c r="D240" s="159" t="s">
        <v>167</v>
      </c>
      <c r="E240" s="160" t="s">
        <v>1</v>
      </c>
      <c r="F240" s="161" t="s">
        <v>982</v>
      </c>
      <c r="H240" s="160" t="s">
        <v>1</v>
      </c>
      <c r="I240" s="162"/>
      <c r="L240" s="158"/>
      <c r="M240" s="163"/>
      <c r="T240" s="164"/>
      <c r="AT240" s="160" t="s">
        <v>167</v>
      </c>
      <c r="AU240" s="160" t="s">
        <v>76</v>
      </c>
      <c r="AV240" s="12" t="s">
        <v>76</v>
      </c>
      <c r="AW240" s="12" t="s">
        <v>29</v>
      </c>
      <c r="AX240" s="12" t="s">
        <v>72</v>
      </c>
      <c r="AY240" s="160" t="s">
        <v>160</v>
      </c>
    </row>
    <row r="241" spans="2:65" s="13" customFormat="1" ht="10.199999999999999">
      <c r="B241" s="165"/>
      <c r="D241" s="159" t="s">
        <v>167</v>
      </c>
      <c r="E241" s="166" t="s">
        <v>1</v>
      </c>
      <c r="F241" s="167" t="s">
        <v>983</v>
      </c>
      <c r="H241" s="168">
        <v>526.5</v>
      </c>
      <c r="I241" s="169"/>
      <c r="L241" s="165"/>
      <c r="M241" s="170"/>
      <c r="T241" s="171"/>
      <c r="AT241" s="166" t="s">
        <v>167</v>
      </c>
      <c r="AU241" s="166" t="s">
        <v>76</v>
      </c>
      <c r="AV241" s="13" t="s">
        <v>83</v>
      </c>
      <c r="AW241" s="13" t="s">
        <v>29</v>
      </c>
      <c r="AX241" s="13" t="s">
        <v>72</v>
      </c>
      <c r="AY241" s="166" t="s">
        <v>160</v>
      </c>
    </row>
    <row r="242" spans="2:65" s="14" customFormat="1" ht="10.199999999999999">
      <c r="B242" s="172"/>
      <c r="D242" s="159" t="s">
        <v>167</v>
      </c>
      <c r="E242" s="173" t="s">
        <v>1</v>
      </c>
      <c r="F242" s="174" t="s">
        <v>174</v>
      </c>
      <c r="H242" s="175">
        <v>526.5</v>
      </c>
      <c r="I242" s="176"/>
      <c r="L242" s="172"/>
      <c r="M242" s="177"/>
      <c r="T242" s="178"/>
      <c r="AT242" s="173" t="s">
        <v>167</v>
      </c>
      <c r="AU242" s="173" t="s">
        <v>76</v>
      </c>
      <c r="AV242" s="14" t="s">
        <v>166</v>
      </c>
      <c r="AW242" s="14" t="s">
        <v>29</v>
      </c>
      <c r="AX242" s="14" t="s">
        <v>76</v>
      </c>
      <c r="AY242" s="173" t="s">
        <v>160</v>
      </c>
    </row>
    <row r="243" spans="2:65" s="1" customFormat="1" ht="24.15" customHeight="1">
      <c r="B243" s="143"/>
      <c r="C243" s="144" t="s">
        <v>247</v>
      </c>
      <c r="D243" s="144" t="s">
        <v>162</v>
      </c>
      <c r="E243" s="145" t="s">
        <v>984</v>
      </c>
      <c r="F243" s="146" t="s">
        <v>985</v>
      </c>
      <c r="G243" s="147" t="s">
        <v>165</v>
      </c>
      <c r="H243" s="148">
        <v>50</v>
      </c>
      <c r="I243" s="149"/>
      <c r="J243" s="150">
        <f>ROUND(I243*H243,2)</f>
        <v>0</v>
      </c>
      <c r="K243" s="151"/>
      <c r="L243" s="32"/>
      <c r="M243" s="152" t="s">
        <v>1</v>
      </c>
      <c r="N243" s="153" t="s">
        <v>38</v>
      </c>
      <c r="P243" s="154">
        <f>O243*H243</f>
        <v>0</v>
      </c>
      <c r="Q243" s="154">
        <v>0</v>
      </c>
      <c r="R243" s="154">
        <f>Q243*H243</f>
        <v>0</v>
      </c>
      <c r="S243" s="154">
        <v>0</v>
      </c>
      <c r="T243" s="155">
        <f>S243*H243</f>
        <v>0</v>
      </c>
      <c r="AR243" s="156" t="s">
        <v>166</v>
      </c>
      <c r="AT243" s="156" t="s">
        <v>162</v>
      </c>
      <c r="AU243" s="156" t="s">
        <v>76</v>
      </c>
      <c r="AY243" s="17" t="s">
        <v>160</v>
      </c>
      <c r="BE243" s="157">
        <f>IF(N243="základná",J243,0)</f>
        <v>0</v>
      </c>
      <c r="BF243" s="157">
        <f>IF(N243="znížená",J243,0)</f>
        <v>0</v>
      </c>
      <c r="BG243" s="157">
        <f>IF(N243="zákl. prenesená",J243,0)</f>
        <v>0</v>
      </c>
      <c r="BH243" s="157">
        <f>IF(N243="zníž. prenesená",J243,0)</f>
        <v>0</v>
      </c>
      <c r="BI243" s="157">
        <f>IF(N243="nulová",J243,0)</f>
        <v>0</v>
      </c>
      <c r="BJ243" s="17" t="s">
        <v>83</v>
      </c>
      <c r="BK243" s="157">
        <f>ROUND(I243*H243,2)</f>
        <v>0</v>
      </c>
      <c r="BL243" s="17" t="s">
        <v>166</v>
      </c>
      <c r="BM243" s="156" t="s">
        <v>344</v>
      </c>
    </row>
    <row r="244" spans="2:65" s="12" customFormat="1" ht="10.199999999999999">
      <c r="B244" s="158"/>
      <c r="D244" s="159" t="s">
        <v>167</v>
      </c>
      <c r="E244" s="160" t="s">
        <v>1</v>
      </c>
      <c r="F244" s="161" t="s">
        <v>986</v>
      </c>
      <c r="H244" s="160" t="s">
        <v>1</v>
      </c>
      <c r="I244" s="162"/>
      <c r="L244" s="158"/>
      <c r="M244" s="163"/>
      <c r="T244" s="164"/>
      <c r="AT244" s="160" t="s">
        <v>167</v>
      </c>
      <c r="AU244" s="160" t="s">
        <v>76</v>
      </c>
      <c r="AV244" s="12" t="s">
        <v>76</v>
      </c>
      <c r="AW244" s="12" t="s">
        <v>29</v>
      </c>
      <c r="AX244" s="12" t="s">
        <v>72</v>
      </c>
      <c r="AY244" s="160" t="s">
        <v>160</v>
      </c>
    </row>
    <row r="245" spans="2:65" s="12" customFormat="1" ht="10.199999999999999">
      <c r="B245" s="158"/>
      <c r="D245" s="159" t="s">
        <v>167</v>
      </c>
      <c r="E245" s="160" t="s">
        <v>1</v>
      </c>
      <c r="F245" s="161" t="s">
        <v>987</v>
      </c>
      <c r="H245" s="160" t="s">
        <v>1</v>
      </c>
      <c r="I245" s="162"/>
      <c r="L245" s="158"/>
      <c r="M245" s="163"/>
      <c r="T245" s="164"/>
      <c r="AT245" s="160" t="s">
        <v>167</v>
      </c>
      <c r="AU245" s="160" t="s">
        <v>76</v>
      </c>
      <c r="AV245" s="12" t="s">
        <v>76</v>
      </c>
      <c r="AW245" s="12" t="s">
        <v>29</v>
      </c>
      <c r="AX245" s="12" t="s">
        <v>72</v>
      </c>
      <c r="AY245" s="160" t="s">
        <v>160</v>
      </c>
    </row>
    <row r="246" spans="2:65" s="13" customFormat="1" ht="10.199999999999999">
      <c r="B246" s="165"/>
      <c r="D246" s="159" t="s">
        <v>167</v>
      </c>
      <c r="E246" s="166" t="s">
        <v>1</v>
      </c>
      <c r="F246" s="167" t="s">
        <v>318</v>
      </c>
      <c r="H246" s="168">
        <v>50</v>
      </c>
      <c r="I246" s="169"/>
      <c r="L246" s="165"/>
      <c r="M246" s="170"/>
      <c r="T246" s="171"/>
      <c r="AT246" s="166" t="s">
        <v>167</v>
      </c>
      <c r="AU246" s="166" t="s">
        <v>76</v>
      </c>
      <c r="AV246" s="13" t="s">
        <v>83</v>
      </c>
      <c r="AW246" s="13" t="s">
        <v>29</v>
      </c>
      <c r="AX246" s="13" t="s">
        <v>72</v>
      </c>
      <c r="AY246" s="166" t="s">
        <v>160</v>
      </c>
    </row>
    <row r="247" spans="2:65" s="14" customFormat="1" ht="10.199999999999999">
      <c r="B247" s="172"/>
      <c r="D247" s="159" t="s">
        <v>167</v>
      </c>
      <c r="E247" s="173" t="s">
        <v>1</v>
      </c>
      <c r="F247" s="174" t="s">
        <v>174</v>
      </c>
      <c r="H247" s="175">
        <v>50</v>
      </c>
      <c r="I247" s="176"/>
      <c r="L247" s="172"/>
      <c r="M247" s="177"/>
      <c r="T247" s="178"/>
      <c r="AT247" s="173" t="s">
        <v>167</v>
      </c>
      <c r="AU247" s="173" t="s">
        <v>76</v>
      </c>
      <c r="AV247" s="14" t="s">
        <v>166</v>
      </c>
      <c r="AW247" s="14" t="s">
        <v>29</v>
      </c>
      <c r="AX247" s="14" t="s">
        <v>76</v>
      </c>
      <c r="AY247" s="173" t="s">
        <v>160</v>
      </c>
    </row>
    <row r="248" spans="2:65" s="1" customFormat="1" ht="24.15" customHeight="1">
      <c r="B248" s="143"/>
      <c r="C248" s="144" t="s">
        <v>348</v>
      </c>
      <c r="D248" s="144" t="s">
        <v>162</v>
      </c>
      <c r="E248" s="145" t="s">
        <v>988</v>
      </c>
      <c r="F248" s="146" t="s">
        <v>989</v>
      </c>
      <c r="G248" s="147" t="s">
        <v>165</v>
      </c>
      <c r="H248" s="148">
        <v>1153</v>
      </c>
      <c r="I248" s="149"/>
      <c r="J248" s="150">
        <f>ROUND(I248*H248,2)</f>
        <v>0</v>
      </c>
      <c r="K248" s="151"/>
      <c r="L248" s="32"/>
      <c r="M248" s="152" t="s">
        <v>1</v>
      </c>
      <c r="N248" s="153" t="s">
        <v>38</v>
      </c>
      <c r="P248" s="154">
        <f>O248*H248</f>
        <v>0</v>
      </c>
      <c r="Q248" s="154">
        <v>0</v>
      </c>
      <c r="R248" s="154">
        <f>Q248*H248</f>
        <v>0</v>
      </c>
      <c r="S248" s="154">
        <v>0</v>
      </c>
      <c r="T248" s="155">
        <f>S248*H248</f>
        <v>0</v>
      </c>
      <c r="AR248" s="156" t="s">
        <v>166</v>
      </c>
      <c r="AT248" s="156" t="s">
        <v>162</v>
      </c>
      <c r="AU248" s="156" t="s">
        <v>76</v>
      </c>
      <c r="AY248" s="17" t="s">
        <v>160</v>
      </c>
      <c r="BE248" s="157">
        <f>IF(N248="základná",J248,0)</f>
        <v>0</v>
      </c>
      <c r="BF248" s="157">
        <f>IF(N248="znížená",J248,0)</f>
        <v>0</v>
      </c>
      <c r="BG248" s="157">
        <f>IF(N248="zákl. prenesená",J248,0)</f>
        <v>0</v>
      </c>
      <c r="BH248" s="157">
        <f>IF(N248="zníž. prenesená",J248,0)</f>
        <v>0</v>
      </c>
      <c r="BI248" s="157">
        <f>IF(N248="nulová",J248,0)</f>
        <v>0</v>
      </c>
      <c r="BJ248" s="17" t="s">
        <v>83</v>
      </c>
      <c r="BK248" s="157">
        <f>ROUND(I248*H248,2)</f>
        <v>0</v>
      </c>
      <c r="BL248" s="17" t="s">
        <v>166</v>
      </c>
      <c r="BM248" s="156" t="s">
        <v>351</v>
      </c>
    </row>
    <row r="249" spans="2:65" s="12" customFormat="1" ht="10.199999999999999">
      <c r="B249" s="158"/>
      <c r="D249" s="159" t="s">
        <v>167</v>
      </c>
      <c r="E249" s="160" t="s">
        <v>1</v>
      </c>
      <c r="F249" s="161" t="s">
        <v>990</v>
      </c>
      <c r="H249" s="160" t="s">
        <v>1</v>
      </c>
      <c r="I249" s="162"/>
      <c r="L249" s="158"/>
      <c r="M249" s="163"/>
      <c r="T249" s="164"/>
      <c r="AT249" s="160" t="s">
        <v>167</v>
      </c>
      <c r="AU249" s="160" t="s">
        <v>76</v>
      </c>
      <c r="AV249" s="12" t="s">
        <v>76</v>
      </c>
      <c r="AW249" s="12" t="s">
        <v>29</v>
      </c>
      <c r="AX249" s="12" t="s">
        <v>72</v>
      </c>
      <c r="AY249" s="160" t="s">
        <v>160</v>
      </c>
    </row>
    <row r="250" spans="2:65" s="13" customFormat="1" ht="10.199999999999999">
      <c r="B250" s="165"/>
      <c r="D250" s="159" t="s">
        <v>167</v>
      </c>
      <c r="E250" s="166" t="s">
        <v>1</v>
      </c>
      <c r="F250" s="167" t="s">
        <v>954</v>
      </c>
      <c r="H250" s="168">
        <v>576.5</v>
      </c>
      <c r="I250" s="169"/>
      <c r="L250" s="165"/>
      <c r="M250" s="170"/>
      <c r="T250" s="171"/>
      <c r="AT250" s="166" t="s">
        <v>167</v>
      </c>
      <c r="AU250" s="166" t="s">
        <v>76</v>
      </c>
      <c r="AV250" s="13" t="s">
        <v>83</v>
      </c>
      <c r="AW250" s="13" t="s">
        <v>29</v>
      </c>
      <c r="AX250" s="13" t="s">
        <v>72</v>
      </c>
      <c r="AY250" s="166" t="s">
        <v>160</v>
      </c>
    </row>
    <row r="251" spans="2:65" s="12" customFormat="1" ht="10.199999999999999">
      <c r="B251" s="158"/>
      <c r="D251" s="159" t="s">
        <v>167</v>
      </c>
      <c r="E251" s="160" t="s">
        <v>1</v>
      </c>
      <c r="F251" s="161" t="s">
        <v>991</v>
      </c>
      <c r="H251" s="160" t="s">
        <v>1</v>
      </c>
      <c r="I251" s="162"/>
      <c r="L251" s="158"/>
      <c r="M251" s="163"/>
      <c r="T251" s="164"/>
      <c r="AT251" s="160" t="s">
        <v>167</v>
      </c>
      <c r="AU251" s="160" t="s">
        <v>76</v>
      </c>
      <c r="AV251" s="12" t="s">
        <v>76</v>
      </c>
      <c r="AW251" s="12" t="s">
        <v>29</v>
      </c>
      <c r="AX251" s="12" t="s">
        <v>72</v>
      </c>
      <c r="AY251" s="160" t="s">
        <v>160</v>
      </c>
    </row>
    <row r="252" spans="2:65" s="13" customFormat="1" ht="10.199999999999999">
      <c r="B252" s="165"/>
      <c r="D252" s="159" t="s">
        <v>167</v>
      </c>
      <c r="E252" s="166" t="s">
        <v>1</v>
      </c>
      <c r="F252" s="167" t="s">
        <v>954</v>
      </c>
      <c r="H252" s="168">
        <v>576.5</v>
      </c>
      <c r="I252" s="169"/>
      <c r="L252" s="165"/>
      <c r="M252" s="170"/>
      <c r="T252" s="171"/>
      <c r="AT252" s="166" t="s">
        <v>167</v>
      </c>
      <c r="AU252" s="166" t="s">
        <v>76</v>
      </c>
      <c r="AV252" s="13" t="s">
        <v>83</v>
      </c>
      <c r="AW252" s="13" t="s">
        <v>29</v>
      </c>
      <c r="AX252" s="13" t="s">
        <v>72</v>
      </c>
      <c r="AY252" s="166" t="s">
        <v>160</v>
      </c>
    </row>
    <row r="253" spans="2:65" s="14" customFormat="1" ht="10.199999999999999">
      <c r="B253" s="172"/>
      <c r="D253" s="159" t="s">
        <v>167</v>
      </c>
      <c r="E253" s="173" t="s">
        <v>1</v>
      </c>
      <c r="F253" s="174" t="s">
        <v>174</v>
      </c>
      <c r="H253" s="175">
        <v>1153</v>
      </c>
      <c r="I253" s="176"/>
      <c r="L253" s="172"/>
      <c r="M253" s="177"/>
      <c r="T253" s="178"/>
      <c r="AT253" s="173" t="s">
        <v>167</v>
      </c>
      <c r="AU253" s="173" t="s">
        <v>76</v>
      </c>
      <c r="AV253" s="14" t="s">
        <v>166</v>
      </c>
      <c r="AW253" s="14" t="s">
        <v>29</v>
      </c>
      <c r="AX253" s="14" t="s">
        <v>76</v>
      </c>
      <c r="AY253" s="173" t="s">
        <v>160</v>
      </c>
    </row>
    <row r="254" spans="2:65" s="1" customFormat="1" ht="24.15" customHeight="1">
      <c r="B254" s="143"/>
      <c r="C254" s="144" t="s">
        <v>254</v>
      </c>
      <c r="D254" s="144" t="s">
        <v>162</v>
      </c>
      <c r="E254" s="145" t="s">
        <v>992</v>
      </c>
      <c r="F254" s="146" t="s">
        <v>993</v>
      </c>
      <c r="G254" s="147" t="s">
        <v>165</v>
      </c>
      <c r="H254" s="148">
        <v>520</v>
      </c>
      <c r="I254" s="149"/>
      <c r="J254" s="150">
        <f>ROUND(I254*H254,2)</f>
        <v>0</v>
      </c>
      <c r="K254" s="151"/>
      <c r="L254" s="32"/>
      <c r="M254" s="152" t="s">
        <v>1</v>
      </c>
      <c r="N254" s="153" t="s">
        <v>38</v>
      </c>
      <c r="P254" s="154">
        <f>O254*H254</f>
        <v>0</v>
      </c>
      <c r="Q254" s="154">
        <v>0</v>
      </c>
      <c r="R254" s="154">
        <f>Q254*H254</f>
        <v>0</v>
      </c>
      <c r="S254" s="154">
        <v>0</v>
      </c>
      <c r="T254" s="155">
        <f>S254*H254</f>
        <v>0</v>
      </c>
      <c r="AR254" s="156" t="s">
        <v>166</v>
      </c>
      <c r="AT254" s="156" t="s">
        <v>162</v>
      </c>
      <c r="AU254" s="156" t="s">
        <v>76</v>
      </c>
      <c r="AY254" s="17" t="s">
        <v>160</v>
      </c>
      <c r="BE254" s="157">
        <f>IF(N254="základná",J254,0)</f>
        <v>0</v>
      </c>
      <c r="BF254" s="157">
        <f>IF(N254="znížená",J254,0)</f>
        <v>0</v>
      </c>
      <c r="BG254" s="157">
        <f>IF(N254="zákl. prenesená",J254,0)</f>
        <v>0</v>
      </c>
      <c r="BH254" s="157">
        <f>IF(N254="zníž. prenesená",J254,0)</f>
        <v>0</v>
      </c>
      <c r="BI254" s="157">
        <f>IF(N254="nulová",J254,0)</f>
        <v>0</v>
      </c>
      <c r="BJ254" s="17" t="s">
        <v>83</v>
      </c>
      <c r="BK254" s="157">
        <f>ROUND(I254*H254,2)</f>
        <v>0</v>
      </c>
      <c r="BL254" s="17" t="s">
        <v>166</v>
      </c>
      <c r="BM254" s="156" t="s">
        <v>368</v>
      </c>
    </row>
    <row r="255" spans="2:65" s="12" customFormat="1" ht="20.399999999999999">
      <c r="B255" s="158"/>
      <c r="D255" s="159" t="s">
        <v>167</v>
      </c>
      <c r="E255" s="160" t="s">
        <v>1</v>
      </c>
      <c r="F255" s="161" t="s">
        <v>994</v>
      </c>
      <c r="H255" s="160" t="s">
        <v>1</v>
      </c>
      <c r="I255" s="162"/>
      <c r="L255" s="158"/>
      <c r="M255" s="163"/>
      <c r="T255" s="164"/>
      <c r="AT255" s="160" t="s">
        <v>167</v>
      </c>
      <c r="AU255" s="160" t="s">
        <v>76</v>
      </c>
      <c r="AV255" s="12" t="s">
        <v>76</v>
      </c>
      <c r="AW255" s="12" t="s">
        <v>29</v>
      </c>
      <c r="AX255" s="12" t="s">
        <v>72</v>
      </c>
      <c r="AY255" s="160" t="s">
        <v>160</v>
      </c>
    </row>
    <row r="256" spans="2:65" s="13" customFormat="1" ht="10.199999999999999">
      <c r="B256" s="165"/>
      <c r="D256" s="159" t="s">
        <v>167</v>
      </c>
      <c r="E256" s="166" t="s">
        <v>1</v>
      </c>
      <c r="F256" s="167" t="s">
        <v>995</v>
      </c>
      <c r="H256" s="168">
        <v>520</v>
      </c>
      <c r="I256" s="169"/>
      <c r="L256" s="165"/>
      <c r="M256" s="170"/>
      <c r="T256" s="171"/>
      <c r="AT256" s="166" t="s">
        <v>167</v>
      </c>
      <c r="AU256" s="166" t="s">
        <v>76</v>
      </c>
      <c r="AV256" s="13" t="s">
        <v>83</v>
      </c>
      <c r="AW256" s="13" t="s">
        <v>29</v>
      </c>
      <c r="AX256" s="13" t="s">
        <v>72</v>
      </c>
      <c r="AY256" s="166" t="s">
        <v>160</v>
      </c>
    </row>
    <row r="257" spans="2:65" s="14" customFormat="1" ht="10.199999999999999">
      <c r="B257" s="172"/>
      <c r="D257" s="159" t="s">
        <v>167</v>
      </c>
      <c r="E257" s="173" t="s">
        <v>1</v>
      </c>
      <c r="F257" s="174" t="s">
        <v>174</v>
      </c>
      <c r="H257" s="175">
        <v>520</v>
      </c>
      <c r="I257" s="176"/>
      <c r="L257" s="172"/>
      <c r="M257" s="177"/>
      <c r="T257" s="178"/>
      <c r="AT257" s="173" t="s">
        <v>167</v>
      </c>
      <c r="AU257" s="173" t="s">
        <v>76</v>
      </c>
      <c r="AV257" s="14" t="s">
        <v>166</v>
      </c>
      <c r="AW257" s="14" t="s">
        <v>29</v>
      </c>
      <c r="AX257" s="14" t="s">
        <v>76</v>
      </c>
      <c r="AY257" s="173" t="s">
        <v>160</v>
      </c>
    </row>
    <row r="258" spans="2:65" s="1" customFormat="1" ht="16.5" customHeight="1">
      <c r="B258" s="143"/>
      <c r="C258" s="144" t="s">
        <v>373</v>
      </c>
      <c r="D258" s="144" t="s">
        <v>162</v>
      </c>
      <c r="E258" s="145" t="s">
        <v>996</v>
      </c>
      <c r="F258" s="146" t="s">
        <v>997</v>
      </c>
      <c r="G258" s="147" t="s">
        <v>209</v>
      </c>
      <c r="H258" s="148">
        <v>116.92</v>
      </c>
      <c r="I258" s="149"/>
      <c r="J258" s="150">
        <f>ROUND(I258*H258,2)</f>
        <v>0</v>
      </c>
      <c r="K258" s="151"/>
      <c r="L258" s="32"/>
      <c r="M258" s="152" t="s">
        <v>1</v>
      </c>
      <c r="N258" s="153" t="s">
        <v>38</v>
      </c>
      <c r="P258" s="154">
        <f>O258*H258</f>
        <v>0</v>
      </c>
      <c r="Q258" s="154">
        <v>0</v>
      </c>
      <c r="R258" s="154">
        <f>Q258*H258</f>
        <v>0</v>
      </c>
      <c r="S258" s="154">
        <v>0</v>
      </c>
      <c r="T258" s="155">
        <f>S258*H258</f>
        <v>0</v>
      </c>
      <c r="AR258" s="156" t="s">
        <v>166</v>
      </c>
      <c r="AT258" s="156" t="s">
        <v>162</v>
      </c>
      <c r="AU258" s="156" t="s">
        <v>76</v>
      </c>
      <c r="AY258" s="17" t="s">
        <v>160</v>
      </c>
      <c r="BE258" s="157">
        <f>IF(N258="základná",J258,0)</f>
        <v>0</v>
      </c>
      <c r="BF258" s="157">
        <f>IF(N258="znížená",J258,0)</f>
        <v>0</v>
      </c>
      <c r="BG258" s="157">
        <f>IF(N258="zákl. prenesená",J258,0)</f>
        <v>0</v>
      </c>
      <c r="BH258" s="157">
        <f>IF(N258="zníž. prenesená",J258,0)</f>
        <v>0</v>
      </c>
      <c r="BI258" s="157">
        <f>IF(N258="nulová",J258,0)</f>
        <v>0</v>
      </c>
      <c r="BJ258" s="17" t="s">
        <v>83</v>
      </c>
      <c r="BK258" s="157">
        <f>ROUND(I258*H258,2)</f>
        <v>0</v>
      </c>
      <c r="BL258" s="17" t="s">
        <v>166</v>
      </c>
      <c r="BM258" s="156" t="s">
        <v>376</v>
      </c>
    </row>
    <row r="259" spans="2:65" s="12" customFormat="1" ht="30.6">
      <c r="B259" s="158"/>
      <c r="D259" s="159" t="s">
        <v>167</v>
      </c>
      <c r="E259" s="160" t="s">
        <v>1</v>
      </c>
      <c r="F259" s="161" t="s">
        <v>998</v>
      </c>
      <c r="H259" s="160" t="s">
        <v>1</v>
      </c>
      <c r="I259" s="162"/>
      <c r="L259" s="158"/>
      <c r="M259" s="163"/>
      <c r="T259" s="164"/>
      <c r="AT259" s="160" t="s">
        <v>167</v>
      </c>
      <c r="AU259" s="160" t="s">
        <v>76</v>
      </c>
      <c r="AV259" s="12" t="s">
        <v>76</v>
      </c>
      <c r="AW259" s="12" t="s">
        <v>29</v>
      </c>
      <c r="AX259" s="12" t="s">
        <v>72</v>
      </c>
      <c r="AY259" s="160" t="s">
        <v>160</v>
      </c>
    </row>
    <row r="260" spans="2:65" s="13" customFormat="1" ht="20.399999999999999">
      <c r="B260" s="165"/>
      <c r="D260" s="159" t="s">
        <v>167</v>
      </c>
      <c r="E260" s="166" t="s">
        <v>1</v>
      </c>
      <c r="F260" s="167" t="s">
        <v>999</v>
      </c>
      <c r="H260" s="168">
        <v>48.5</v>
      </c>
      <c r="I260" s="169"/>
      <c r="L260" s="165"/>
      <c r="M260" s="170"/>
      <c r="T260" s="171"/>
      <c r="AT260" s="166" t="s">
        <v>167</v>
      </c>
      <c r="AU260" s="166" t="s">
        <v>76</v>
      </c>
      <c r="AV260" s="13" t="s">
        <v>83</v>
      </c>
      <c r="AW260" s="13" t="s">
        <v>29</v>
      </c>
      <c r="AX260" s="13" t="s">
        <v>72</v>
      </c>
      <c r="AY260" s="166" t="s">
        <v>160</v>
      </c>
    </row>
    <row r="261" spans="2:65" s="12" customFormat="1" ht="20.399999999999999">
      <c r="B261" s="158"/>
      <c r="D261" s="159" t="s">
        <v>167</v>
      </c>
      <c r="E261" s="160" t="s">
        <v>1</v>
      </c>
      <c r="F261" s="161" t="s">
        <v>1000</v>
      </c>
      <c r="H261" s="160" t="s">
        <v>1</v>
      </c>
      <c r="I261" s="162"/>
      <c r="L261" s="158"/>
      <c r="M261" s="163"/>
      <c r="T261" s="164"/>
      <c r="AT261" s="160" t="s">
        <v>167</v>
      </c>
      <c r="AU261" s="160" t="s">
        <v>76</v>
      </c>
      <c r="AV261" s="12" t="s">
        <v>76</v>
      </c>
      <c r="AW261" s="12" t="s">
        <v>29</v>
      </c>
      <c r="AX261" s="12" t="s">
        <v>72</v>
      </c>
      <c r="AY261" s="160" t="s">
        <v>160</v>
      </c>
    </row>
    <row r="262" spans="2:65" s="13" customFormat="1" ht="20.399999999999999">
      <c r="B262" s="165"/>
      <c r="D262" s="159" t="s">
        <v>167</v>
      </c>
      <c r="E262" s="166" t="s">
        <v>1</v>
      </c>
      <c r="F262" s="167" t="s">
        <v>1001</v>
      </c>
      <c r="H262" s="168">
        <v>31.52</v>
      </c>
      <c r="I262" s="169"/>
      <c r="L262" s="165"/>
      <c r="M262" s="170"/>
      <c r="T262" s="171"/>
      <c r="AT262" s="166" t="s">
        <v>167</v>
      </c>
      <c r="AU262" s="166" t="s">
        <v>76</v>
      </c>
      <c r="AV262" s="13" t="s">
        <v>83</v>
      </c>
      <c r="AW262" s="13" t="s">
        <v>29</v>
      </c>
      <c r="AX262" s="13" t="s">
        <v>72</v>
      </c>
      <c r="AY262" s="166" t="s">
        <v>160</v>
      </c>
    </row>
    <row r="263" spans="2:65" s="12" customFormat="1" ht="20.399999999999999">
      <c r="B263" s="158"/>
      <c r="D263" s="159" t="s">
        <v>167</v>
      </c>
      <c r="E263" s="160" t="s">
        <v>1</v>
      </c>
      <c r="F263" s="161" t="s">
        <v>1002</v>
      </c>
      <c r="H263" s="160" t="s">
        <v>1</v>
      </c>
      <c r="I263" s="162"/>
      <c r="L263" s="158"/>
      <c r="M263" s="163"/>
      <c r="T263" s="164"/>
      <c r="AT263" s="160" t="s">
        <v>167</v>
      </c>
      <c r="AU263" s="160" t="s">
        <v>76</v>
      </c>
      <c r="AV263" s="12" t="s">
        <v>76</v>
      </c>
      <c r="AW263" s="12" t="s">
        <v>29</v>
      </c>
      <c r="AX263" s="12" t="s">
        <v>72</v>
      </c>
      <c r="AY263" s="160" t="s">
        <v>160</v>
      </c>
    </row>
    <row r="264" spans="2:65" s="13" customFormat="1" ht="20.399999999999999">
      <c r="B264" s="165"/>
      <c r="D264" s="159" t="s">
        <v>167</v>
      </c>
      <c r="E264" s="166" t="s">
        <v>1</v>
      </c>
      <c r="F264" s="167" t="s">
        <v>1003</v>
      </c>
      <c r="H264" s="168">
        <v>36.9</v>
      </c>
      <c r="I264" s="169"/>
      <c r="L264" s="165"/>
      <c r="M264" s="170"/>
      <c r="T264" s="171"/>
      <c r="AT264" s="166" t="s">
        <v>167</v>
      </c>
      <c r="AU264" s="166" t="s">
        <v>76</v>
      </c>
      <c r="AV264" s="13" t="s">
        <v>83</v>
      </c>
      <c r="AW264" s="13" t="s">
        <v>29</v>
      </c>
      <c r="AX264" s="13" t="s">
        <v>72</v>
      </c>
      <c r="AY264" s="166" t="s">
        <v>160</v>
      </c>
    </row>
    <row r="265" spans="2:65" s="14" customFormat="1" ht="10.199999999999999">
      <c r="B265" s="172"/>
      <c r="D265" s="159" t="s">
        <v>167</v>
      </c>
      <c r="E265" s="173" t="s">
        <v>1</v>
      </c>
      <c r="F265" s="174" t="s">
        <v>174</v>
      </c>
      <c r="H265" s="175">
        <v>116.92</v>
      </c>
      <c r="I265" s="176"/>
      <c r="L265" s="172"/>
      <c r="M265" s="177"/>
      <c r="T265" s="178"/>
      <c r="AT265" s="173" t="s">
        <v>167</v>
      </c>
      <c r="AU265" s="173" t="s">
        <v>76</v>
      </c>
      <c r="AV265" s="14" t="s">
        <v>166</v>
      </c>
      <c r="AW265" s="14" t="s">
        <v>29</v>
      </c>
      <c r="AX265" s="14" t="s">
        <v>76</v>
      </c>
      <c r="AY265" s="173" t="s">
        <v>160</v>
      </c>
    </row>
    <row r="266" spans="2:65" s="1" customFormat="1" ht="24.15" customHeight="1">
      <c r="B266" s="143"/>
      <c r="C266" s="144" t="s">
        <v>258</v>
      </c>
      <c r="D266" s="144" t="s">
        <v>162</v>
      </c>
      <c r="E266" s="145" t="s">
        <v>1004</v>
      </c>
      <c r="F266" s="146" t="s">
        <v>1005</v>
      </c>
      <c r="G266" s="147" t="s">
        <v>289</v>
      </c>
      <c r="H266" s="148">
        <v>2194</v>
      </c>
      <c r="I266" s="149"/>
      <c r="J266" s="150">
        <f>ROUND(I266*H266,2)</f>
        <v>0</v>
      </c>
      <c r="K266" s="151"/>
      <c r="L266" s="32"/>
      <c r="M266" s="152" t="s">
        <v>1</v>
      </c>
      <c r="N266" s="153" t="s">
        <v>38</v>
      </c>
      <c r="P266" s="154">
        <f>O266*H266</f>
        <v>0</v>
      </c>
      <c r="Q266" s="154">
        <v>0</v>
      </c>
      <c r="R266" s="154">
        <f>Q266*H266</f>
        <v>0</v>
      </c>
      <c r="S266" s="154">
        <v>0</v>
      </c>
      <c r="T266" s="155">
        <f>S266*H266</f>
        <v>0</v>
      </c>
      <c r="AR266" s="156" t="s">
        <v>166</v>
      </c>
      <c r="AT266" s="156" t="s">
        <v>162</v>
      </c>
      <c r="AU266" s="156" t="s">
        <v>76</v>
      </c>
      <c r="AY266" s="17" t="s">
        <v>160</v>
      </c>
      <c r="BE266" s="157">
        <f>IF(N266="základná",J266,0)</f>
        <v>0</v>
      </c>
      <c r="BF266" s="157">
        <f>IF(N266="znížená",J266,0)</f>
        <v>0</v>
      </c>
      <c r="BG266" s="157">
        <f>IF(N266="zákl. prenesená",J266,0)</f>
        <v>0</v>
      </c>
      <c r="BH266" s="157">
        <f>IF(N266="zníž. prenesená",J266,0)</f>
        <v>0</v>
      </c>
      <c r="BI266" s="157">
        <f>IF(N266="nulová",J266,0)</f>
        <v>0</v>
      </c>
      <c r="BJ266" s="17" t="s">
        <v>83</v>
      </c>
      <c r="BK266" s="157">
        <f>ROUND(I266*H266,2)</f>
        <v>0</v>
      </c>
      <c r="BL266" s="17" t="s">
        <v>166</v>
      </c>
      <c r="BM266" s="156" t="s">
        <v>382</v>
      </c>
    </row>
    <row r="267" spans="2:65" s="12" customFormat="1" ht="20.399999999999999">
      <c r="B267" s="158"/>
      <c r="D267" s="159" t="s">
        <v>167</v>
      </c>
      <c r="E267" s="160" t="s">
        <v>1</v>
      </c>
      <c r="F267" s="161" t="s">
        <v>1005</v>
      </c>
      <c r="H267" s="160" t="s">
        <v>1</v>
      </c>
      <c r="I267" s="162"/>
      <c r="L267" s="158"/>
      <c r="M267" s="163"/>
      <c r="T267" s="164"/>
      <c r="AT267" s="160" t="s">
        <v>167</v>
      </c>
      <c r="AU267" s="160" t="s">
        <v>76</v>
      </c>
      <c r="AV267" s="12" t="s">
        <v>76</v>
      </c>
      <c r="AW267" s="12" t="s">
        <v>29</v>
      </c>
      <c r="AX267" s="12" t="s">
        <v>72</v>
      </c>
      <c r="AY267" s="160" t="s">
        <v>160</v>
      </c>
    </row>
    <row r="268" spans="2:65" s="12" customFormat="1" ht="10.199999999999999">
      <c r="B268" s="158"/>
      <c r="D268" s="159" t="s">
        <v>167</v>
      </c>
      <c r="E268" s="160" t="s">
        <v>1</v>
      </c>
      <c r="F268" s="161" t="s">
        <v>1006</v>
      </c>
      <c r="H268" s="160" t="s">
        <v>1</v>
      </c>
      <c r="I268" s="162"/>
      <c r="L268" s="158"/>
      <c r="M268" s="163"/>
      <c r="T268" s="164"/>
      <c r="AT268" s="160" t="s">
        <v>167</v>
      </c>
      <c r="AU268" s="160" t="s">
        <v>76</v>
      </c>
      <c r="AV268" s="12" t="s">
        <v>76</v>
      </c>
      <c r="AW268" s="12" t="s">
        <v>29</v>
      </c>
      <c r="AX268" s="12" t="s">
        <v>72</v>
      </c>
      <c r="AY268" s="160" t="s">
        <v>160</v>
      </c>
    </row>
    <row r="269" spans="2:65" s="13" customFormat="1" ht="10.199999999999999">
      <c r="B269" s="165"/>
      <c r="D269" s="159" t="s">
        <v>167</v>
      </c>
      <c r="E269" s="166" t="s">
        <v>1</v>
      </c>
      <c r="F269" s="167" t="s">
        <v>1007</v>
      </c>
      <c r="H269" s="168">
        <v>1871</v>
      </c>
      <c r="I269" s="169"/>
      <c r="L269" s="165"/>
      <c r="M269" s="170"/>
      <c r="T269" s="171"/>
      <c r="AT269" s="166" t="s">
        <v>167</v>
      </c>
      <c r="AU269" s="166" t="s">
        <v>76</v>
      </c>
      <c r="AV269" s="13" t="s">
        <v>83</v>
      </c>
      <c r="AW269" s="13" t="s">
        <v>29</v>
      </c>
      <c r="AX269" s="13" t="s">
        <v>72</v>
      </c>
      <c r="AY269" s="166" t="s">
        <v>160</v>
      </c>
    </row>
    <row r="270" spans="2:65" s="13" customFormat="1" ht="10.199999999999999">
      <c r="B270" s="165"/>
      <c r="D270" s="159" t="s">
        <v>167</v>
      </c>
      <c r="E270" s="166" t="s">
        <v>1</v>
      </c>
      <c r="F270" s="167" t="s">
        <v>1008</v>
      </c>
      <c r="H270" s="168">
        <v>323</v>
      </c>
      <c r="I270" s="169"/>
      <c r="L270" s="165"/>
      <c r="M270" s="170"/>
      <c r="T270" s="171"/>
      <c r="AT270" s="166" t="s">
        <v>167</v>
      </c>
      <c r="AU270" s="166" t="s">
        <v>76</v>
      </c>
      <c r="AV270" s="13" t="s">
        <v>83</v>
      </c>
      <c r="AW270" s="13" t="s">
        <v>29</v>
      </c>
      <c r="AX270" s="13" t="s">
        <v>72</v>
      </c>
      <c r="AY270" s="166" t="s">
        <v>160</v>
      </c>
    </row>
    <row r="271" spans="2:65" s="14" customFormat="1" ht="10.199999999999999">
      <c r="B271" s="172"/>
      <c r="D271" s="159" t="s">
        <v>167</v>
      </c>
      <c r="E271" s="173" t="s">
        <v>1</v>
      </c>
      <c r="F271" s="174" t="s">
        <v>174</v>
      </c>
      <c r="H271" s="175">
        <v>2194</v>
      </c>
      <c r="I271" s="176"/>
      <c r="L271" s="172"/>
      <c r="M271" s="177"/>
      <c r="T271" s="178"/>
      <c r="AT271" s="173" t="s">
        <v>167</v>
      </c>
      <c r="AU271" s="173" t="s">
        <v>76</v>
      </c>
      <c r="AV271" s="14" t="s">
        <v>166</v>
      </c>
      <c r="AW271" s="14" t="s">
        <v>29</v>
      </c>
      <c r="AX271" s="14" t="s">
        <v>76</v>
      </c>
      <c r="AY271" s="173" t="s">
        <v>160</v>
      </c>
    </row>
    <row r="272" spans="2:65" s="1" customFormat="1" ht="24.15" customHeight="1">
      <c r="B272" s="143"/>
      <c r="C272" s="274" t="s">
        <v>386</v>
      </c>
      <c r="D272" s="274" t="s">
        <v>162</v>
      </c>
      <c r="E272" s="275" t="s">
        <v>1004</v>
      </c>
      <c r="F272" s="276" t="s">
        <v>1005</v>
      </c>
      <c r="G272" s="277" t="s">
        <v>289</v>
      </c>
      <c r="H272" s="278">
        <v>0</v>
      </c>
      <c r="I272" s="149"/>
      <c r="J272" s="150">
        <f>ROUND(I272*H272,2)</f>
        <v>0</v>
      </c>
      <c r="K272" s="151"/>
      <c r="L272" s="32"/>
      <c r="M272" s="152" t="s">
        <v>1</v>
      </c>
      <c r="N272" s="153" t="s">
        <v>38</v>
      </c>
      <c r="P272" s="154">
        <f>O272*H272</f>
        <v>0</v>
      </c>
      <c r="Q272" s="154">
        <v>0</v>
      </c>
      <c r="R272" s="154">
        <f>Q272*H272</f>
        <v>0</v>
      </c>
      <c r="S272" s="154">
        <v>0</v>
      </c>
      <c r="T272" s="155">
        <f>S272*H272</f>
        <v>0</v>
      </c>
      <c r="AR272" s="156" t="s">
        <v>166</v>
      </c>
      <c r="AT272" s="156" t="s">
        <v>162</v>
      </c>
      <c r="AU272" s="156" t="s">
        <v>76</v>
      </c>
      <c r="AY272" s="17" t="s">
        <v>160</v>
      </c>
      <c r="BE272" s="157">
        <f>IF(N272="základná",J272,0)</f>
        <v>0</v>
      </c>
      <c r="BF272" s="157">
        <f>IF(N272="znížená",J272,0)</f>
        <v>0</v>
      </c>
      <c r="BG272" s="157">
        <f>IF(N272="zákl. prenesená",J272,0)</f>
        <v>0</v>
      </c>
      <c r="BH272" s="157">
        <f>IF(N272="zníž. prenesená",J272,0)</f>
        <v>0</v>
      </c>
      <c r="BI272" s="157">
        <f>IF(N272="nulová",J272,0)</f>
        <v>0</v>
      </c>
      <c r="BJ272" s="17" t="s">
        <v>83</v>
      </c>
      <c r="BK272" s="157">
        <f>ROUND(I272*H272,2)</f>
        <v>0</v>
      </c>
      <c r="BL272" s="17" t="s">
        <v>166</v>
      </c>
      <c r="BM272" s="156" t="s">
        <v>389</v>
      </c>
    </row>
    <row r="273" spans="2:65" s="12" customFormat="1" ht="20.399999999999999">
      <c r="B273" s="158"/>
      <c r="C273" s="279"/>
      <c r="D273" s="280" t="s">
        <v>167</v>
      </c>
      <c r="E273" s="281" t="s">
        <v>1</v>
      </c>
      <c r="F273" s="282" t="s">
        <v>1005</v>
      </c>
      <c r="G273" s="279"/>
      <c r="H273" s="281" t="s">
        <v>1</v>
      </c>
      <c r="I273" s="162"/>
      <c r="L273" s="158"/>
      <c r="M273" s="163"/>
      <c r="T273" s="164"/>
      <c r="AT273" s="160" t="s">
        <v>167</v>
      </c>
      <c r="AU273" s="160" t="s">
        <v>76</v>
      </c>
      <c r="AV273" s="12" t="s">
        <v>76</v>
      </c>
      <c r="AW273" s="12" t="s">
        <v>29</v>
      </c>
      <c r="AX273" s="12" t="s">
        <v>72</v>
      </c>
      <c r="AY273" s="160" t="s">
        <v>160</v>
      </c>
    </row>
    <row r="274" spans="2:65" s="12" customFormat="1" ht="10.199999999999999">
      <c r="B274" s="158"/>
      <c r="C274" s="279"/>
      <c r="D274" s="280" t="s">
        <v>167</v>
      </c>
      <c r="E274" s="281" t="s">
        <v>1</v>
      </c>
      <c r="F274" s="282" t="s">
        <v>1006</v>
      </c>
      <c r="G274" s="279"/>
      <c r="H274" s="281" t="s">
        <v>1</v>
      </c>
      <c r="I274" s="162"/>
      <c r="L274" s="158"/>
      <c r="M274" s="163"/>
      <c r="T274" s="164"/>
      <c r="AT274" s="160" t="s">
        <v>167</v>
      </c>
      <c r="AU274" s="160" t="s">
        <v>76</v>
      </c>
      <c r="AV274" s="12" t="s">
        <v>76</v>
      </c>
      <c r="AW274" s="12" t="s">
        <v>29</v>
      </c>
      <c r="AX274" s="12" t="s">
        <v>72</v>
      </c>
      <c r="AY274" s="160" t="s">
        <v>160</v>
      </c>
    </row>
    <row r="275" spans="2:65" s="13" customFormat="1" ht="10.199999999999999">
      <c r="B275" s="165"/>
      <c r="C275" s="283"/>
      <c r="D275" s="280" t="s">
        <v>167</v>
      </c>
      <c r="E275" s="284" t="s">
        <v>1</v>
      </c>
      <c r="F275" s="285" t="s">
        <v>1009</v>
      </c>
      <c r="G275" s="283"/>
      <c r="H275" s="286">
        <v>0</v>
      </c>
      <c r="I275" s="169"/>
      <c r="L275" s="165"/>
      <c r="M275" s="170"/>
      <c r="T275" s="171"/>
      <c r="AT275" s="166" t="s">
        <v>167</v>
      </c>
      <c r="AU275" s="166" t="s">
        <v>76</v>
      </c>
      <c r="AV275" s="13" t="s">
        <v>83</v>
      </c>
      <c r="AW275" s="13" t="s">
        <v>29</v>
      </c>
      <c r="AX275" s="13" t="s">
        <v>72</v>
      </c>
      <c r="AY275" s="166" t="s">
        <v>160</v>
      </c>
    </row>
    <row r="276" spans="2:65" s="13" customFormat="1" ht="10.199999999999999">
      <c r="B276" s="165"/>
      <c r="C276" s="283"/>
      <c r="D276" s="280" t="s">
        <v>167</v>
      </c>
      <c r="E276" s="284" t="s">
        <v>1</v>
      </c>
      <c r="F276" s="285" t="s">
        <v>1010</v>
      </c>
      <c r="G276" s="283"/>
      <c r="H276" s="286">
        <v>0</v>
      </c>
      <c r="I276" s="169"/>
      <c r="L276" s="165"/>
      <c r="M276" s="170"/>
      <c r="T276" s="171"/>
      <c r="AT276" s="166" t="s">
        <v>167</v>
      </c>
      <c r="AU276" s="166" t="s">
        <v>76</v>
      </c>
      <c r="AV276" s="13" t="s">
        <v>83</v>
      </c>
      <c r="AW276" s="13" t="s">
        <v>29</v>
      </c>
      <c r="AX276" s="13" t="s">
        <v>72</v>
      </c>
      <c r="AY276" s="166" t="s">
        <v>160</v>
      </c>
    </row>
    <row r="277" spans="2:65" s="14" customFormat="1" ht="10.199999999999999">
      <c r="B277" s="172"/>
      <c r="C277" s="287"/>
      <c r="D277" s="280" t="s">
        <v>167</v>
      </c>
      <c r="E277" s="288" t="s">
        <v>1</v>
      </c>
      <c r="F277" s="289" t="s">
        <v>174</v>
      </c>
      <c r="G277" s="287"/>
      <c r="H277" s="290">
        <v>0</v>
      </c>
      <c r="I277" s="176"/>
      <c r="L277" s="172"/>
      <c r="M277" s="177"/>
      <c r="T277" s="178"/>
      <c r="AT277" s="173" t="s">
        <v>167</v>
      </c>
      <c r="AU277" s="173" t="s">
        <v>76</v>
      </c>
      <c r="AV277" s="14" t="s">
        <v>166</v>
      </c>
      <c r="AW277" s="14" t="s">
        <v>29</v>
      </c>
      <c r="AX277" s="14" t="s">
        <v>76</v>
      </c>
      <c r="AY277" s="173" t="s">
        <v>160</v>
      </c>
    </row>
    <row r="278" spans="2:65" s="1" customFormat="1" ht="33" customHeight="1">
      <c r="B278" s="143"/>
      <c r="C278" s="144" t="s">
        <v>264</v>
      </c>
      <c r="D278" s="144" t="s">
        <v>162</v>
      </c>
      <c r="E278" s="145" t="s">
        <v>1011</v>
      </c>
      <c r="F278" s="146" t="s">
        <v>1012</v>
      </c>
      <c r="G278" s="147" t="s">
        <v>289</v>
      </c>
      <c r="H278" s="148">
        <v>14</v>
      </c>
      <c r="I278" s="149"/>
      <c r="J278" s="150">
        <f>ROUND(I278*H278,2)</f>
        <v>0</v>
      </c>
      <c r="K278" s="151"/>
      <c r="L278" s="32"/>
      <c r="M278" s="152" t="s">
        <v>1</v>
      </c>
      <c r="N278" s="153" t="s">
        <v>38</v>
      </c>
      <c r="P278" s="154">
        <f>O278*H278</f>
        <v>0</v>
      </c>
      <c r="Q278" s="154">
        <v>0</v>
      </c>
      <c r="R278" s="154">
        <f>Q278*H278</f>
        <v>0</v>
      </c>
      <c r="S278" s="154">
        <v>0</v>
      </c>
      <c r="T278" s="155">
        <f>S278*H278</f>
        <v>0</v>
      </c>
      <c r="AR278" s="156" t="s">
        <v>166</v>
      </c>
      <c r="AT278" s="156" t="s">
        <v>162</v>
      </c>
      <c r="AU278" s="156" t="s">
        <v>76</v>
      </c>
      <c r="AY278" s="17" t="s">
        <v>160</v>
      </c>
      <c r="BE278" s="157">
        <f>IF(N278="základná",J278,0)</f>
        <v>0</v>
      </c>
      <c r="BF278" s="157">
        <f>IF(N278="znížená",J278,0)</f>
        <v>0</v>
      </c>
      <c r="BG278" s="157">
        <f>IF(N278="zákl. prenesená",J278,0)</f>
        <v>0</v>
      </c>
      <c r="BH278" s="157">
        <f>IF(N278="zníž. prenesená",J278,0)</f>
        <v>0</v>
      </c>
      <c r="BI278" s="157">
        <f>IF(N278="nulová",J278,0)</f>
        <v>0</v>
      </c>
      <c r="BJ278" s="17" t="s">
        <v>83</v>
      </c>
      <c r="BK278" s="157">
        <f>ROUND(I278*H278,2)</f>
        <v>0</v>
      </c>
      <c r="BL278" s="17" t="s">
        <v>166</v>
      </c>
      <c r="BM278" s="156" t="s">
        <v>394</v>
      </c>
    </row>
    <row r="279" spans="2:65" s="12" customFormat="1" ht="10.199999999999999">
      <c r="B279" s="158"/>
      <c r="D279" s="159" t="s">
        <v>167</v>
      </c>
      <c r="E279" s="160" t="s">
        <v>1</v>
      </c>
      <c r="F279" s="161" t="s">
        <v>961</v>
      </c>
      <c r="H279" s="160" t="s">
        <v>1</v>
      </c>
      <c r="I279" s="162"/>
      <c r="L279" s="158"/>
      <c r="M279" s="163"/>
      <c r="T279" s="164"/>
      <c r="AT279" s="160" t="s">
        <v>167</v>
      </c>
      <c r="AU279" s="160" t="s">
        <v>76</v>
      </c>
      <c r="AV279" s="12" t="s">
        <v>76</v>
      </c>
      <c r="AW279" s="12" t="s">
        <v>29</v>
      </c>
      <c r="AX279" s="12" t="s">
        <v>72</v>
      </c>
      <c r="AY279" s="160" t="s">
        <v>160</v>
      </c>
    </row>
    <row r="280" spans="2:65" s="13" customFormat="1" ht="10.199999999999999">
      <c r="B280" s="165"/>
      <c r="D280" s="159" t="s">
        <v>167</v>
      </c>
      <c r="E280" s="166" t="s">
        <v>1</v>
      </c>
      <c r="F280" s="167" t="s">
        <v>1013</v>
      </c>
      <c r="H280" s="168">
        <v>14</v>
      </c>
      <c r="I280" s="169"/>
      <c r="L280" s="165"/>
      <c r="M280" s="170"/>
      <c r="T280" s="171"/>
      <c r="AT280" s="166" t="s">
        <v>167</v>
      </c>
      <c r="AU280" s="166" t="s">
        <v>76</v>
      </c>
      <c r="AV280" s="13" t="s">
        <v>83</v>
      </c>
      <c r="AW280" s="13" t="s">
        <v>29</v>
      </c>
      <c r="AX280" s="13" t="s">
        <v>72</v>
      </c>
      <c r="AY280" s="166" t="s">
        <v>160</v>
      </c>
    </row>
    <row r="281" spans="2:65" s="14" customFormat="1" ht="10.199999999999999">
      <c r="B281" s="172"/>
      <c r="D281" s="159" t="s">
        <v>167</v>
      </c>
      <c r="E281" s="173" t="s">
        <v>1</v>
      </c>
      <c r="F281" s="174" t="s">
        <v>174</v>
      </c>
      <c r="H281" s="175">
        <v>14</v>
      </c>
      <c r="I281" s="176"/>
      <c r="L281" s="172"/>
      <c r="M281" s="177"/>
      <c r="T281" s="178"/>
      <c r="AT281" s="173" t="s">
        <v>167</v>
      </c>
      <c r="AU281" s="173" t="s">
        <v>76</v>
      </c>
      <c r="AV281" s="14" t="s">
        <v>166</v>
      </c>
      <c r="AW281" s="14" t="s">
        <v>29</v>
      </c>
      <c r="AX281" s="14" t="s">
        <v>76</v>
      </c>
      <c r="AY281" s="173" t="s">
        <v>160</v>
      </c>
    </row>
    <row r="282" spans="2:65" s="1" customFormat="1" ht="33" customHeight="1">
      <c r="B282" s="143"/>
      <c r="C282" s="144" t="s">
        <v>397</v>
      </c>
      <c r="D282" s="144" t="s">
        <v>162</v>
      </c>
      <c r="E282" s="145" t="s">
        <v>1014</v>
      </c>
      <c r="F282" s="146" t="s">
        <v>1015</v>
      </c>
      <c r="G282" s="147" t="s">
        <v>289</v>
      </c>
      <c r="H282" s="148">
        <v>1</v>
      </c>
      <c r="I282" s="149"/>
      <c r="J282" s="150">
        <f>ROUND(I282*H282,2)</f>
        <v>0</v>
      </c>
      <c r="K282" s="151"/>
      <c r="L282" s="32"/>
      <c r="M282" s="152" t="s">
        <v>1</v>
      </c>
      <c r="N282" s="153" t="s">
        <v>38</v>
      </c>
      <c r="P282" s="154">
        <f>O282*H282</f>
        <v>0</v>
      </c>
      <c r="Q282" s="154">
        <v>0</v>
      </c>
      <c r="R282" s="154">
        <f>Q282*H282</f>
        <v>0</v>
      </c>
      <c r="S282" s="154">
        <v>0</v>
      </c>
      <c r="T282" s="155">
        <f>S282*H282</f>
        <v>0</v>
      </c>
      <c r="AR282" s="156" t="s">
        <v>166</v>
      </c>
      <c r="AT282" s="156" t="s">
        <v>162</v>
      </c>
      <c r="AU282" s="156" t="s">
        <v>76</v>
      </c>
      <c r="AY282" s="17" t="s">
        <v>160</v>
      </c>
      <c r="BE282" s="157">
        <f>IF(N282="základná",J282,0)</f>
        <v>0</v>
      </c>
      <c r="BF282" s="157">
        <f>IF(N282="znížená",J282,0)</f>
        <v>0</v>
      </c>
      <c r="BG282" s="157">
        <f>IF(N282="zákl. prenesená",J282,0)</f>
        <v>0</v>
      </c>
      <c r="BH282" s="157">
        <f>IF(N282="zníž. prenesená",J282,0)</f>
        <v>0</v>
      </c>
      <c r="BI282" s="157">
        <f>IF(N282="nulová",J282,0)</f>
        <v>0</v>
      </c>
      <c r="BJ282" s="17" t="s">
        <v>83</v>
      </c>
      <c r="BK282" s="157">
        <f>ROUND(I282*H282,2)</f>
        <v>0</v>
      </c>
      <c r="BL282" s="17" t="s">
        <v>166</v>
      </c>
      <c r="BM282" s="156" t="s">
        <v>400</v>
      </c>
    </row>
    <row r="283" spans="2:65" s="12" customFormat="1" ht="20.399999999999999">
      <c r="B283" s="158"/>
      <c r="D283" s="159" t="s">
        <v>167</v>
      </c>
      <c r="E283" s="160" t="s">
        <v>1</v>
      </c>
      <c r="F283" s="161" t="s">
        <v>1016</v>
      </c>
      <c r="H283" s="160" t="s">
        <v>1</v>
      </c>
      <c r="I283" s="162"/>
      <c r="L283" s="158"/>
      <c r="M283" s="163"/>
      <c r="T283" s="164"/>
      <c r="AT283" s="160" t="s">
        <v>167</v>
      </c>
      <c r="AU283" s="160" t="s">
        <v>76</v>
      </c>
      <c r="AV283" s="12" t="s">
        <v>76</v>
      </c>
      <c r="AW283" s="12" t="s">
        <v>29</v>
      </c>
      <c r="AX283" s="12" t="s">
        <v>72</v>
      </c>
      <c r="AY283" s="160" t="s">
        <v>160</v>
      </c>
    </row>
    <row r="284" spans="2:65" s="12" customFormat="1" ht="10.199999999999999">
      <c r="B284" s="158"/>
      <c r="D284" s="159" t="s">
        <v>167</v>
      </c>
      <c r="E284" s="160" t="s">
        <v>1</v>
      </c>
      <c r="F284" s="161" t="s">
        <v>961</v>
      </c>
      <c r="H284" s="160" t="s">
        <v>1</v>
      </c>
      <c r="I284" s="162"/>
      <c r="L284" s="158"/>
      <c r="M284" s="163"/>
      <c r="T284" s="164"/>
      <c r="AT284" s="160" t="s">
        <v>167</v>
      </c>
      <c r="AU284" s="160" t="s">
        <v>76</v>
      </c>
      <c r="AV284" s="12" t="s">
        <v>76</v>
      </c>
      <c r="AW284" s="12" t="s">
        <v>29</v>
      </c>
      <c r="AX284" s="12" t="s">
        <v>72</v>
      </c>
      <c r="AY284" s="160" t="s">
        <v>160</v>
      </c>
    </row>
    <row r="285" spans="2:65" s="13" customFormat="1" ht="10.199999999999999">
      <c r="B285" s="165"/>
      <c r="D285" s="159" t="s">
        <v>167</v>
      </c>
      <c r="E285" s="166" t="s">
        <v>1</v>
      </c>
      <c r="F285" s="167" t="s">
        <v>1017</v>
      </c>
      <c r="H285" s="168">
        <v>1</v>
      </c>
      <c r="I285" s="169"/>
      <c r="L285" s="165"/>
      <c r="M285" s="170"/>
      <c r="T285" s="171"/>
      <c r="AT285" s="166" t="s">
        <v>167</v>
      </c>
      <c r="AU285" s="166" t="s">
        <v>76</v>
      </c>
      <c r="AV285" s="13" t="s">
        <v>83</v>
      </c>
      <c r="AW285" s="13" t="s">
        <v>29</v>
      </c>
      <c r="AX285" s="13" t="s">
        <v>72</v>
      </c>
      <c r="AY285" s="166" t="s">
        <v>160</v>
      </c>
    </row>
    <row r="286" spans="2:65" s="14" customFormat="1" ht="10.199999999999999">
      <c r="B286" s="172"/>
      <c r="D286" s="159" t="s">
        <v>167</v>
      </c>
      <c r="E286" s="173" t="s">
        <v>1</v>
      </c>
      <c r="F286" s="174" t="s">
        <v>174</v>
      </c>
      <c r="H286" s="175">
        <v>1</v>
      </c>
      <c r="I286" s="176"/>
      <c r="L286" s="172"/>
      <c r="M286" s="177"/>
      <c r="T286" s="178"/>
      <c r="AT286" s="173" t="s">
        <v>167</v>
      </c>
      <c r="AU286" s="173" t="s">
        <v>76</v>
      </c>
      <c r="AV286" s="14" t="s">
        <v>166</v>
      </c>
      <c r="AW286" s="14" t="s">
        <v>29</v>
      </c>
      <c r="AX286" s="14" t="s">
        <v>76</v>
      </c>
      <c r="AY286" s="173" t="s">
        <v>160</v>
      </c>
    </row>
    <row r="287" spans="2:65" s="1" customFormat="1" ht="33" customHeight="1">
      <c r="B287" s="143"/>
      <c r="C287" s="144" t="s">
        <v>269</v>
      </c>
      <c r="D287" s="144" t="s">
        <v>162</v>
      </c>
      <c r="E287" s="145" t="s">
        <v>1018</v>
      </c>
      <c r="F287" s="146" t="s">
        <v>1019</v>
      </c>
      <c r="G287" s="147" t="s">
        <v>289</v>
      </c>
      <c r="H287" s="148">
        <v>18</v>
      </c>
      <c r="I287" s="149"/>
      <c r="J287" s="150">
        <f>ROUND(I287*H287,2)</f>
        <v>0</v>
      </c>
      <c r="K287" s="151"/>
      <c r="L287" s="32"/>
      <c r="M287" s="152" t="s">
        <v>1</v>
      </c>
      <c r="N287" s="153" t="s">
        <v>38</v>
      </c>
      <c r="P287" s="154">
        <f>O287*H287</f>
        <v>0</v>
      </c>
      <c r="Q287" s="154">
        <v>0</v>
      </c>
      <c r="R287" s="154">
        <f>Q287*H287</f>
        <v>0</v>
      </c>
      <c r="S287" s="154">
        <v>0</v>
      </c>
      <c r="T287" s="155">
        <f>S287*H287</f>
        <v>0</v>
      </c>
      <c r="AR287" s="156" t="s">
        <v>166</v>
      </c>
      <c r="AT287" s="156" t="s">
        <v>162</v>
      </c>
      <c r="AU287" s="156" t="s">
        <v>76</v>
      </c>
      <c r="AY287" s="17" t="s">
        <v>160</v>
      </c>
      <c r="BE287" s="157">
        <f>IF(N287="základná",J287,0)</f>
        <v>0</v>
      </c>
      <c r="BF287" s="157">
        <f>IF(N287="znížená",J287,0)</f>
        <v>0</v>
      </c>
      <c r="BG287" s="157">
        <f>IF(N287="zákl. prenesená",J287,0)</f>
        <v>0</v>
      </c>
      <c r="BH287" s="157">
        <f>IF(N287="zníž. prenesená",J287,0)</f>
        <v>0</v>
      </c>
      <c r="BI287" s="157">
        <f>IF(N287="nulová",J287,0)</f>
        <v>0</v>
      </c>
      <c r="BJ287" s="17" t="s">
        <v>83</v>
      </c>
      <c r="BK287" s="157">
        <f>ROUND(I287*H287,2)</f>
        <v>0</v>
      </c>
      <c r="BL287" s="17" t="s">
        <v>166</v>
      </c>
      <c r="BM287" s="156" t="s">
        <v>404</v>
      </c>
    </row>
    <row r="288" spans="2:65" s="12" customFormat="1" ht="20.399999999999999">
      <c r="B288" s="158"/>
      <c r="D288" s="159" t="s">
        <v>167</v>
      </c>
      <c r="E288" s="160" t="s">
        <v>1</v>
      </c>
      <c r="F288" s="161" t="s">
        <v>1020</v>
      </c>
      <c r="H288" s="160" t="s">
        <v>1</v>
      </c>
      <c r="I288" s="162"/>
      <c r="L288" s="158"/>
      <c r="M288" s="163"/>
      <c r="T288" s="164"/>
      <c r="AT288" s="160" t="s">
        <v>167</v>
      </c>
      <c r="AU288" s="160" t="s">
        <v>76</v>
      </c>
      <c r="AV288" s="12" t="s">
        <v>76</v>
      </c>
      <c r="AW288" s="12" t="s">
        <v>29</v>
      </c>
      <c r="AX288" s="12" t="s">
        <v>72</v>
      </c>
      <c r="AY288" s="160" t="s">
        <v>160</v>
      </c>
    </row>
    <row r="289" spans="2:65" s="13" customFormat="1" ht="10.199999999999999">
      <c r="B289" s="165"/>
      <c r="D289" s="159" t="s">
        <v>167</v>
      </c>
      <c r="E289" s="166" t="s">
        <v>1</v>
      </c>
      <c r="F289" s="167" t="s">
        <v>216</v>
      </c>
      <c r="H289" s="168">
        <v>18</v>
      </c>
      <c r="I289" s="169"/>
      <c r="L289" s="165"/>
      <c r="M289" s="170"/>
      <c r="T289" s="171"/>
      <c r="AT289" s="166" t="s">
        <v>167</v>
      </c>
      <c r="AU289" s="166" t="s">
        <v>76</v>
      </c>
      <c r="AV289" s="13" t="s">
        <v>83</v>
      </c>
      <c r="AW289" s="13" t="s">
        <v>29</v>
      </c>
      <c r="AX289" s="13" t="s">
        <v>72</v>
      </c>
      <c r="AY289" s="166" t="s">
        <v>160</v>
      </c>
    </row>
    <row r="290" spans="2:65" s="14" customFormat="1" ht="10.199999999999999">
      <c r="B290" s="172"/>
      <c r="D290" s="159" t="s">
        <v>167</v>
      </c>
      <c r="E290" s="173" t="s">
        <v>1</v>
      </c>
      <c r="F290" s="174" t="s">
        <v>174</v>
      </c>
      <c r="H290" s="175">
        <v>18</v>
      </c>
      <c r="I290" s="176"/>
      <c r="L290" s="172"/>
      <c r="M290" s="177"/>
      <c r="T290" s="178"/>
      <c r="AT290" s="173" t="s">
        <v>167</v>
      </c>
      <c r="AU290" s="173" t="s">
        <v>76</v>
      </c>
      <c r="AV290" s="14" t="s">
        <v>166</v>
      </c>
      <c r="AW290" s="14" t="s">
        <v>29</v>
      </c>
      <c r="AX290" s="14" t="s">
        <v>76</v>
      </c>
      <c r="AY290" s="173" t="s">
        <v>160</v>
      </c>
    </row>
    <row r="291" spans="2:65" s="1" customFormat="1" ht="16.5" customHeight="1">
      <c r="B291" s="143"/>
      <c r="C291" s="186" t="s">
        <v>409</v>
      </c>
      <c r="D291" s="186" t="s">
        <v>260</v>
      </c>
      <c r="E291" s="187" t="s">
        <v>1021</v>
      </c>
      <c r="F291" s="188" t="s">
        <v>1022</v>
      </c>
      <c r="G291" s="189" t="s">
        <v>289</v>
      </c>
      <c r="H291" s="190">
        <v>3</v>
      </c>
      <c r="I291" s="191"/>
      <c r="J291" s="192">
        <f t="shared" ref="J291:J298" si="0">ROUND(I291*H291,2)</f>
        <v>0</v>
      </c>
      <c r="K291" s="193"/>
      <c r="L291" s="194"/>
      <c r="M291" s="195" t="s">
        <v>1</v>
      </c>
      <c r="N291" s="196" t="s">
        <v>38</v>
      </c>
      <c r="P291" s="154">
        <f t="shared" ref="P291:P298" si="1">O291*H291</f>
        <v>0</v>
      </c>
      <c r="Q291" s="154">
        <v>0</v>
      </c>
      <c r="R291" s="154">
        <f t="shared" ref="R291:R298" si="2">Q291*H291</f>
        <v>0</v>
      </c>
      <c r="S291" s="154">
        <v>0</v>
      </c>
      <c r="T291" s="155">
        <f t="shared" ref="T291:T298" si="3">S291*H291</f>
        <v>0</v>
      </c>
      <c r="AR291" s="156" t="s">
        <v>187</v>
      </c>
      <c r="AT291" s="156" t="s">
        <v>260</v>
      </c>
      <c r="AU291" s="156" t="s">
        <v>76</v>
      </c>
      <c r="AY291" s="17" t="s">
        <v>160</v>
      </c>
      <c r="BE291" s="157">
        <f t="shared" ref="BE291:BE298" si="4">IF(N291="základná",J291,0)</f>
        <v>0</v>
      </c>
      <c r="BF291" s="157">
        <f t="shared" ref="BF291:BF298" si="5">IF(N291="znížená",J291,0)</f>
        <v>0</v>
      </c>
      <c r="BG291" s="157">
        <f t="shared" ref="BG291:BG298" si="6">IF(N291="zákl. prenesená",J291,0)</f>
        <v>0</v>
      </c>
      <c r="BH291" s="157">
        <f t="shared" ref="BH291:BH298" si="7">IF(N291="zníž. prenesená",J291,0)</f>
        <v>0</v>
      </c>
      <c r="BI291" s="157">
        <f t="shared" ref="BI291:BI298" si="8">IF(N291="nulová",J291,0)</f>
        <v>0</v>
      </c>
      <c r="BJ291" s="17" t="s">
        <v>83</v>
      </c>
      <c r="BK291" s="157">
        <f t="shared" ref="BK291:BK298" si="9">ROUND(I291*H291,2)</f>
        <v>0</v>
      </c>
      <c r="BL291" s="17" t="s">
        <v>166</v>
      </c>
      <c r="BM291" s="156" t="s">
        <v>412</v>
      </c>
    </row>
    <row r="292" spans="2:65" s="1" customFormat="1" ht="16.5" customHeight="1">
      <c r="B292" s="143"/>
      <c r="C292" s="186" t="s">
        <v>275</v>
      </c>
      <c r="D292" s="186" t="s">
        <v>260</v>
      </c>
      <c r="E292" s="187" t="s">
        <v>1023</v>
      </c>
      <c r="F292" s="188" t="s">
        <v>1024</v>
      </c>
      <c r="G292" s="189" t="s">
        <v>289</v>
      </c>
      <c r="H292" s="190">
        <v>4</v>
      </c>
      <c r="I292" s="191"/>
      <c r="J292" s="192">
        <f t="shared" si="0"/>
        <v>0</v>
      </c>
      <c r="K292" s="193"/>
      <c r="L292" s="194"/>
      <c r="M292" s="195" t="s">
        <v>1</v>
      </c>
      <c r="N292" s="196" t="s">
        <v>38</v>
      </c>
      <c r="P292" s="154">
        <f t="shared" si="1"/>
        <v>0</v>
      </c>
      <c r="Q292" s="154">
        <v>0</v>
      </c>
      <c r="R292" s="154">
        <f t="shared" si="2"/>
        <v>0</v>
      </c>
      <c r="S292" s="154">
        <v>0</v>
      </c>
      <c r="T292" s="155">
        <f t="shared" si="3"/>
        <v>0</v>
      </c>
      <c r="AR292" s="156" t="s">
        <v>187</v>
      </c>
      <c r="AT292" s="156" t="s">
        <v>260</v>
      </c>
      <c r="AU292" s="156" t="s">
        <v>76</v>
      </c>
      <c r="AY292" s="17" t="s">
        <v>160</v>
      </c>
      <c r="BE292" s="157">
        <f t="shared" si="4"/>
        <v>0</v>
      </c>
      <c r="BF292" s="157">
        <f t="shared" si="5"/>
        <v>0</v>
      </c>
      <c r="BG292" s="157">
        <f t="shared" si="6"/>
        <v>0</v>
      </c>
      <c r="BH292" s="157">
        <f t="shared" si="7"/>
        <v>0</v>
      </c>
      <c r="BI292" s="157">
        <f t="shared" si="8"/>
        <v>0</v>
      </c>
      <c r="BJ292" s="17" t="s">
        <v>83</v>
      </c>
      <c r="BK292" s="157">
        <f t="shared" si="9"/>
        <v>0</v>
      </c>
      <c r="BL292" s="17" t="s">
        <v>166</v>
      </c>
      <c r="BM292" s="156" t="s">
        <v>416</v>
      </c>
    </row>
    <row r="293" spans="2:65" s="1" customFormat="1" ht="16.5" customHeight="1">
      <c r="B293" s="143"/>
      <c r="C293" s="186" t="s">
        <v>419</v>
      </c>
      <c r="D293" s="186" t="s">
        <v>260</v>
      </c>
      <c r="E293" s="187" t="s">
        <v>1025</v>
      </c>
      <c r="F293" s="188" t="s">
        <v>1026</v>
      </c>
      <c r="G293" s="189" t="s">
        <v>289</v>
      </c>
      <c r="H293" s="190">
        <v>1</v>
      </c>
      <c r="I293" s="191"/>
      <c r="J293" s="192">
        <f t="shared" si="0"/>
        <v>0</v>
      </c>
      <c r="K293" s="193"/>
      <c r="L293" s="194"/>
      <c r="M293" s="195" t="s">
        <v>1</v>
      </c>
      <c r="N293" s="196" t="s">
        <v>38</v>
      </c>
      <c r="P293" s="154">
        <f t="shared" si="1"/>
        <v>0</v>
      </c>
      <c r="Q293" s="154">
        <v>0</v>
      </c>
      <c r="R293" s="154">
        <f t="shared" si="2"/>
        <v>0</v>
      </c>
      <c r="S293" s="154">
        <v>0</v>
      </c>
      <c r="T293" s="155">
        <f t="shared" si="3"/>
        <v>0</v>
      </c>
      <c r="AR293" s="156" t="s">
        <v>187</v>
      </c>
      <c r="AT293" s="156" t="s">
        <v>260</v>
      </c>
      <c r="AU293" s="156" t="s">
        <v>76</v>
      </c>
      <c r="AY293" s="17" t="s">
        <v>160</v>
      </c>
      <c r="BE293" s="157">
        <f t="shared" si="4"/>
        <v>0</v>
      </c>
      <c r="BF293" s="157">
        <f t="shared" si="5"/>
        <v>0</v>
      </c>
      <c r="BG293" s="157">
        <f t="shared" si="6"/>
        <v>0</v>
      </c>
      <c r="BH293" s="157">
        <f t="shared" si="7"/>
        <v>0</v>
      </c>
      <c r="BI293" s="157">
        <f t="shared" si="8"/>
        <v>0</v>
      </c>
      <c r="BJ293" s="17" t="s">
        <v>83</v>
      </c>
      <c r="BK293" s="157">
        <f t="shared" si="9"/>
        <v>0</v>
      </c>
      <c r="BL293" s="17" t="s">
        <v>166</v>
      </c>
      <c r="BM293" s="156" t="s">
        <v>422</v>
      </c>
    </row>
    <row r="294" spans="2:65" s="1" customFormat="1" ht="16.5" customHeight="1">
      <c r="B294" s="143"/>
      <c r="C294" s="186" t="s">
        <v>280</v>
      </c>
      <c r="D294" s="186" t="s">
        <v>260</v>
      </c>
      <c r="E294" s="187" t="s">
        <v>1027</v>
      </c>
      <c r="F294" s="188" t="s">
        <v>1028</v>
      </c>
      <c r="G294" s="189" t="s">
        <v>289</v>
      </c>
      <c r="H294" s="190">
        <v>1</v>
      </c>
      <c r="I294" s="191"/>
      <c r="J294" s="192">
        <f t="shared" si="0"/>
        <v>0</v>
      </c>
      <c r="K294" s="193"/>
      <c r="L294" s="194"/>
      <c r="M294" s="195" t="s">
        <v>1</v>
      </c>
      <c r="N294" s="196" t="s">
        <v>38</v>
      </c>
      <c r="P294" s="154">
        <f t="shared" si="1"/>
        <v>0</v>
      </c>
      <c r="Q294" s="154">
        <v>0</v>
      </c>
      <c r="R294" s="154">
        <f t="shared" si="2"/>
        <v>0</v>
      </c>
      <c r="S294" s="154">
        <v>0</v>
      </c>
      <c r="T294" s="155">
        <f t="shared" si="3"/>
        <v>0</v>
      </c>
      <c r="AR294" s="156" t="s">
        <v>187</v>
      </c>
      <c r="AT294" s="156" t="s">
        <v>260</v>
      </c>
      <c r="AU294" s="156" t="s">
        <v>76</v>
      </c>
      <c r="AY294" s="17" t="s">
        <v>160</v>
      </c>
      <c r="BE294" s="157">
        <f t="shared" si="4"/>
        <v>0</v>
      </c>
      <c r="BF294" s="157">
        <f t="shared" si="5"/>
        <v>0</v>
      </c>
      <c r="BG294" s="157">
        <f t="shared" si="6"/>
        <v>0</v>
      </c>
      <c r="BH294" s="157">
        <f t="shared" si="7"/>
        <v>0</v>
      </c>
      <c r="BI294" s="157">
        <f t="shared" si="8"/>
        <v>0</v>
      </c>
      <c r="BJ294" s="17" t="s">
        <v>83</v>
      </c>
      <c r="BK294" s="157">
        <f t="shared" si="9"/>
        <v>0</v>
      </c>
      <c r="BL294" s="17" t="s">
        <v>166</v>
      </c>
      <c r="BM294" s="156" t="s">
        <v>427</v>
      </c>
    </row>
    <row r="295" spans="2:65" s="1" customFormat="1" ht="24.15" customHeight="1">
      <c r="B295" s="143"/>
      <c r="C295" s="186" t="s">
        <v>433</v>
      </c>
      <c r="D295" s="186" t="s">
        <v>260</v>
      </c>
      <c r="E295" s="187" t="s">
        <v>1029</v>
      </c>
      <c r="F295" s="188" t="s">
        <v>1030</v>
      </c>
      <c r="G295" s="189" t="s">
        <v>289</v>
      </c>
      <c r="H295" s="190">
        <v>1</v>
      </c>
      <c r="I295" s="191"/>
      <c r="J295" s="192">
        <f t="shared" si="0"/>
        <v>0</v>
      </c>
      <c r="K295" s="193"/>
      <c r="L295" s="194"/>
      <c r="M295" s="195" t="s">
        <v>1</v>
      </c>
      <c r="N295" s="196" t="s">
        <v>38</v>
      </c>
      <c r="P295" s="154">
        <f t="shared" si="1"/>
        <v>0</v>
      </c>
      <c r="Q295" s="154">
        <v>0</v>
      </c>
      <c r="R295" s="154">
        <f t="shared" si="2"/>
        <v>0</v>
      </c>
      <c r="S295" s="154">
        <v>0</v>
      </c>
      <c r="T295" s="155">
        <f t="shared" si="3"/>
        <v>0</v>
      </c>
      <c r="AR295" s="156" t="s">
        <v>187</v>
      </c>
      <c r="AT295" s="156" t="s">
        <v>260</v>
      </c>
      <c r="AU295" s="156" t="s">
        <v>76</v>
      </c>
      <c r="AY295" s="17" t="s">
        <v>160</v>
      </c>
      <c r="BE295" s="157">
        <f t="shared" si="4"/>
        <v>0</v>
      </c>
      <c r="BF295" s="157">
        <f t="shared" si="5"/>
        <v>0</v>
      </c>
      <c r="BG295" s="157">
        <f t="shared" si="6"/>
        <v>0</v>
      </c>
      <c r="BH295" s="157">
        <f t="shared" si="7"/>
        <v>0</v>
      </c>
      <c r="BI295" s="157">
        <f t="shared" si="8"/>
        <v>0</v>
      </c>
      <c r="BJ295" s="17" t="s">
        <v>83</v>
      </c>
      <c r="BK295" s="157">
        <f t="shared" si="9"/>
        <v>0</v>
      </c>
      <c r="BL295" s="17" t="s">
        <v>166</v>
      </c>
      <c r="BM295" s="156" t="s">
        <v>436</v>
      </c>
    </row>
    <row r="296" spans="2:65" s="1" customFormat="1" ht="16.5" customHeight="1">
      <c r="B296" s="143"/>
      <c r="C296" s="186" t="s">
        <v>285</v>
      </c>
      <c r="D296" s="186" t="s">
        <v>260</v>
      </c>
      <c r="E296" s="187" t="s">
        <v>1031</v>
      </c>
      <c r="F296" s="188" t="s">
        <v>1032</v>
      </c>
      <c r="G296" s="189" t="s">
        <v>289</v>
      </c>
      <c r="H296" s="190">
        <v>5</v>
      </c>
      <c r="I296" s="191"/>
      <c r="J296" s="192">
        <f t="shared" si="0"/>
        <v>0</v>
      </c>
      <c r="K296" s="193"/>
      <c r="L296" s="194"/>
      <c r="M296" s="195" t="s">
        <v>1</v>
      </c>
      <c r="N296" s="196" t="s">
        <v>38</v>
      </c>
      <c r="P296" s="154">
        <f t="shared" si="1"/>
        <v>0</v>
      </c>
      <c r="Q296" s="154">
        <v>0</v>
      </c>
      <c r="R296" s="154">
        <f t="shared" si="2"/>
        <v>0</v>
      </c>
      <c r="S296" s="154">
        <v>0</v>
      </c>
      <c r="T296" s="155">
        <f t="shared" si="3"/>
        <v>0</v>
      </c>
      <c r="AR296" s="156" t="s">
        <v>187</v>
      </c>
      <c r="AT296" s="156" t="s">
        <v>260</v>
      </c>
      <c r="AU296" s="156" t="s">
        <v>76</v>
      </c>
      <c r="AY296" s="17" t="s">
        <v>160</v>
      </c>
      <c r="BE296" s="157">
        <f t="shared" si="4"/>
        <v>0</v>
      </c>
      <c r="BF296" s="157">
        <f t="shared" si="5"/>
        <v>0</v>
      </c>
      <c r="BG296" s="157">
        <f t="shared" si="6"/>
        <v>0</v>
      </c>
      <c r="BH296" s="157">
        <f t="shared" si="7"/>
        <v>0</v>
      </c>
      <c r="BI296" s="157">
        <f t="shared" si="8"/>
        <v>0</v>
      </c>
      <c r="BJ296" s="17" t="s">
        <v>83</v>
      </c>
      <c r="BK296" s="157">
        <f t="shared" si="9"/>
        <v>0</v>
      </c>
      <c r="BL296" s="17" t="s">
        <v>166</v>
      </c>
      <c r="BM296" s="156" t="s">
        <v>440</v>
      </c>
    </row>
    <row r="297" spans="2:65" s="1" customFormat="1" ht="16.5" customHeight="1">
      <c r="B297" s="143"/>
      <c r="C297" s="186" t="s">
        <v>445</v>
      </c>
      <c r="D297" s="186" t="s">
        <v>260</v>
      </c>
      <c r="E297" s="187" t="s">
        <v>1033</v>
      </c>
      <c r="F297" s="188" t="s">
        <v>1034</v>
      </c>
      <c r="G297" s="189" t="s">
        <v>289</v>
      </c>
      <c r="H297" s="190">
        <v>3</v>
      </c>
      <c r="I297" s="191"/>
      <c r="J297" s="192">
        <f t="shared" si="0"/>
        <v>0</v>
      </c>
      <c r="K297" s="193"/>
      <c r="L297" s="194"/>
      <c r="M297" s="195" t="s">
        <v>1</v>
      </c>
      <c r="N297" s="196" t="s">
        <v>38</v>
      </c>
      <c r="P297" s="154">
        <f t="shared" si="1"/>
        <v>0</v>
      </c>
      <c r="Q297" s="154">
        <v>0</v>
      </c>
      <c r="R297" s="154">
        <f t="shared" si="2"/>
        <v>0</v>
      </c>
      <c r="S297" s="154">
        <v>0</v>
      </c>
      <c r="T297" s="155">
        <f t="shared" si="3"/>
        <v>0</v>
      </c>
      <c r="AR297" s="156" t="s">
        <v>187</v>
      </c>
      <c r="AT297" s="156" t="s">
        <v>260</v>
      </c>
      <c r="AU297" s="156" t="s">
        <v>76</v>
      </c>
      <c r="AY297" s="17" t="s">
        <v>160</v>
      </c>
      <c r="BE297" s="157">
        <f t="shared" si="4"/>
        <v>0</v>
      </c>
      <c r="BF297" s="157">
        <f t="shared" si="5"/>
        <v>0</v>
      </c>
      <c r="BG297" s="157">
        <f t="shared" si="6"/>
        <v>0</v>
      </c>
      <c r="BH297" s="157">
        <f t="shared" si="7"/>
        <v>0</v>
      </c>
      <c r="BI297" s="157">
        <f t="shared" si="8"/>
        <v>0</v>
      </c>
      <c r="BJ297" s="17" t="s">
        <v>83</v>
      </c>
      <c r="BK297" s="157">
        <f t="shared" si="9"/>
        <v>0</v>
      </c>
      <c r="BL297" s="17" t="s">
        <v>166</v>
      </c>
      <c r="BM297" s="156" t="s">
        <v>448</v>
      </c>
    </row>
    <row r="298" spans="2:65" s="1" customFormat="1" ht="24.15" customHeight="1">
      <c r="B298" s="143"/>
      <c r="C298" s="144" t="s">
        <v>290</v>
      </c>
      <c r="D298" s="144" t="s">
        <v>162</v>
      </c>
      <c r="E298" s="145" t="s">
        <v>1035</v>
      </c>
      <c r="F298" s="146" t="s">
        <v>1036</v>
      </c>
      <c r="G298" s="147" t="s">
        <v>289</v>
      </c>
      <c r="H298" s="148">
        <v>18</v>
      </c>
      <c r="I298" s="149"/>
      <c r="J298" s="150">
        <f t="shared" si="0"/>
        <v>0</v>
      </c>
      <c r="K298" s="151"/>
      <c r="L298" s="32"/>
      <c r="M298" s="152" t="s">
        <v>1</v>
      </c>
      <c r="N298" s="153" t="s">
        <v>38</v>
      </c>
      <c r="P298" s="154">
        <f t="shared" si="1"/>
        <v>0</v>
      </c>
      <c r="Q298" s="154">
        <v>0</v>
      </c>
      <c r="R298" s="154">
        <f t="shared" si="2"/>
        <v>0</v>
      </c>
      <c r="S298" s="154">
        <v>0</v>
      </c>
      <c r="T298" s="155">
        <f t="shared" si="3"/>
        <v>0</v>
      </c>
      <c r="AR298" s="156" t="s">
        <v>166</v>
      </c>
      <c r="AT298" s="156" t="s">
        <v>162</v>
      </c>
      <c r="AU298" s="156" t="s">
        <v>76</v>
      </c>
      <c r="AY298" s="17" t="s">
        <v>160</v>
      </c>
      <c r="BE298" s="157">
        <f t="shared" si="4"/>
        <v>0</v>
      </c>
      <c r="BF298" s="157">
        <f t="shared" si="5"/>
        <v>0</v>
      </c>
      <c r="BG298" s="157">
        <f t="shared" si="6"/>
        <v>0</v>
      </c>
      <c r="BH298" s="157">
        <f t="shared" si="7"/>
        <v>0</v>
      </c>
      <c r="BI298" s="157">
        <f t="shared" si="8"/>
        <v>0</v>
      </c>
      <c r="BJ298" s="17" t="s">
        <v>83</v>
      </c>
      <c r="BK298" s="157">
        <f t="shared" si="9"/>
        <v>0</v>
      </c>
      <c r="BL298" s="17" t="s">
        <v>166</v>
      </c>
      <c r="BM298" s="156" t="s">
        <v>457</v>
      </c>
    </row>
    <row r="299" spans="2:65" s="12" customFormat="1" ht="20.399999999999999">
      <c r="B299" s="158"/>
      <c r="D299" s="159" t="s">
        <v>167</v>
      </c>
      <c r="E299" s="160" t="s">
        <v>1</v>
      </c>
      <c r="F299" s="161" t="s">
        <v>1037</v>
      </c>
      <c r="H299" s="160" t="s">
        <v>1</v>
      </c>
      <c r="I299" s="162"/>
      <c r="L299" s="158"/>
      <c r="M299" s="163"/>
      <c r="T299" s="164"/>
      <c r="AT299" s="160" t="s">
        <v>167</v>
      </c>
      <c r="AU299" s="160" t="s">
        <v>76</v>
      </c>
      <c r="AV299" s="12" t="s">
        <v>76</v>
      </c>
      <c r="AW299" s="12" t="s">
        <v>29</v>
      </c>
      <c r="AX299" s="12" t="s">
        <v>72</v>
      </c>
      <c r="AY299" s="160" t="s">
        <v>160</v>
      </c>
    </row>
    <row r="300" spans="2:65" s="13" customFormat="1" ht="10.199999999999999">
      <c r="B300" s="165"/>
      <c r="D300" s="159" t="s">
        <v>167</v>
      </c>
      <c r="E300" s="166" t="s">
        <v>1</v>
      </c>
      <c r="F300" s="167" t="s">
        <v>216</v>
      </c>
      <c r="H300" s="168">
        <v>18</v>
      </c>
      <c r="I300" s="169"/>
      <c r="L300" s="165"/>
      <c r="M300" s="170"/>
      <c r="T300" s="171"/>
      <c r="AT300" s="166" t="s">
        <v>167</v>
      </c>
      <c r="AU300" s="166" t="s">
        <v>76</v>
      </c>
      <c r="AV300" s="13" t="s">
        <v>83</v>
      </c>
      <c r="AW300" s="13" t="s">
        <v>29</v>
      </c>
      <c r="AX300" s="13" t="s">
        <v>72</v>
      </c>
      <c r="AY300" s="166" t="s">
        <v>160</v>
      </c>
    </row>
    <row r="301" spans="2:65" s="14" customFormat="1" ht="10.199999999999999">
      <c r="B301" s="172"/>
      <c r="D301" s="159" t="s">
        <v>167</v>
      </c>
      <c r="E301" s="173" t="s">
        <v>1</v>
      </c>
      <c r="F301" s="174" t="s">
        <v>174</v>
      </c>
      <c r="H301" s="175">
        <v>18</v>
      </c>
      <c r="I301" s="176"/>
      <c r="L301" s="172"/>
      <c r="M301" s="177"/>
      <c r="T301" s="178"/>
      <c r="AT301" s="173" t="s">
        <v>167</v>
      </c>
      <c r="AU301" s="173" t="s">
        <v>76</v>
      </c>
      <c r="AV301" s="14" t="s">
        <v>166</v>
      </c>
      <c r="AW301" s="14" t="s">
        <v>29</v>
      </c>
      <c r="AX301" s="14" t="s">
        <v>76</v>
      </c>
      <c r="AY301" s="173" t="s">
        <v>160</v>
      </c>
    </row>
    <row r="302" spans="2:65" s="1" customFormat="1" ht="33" customHeight="1">
      <c r="B302" s="143"/>
      <c r="C302" s="144" t="s">
        <v>460</v>
      </c>
      <c r="D302" s="144" t="s">
        <v>162</v>
      </c>
      <c r="E302" s="145" t="s">
        <v>1038</v>
      </c>
      <c r="F302" s="146" t="s">
        <v>1039</v>
      </c>
      <c r="G302" s="147" t="s">
        <v>601</v>
      </c>
      <c r="H302" s="148">
        <v>37</v>
      </c>
      <c r="I302" s="149"/>
      <c r="J302" s="150">
        <f>ROUND(I302*H302,2)</f>
        <v>0</v>
      </c>
      <c r="K302" s="151"/>
      <c r="L302" s="32"/>
      <c r="M302" s="152" t="s">
        <v>1</v>
      </c>
      <c r="N302" s="153" t="s">
        <v>38</v>
      </c>
      <c r="P302" s="154">
        <f>O302*H302</f>
        <v>0</v>
      </c>
      <c r="Q302" s="154">
        <v>0</v>
      </c>
      <c r="R302" s="154">
        <f>Q302*H302</f>
        <v>0</v>
      </c>
      <c r="S302" s="154">
        <v>0</v>
      </c>
      <c r="T302" s="155">
        <f>S302*H302</f>
        <v>0</v>
      </c>
      <c r="AR302" s="156" t="s">
        <v>166</v>
      </c>
      <c r="AT302" s="156" t="s">
        <v>162</v>
      </c>
      <c r="AU302" s="156" t="s">
        <v>76</v>
      </c>
      <c r="AY302" s="17" t="s">
        <v>160</v>
      </c>
      <c r="BE302" s="157">
        <f>IF(N302="základná",J302,0)</f>
        <v>0</v>
      </c>
      <c r="BF302" s="157">
        <f>IF(N302="znížená",J302,0)</f>
        <v>0</v>
      </c>
      <c r="BG302" s="157">
        <f>IF(N302="zákl. prenesená",J302,0)</f>
        <v>0</v>
      </c>
      <c r="BH302" s="157">
        <f>IF(N302="zníž. prenesená",J302,0)</f>
        <v>0</v>
      </c>
      <c r="BI302" s="157">
        <f>IF(N302="nulová",J302,0)</f>
        <v>0</v>
      </c>
      <c r="BJ302" s="17" t="s">
        <v>83</v>
      </c>
      <c r="BK302" s="157">
        <f>ROUND(I302*H302,2)</f>
        <v>0</v>
      </c>
      <c r="BL302" s="17" t="s">
        <v>166</v>
      </c>
      <c r="BM302" s="156" t="s">
        <v>312</v>
      </c>
    </row>
    <row r="303" spans="2:65" s="12" customFormat="1" ht="20.399999999999999">
      <c r="B303" s="158"/>
      <c r="D303" s="159" t="s">
        <v>167</v>
      </c>
      <c r="E303" s="160" t="s">
        <v>1</v>
      </c>
      <c r="F303" s="161" t="s">
        <v>1040</v>
      </c>
      <c r="H303" s="160" t="s">
        <v>1</v>
      </c>
      <c r="I303" s="162"/>
      <c r="L303" s="158"/>
      <c r="M303" s="163"/>
      <c r="T303" s="164"/>
      <c r="AT303" s="160" t="s">
        <v>167</v>
      </c>
      <c r="AU303" s="160" t="s">
        <v>76</v>
      </c>
      <c r="AV303" s="12" t="s">
        <v>76</v>
      </c>
      <c r="AW303" s="12" t="s">
        <v>29</v>
      </c>
      <c r="AX303" s="12" t="s">
        <v>72</v>
      </c>
      <c r="AY303" s="160" t="s">
        <v>160</v>
      </c>
    </row>
    <row r="304" spans="2:65" s="13" customFormat="1" ht="10.199999999999999">
      <c r="B304" s="165"/>
      <c r="D304" s="159" t="s">
        <v>167</v>
      </c>
      <c r="E304" s="166" t="s">
        <v>1</v>
      </c>
      <c r="F304" s="167" t="s">
        <v>272</v>
      </c>
      <c r="H304" s="168">
        <v>19</v>
      </c>
      <c r="I304" s="169"/>
      <c r="L304" s="165"/>
      <c r="M304" s="170"/>
      <c r="T304" s="171"/>
      <c r="AT304" s="166" t="s">
        <v>167</v>
      </c>
      <c r="AU304" s="166" t="s">
        <v>76</v>
      </c>
      <c r="AV304" s="13" t="s">
        <v>83</v>
      </c>
      <c r="AW304" s="13" t="s">
        <v>29</v>
      </c>
      <c r="AX304" s="13" t="s">
        <v>72</v>
      </c>
      <c r="AY304" s="166" t="s">
        <v>160</v>
      </c>
    </row>
    <row r="305" spans="2:65" s="13" customFormat="1" ht="10.199999999999999">
      <c r="B305" s="165"/>
      <c r="D305" s="159" t="s">
        <v>167</v>
      </c>
      <c r="E305" s="166" t="s">
        <v>1</v>
      </c>
      <c r="F305" s="167" t="s">
        <v>259</v>
      </c>
      <c r="H305" s="168">
        <v>17</v>
      </c>
      <c r="I305" s="169"/>
      <c r="L305" s="165"/>
      <c r="M305" s="170"/>
      <c r="T305" s="171"/>
      <c r="AT305" s="166" t="s">
        <v>167</v>
      </c>
      <c r="AU305" s="166" t="s">
        <v>76</v>
      </c>
      <c r="AV305" s="13" t="s">
        <v>83</v>
      </c>
      <c r="AW305" s="13" t="s">
        <v>29</v>
      </c>
      <c r="AX305" s="13" t="s">
        <v>72</v>
      </c>
      <c r="AY305" s="166" t="s">
        <v>160</v>
      </c>
    </row>
    <row r="306" spans="2:65" s="13" customFormat="1" ht="10.199999999999999">
      <c r="B306" s="165"/>
      <c r="D306" s="159" t="s">
        <v>167</v>
      </c>
      <c r="E306" s="166" t="s">
        <v>1</v>
      </c>
      <c r="F306" s="167" t="s">
        <v>76</v>
      </c>
      <c r="H306" s="168">
        <v>1</v>
      </c>
      <c r="I306" s="169"/>
      <c r="L306" s="165"/>
      <c r="M306" s="170"/>
      <c r="T306" s="171"/>
      <c r="AT306" s="166" t="s">
        <v>167</v>
      </c>
      <c r="AU306" s="166" t="s">
        <v>76</v>
      </c>
      <c r="AV306" s="13" t="s">
        <v>83</v>
      </c>
      <c r="AW306" s="13" t="s">
        <v>29</v>
      </c>
      <c r="AX306" s="13" t="s">
        <v>72</v>
      </c>
      <c r="AY306" s="166" t="s">
        <v>160</v>
      </c>
    </row>
    <row r="307" spans="2:65" s="14" customFormat="1" ht="10.199999999999999">
      <c r="B307" s="172"/>
      <c r="D307" s="159" t="s">
        <v>167</v>
      </c>
      <c r="E307" s="173" t="s">
        <v>1</v>
      </c>
      <c r="F307" s="174" t="s">
        <v>174</v>
      </c>
      <c r="H307" s="175">
        <v>37</v>
      </c>
      <c r="I307" s="176"/>
      <c r="L307" s="172"/>
      <c r="M307" s="177"/>
      <c r="T307" s="178"/>
      <c r="AT307" s="173" t="s">
        <v>167</v>
      </c>
      <c r="AU307" s="173" t="s">
        <v>76</v>
      </c>
      <c r="AV307" s="14" t="s">
        <v>166</v>
      </c>
      <c r="AW307" s="14" t="s">
        <v>29</v>
      </c>
      <c r="AX307" s="14" t="s">
        <v>76</v>
      </c>
      <c r="AY307" s="173" t="s">
        <v>160</v>
      </c>
    </row>
    <row r="308" spans="2:65" s="1" customFormat="1" ht="16.5" customHeight="1">
      <c r="B308" s="143"/>
      <c r="C308" s="186" t="s">
        <v>297</v>
      </c>
      <c r="D308" s="186" t="s">
        <v>260</v>
      </c>
      <c r="E308" s="187" t="s">
        <v>1041</v>
      </c>
      <c r="F308" s="188" t="s">
        <v>1042</v>
      </c>
      <c r="G308" s="189" t="s">
        <v>289</v>
      </c>
      <c r="H308" s="190">
        <v>86</v>
      </c>
      <c r="I308" s="191"/>
      <c r="J308" s="192">
        <f>ROUND(I308*H308,2)</f>
        <v>0</v>
      </c>
      <c r="K308" s="193"/>
      <c r="L308" s="194"/>
      <c r="M308" s="195" t="s">
        <v>1</v>
      </c>
      <c r="N308" s="196" t="s">
        <v>38</v>
      </c>
      <c r="P308" s="154">
        <f>O308*H308</f>
        <v>0</v>
      </c>
      <c r="Q308" s="154">
        <v>0</v>
      </c>
      <c r="R308" s="154">
        <f>Q308*H308</f>
        <v>0</v>
      </c>
      <c r="S308" s="154">
        <v>0</v>
      </c>
      <c r="T308" s="155">
        <f>S308*H308</f>
        <v>0</v>
      </c>
      <c r="AR308" s="156" t="s">
        <v>187</v>
      </c>
      <c r="AT308" s="156" t="s">
        <v>260</v>
      </c>
      <c r="AU308" s="156" t="s">
        <v>76</v>
      </c>
      <c r="AY308" s="17" t="s">
        <v>160</v>
      </c>
      <c r="BE308" s="157">
        <f>IF(N308="základná",J308,0)</f>
        <v>0</v>
      </c>
      <c r="BF308" s="157">
        <f>IF(N308="znížená",J308,0)</f>
        <v>0</v>
      </c>
      <c r="BG308" s="157">
        <f>IF(N308="zákl. prenesená",J308,0)</f>
        <v>0</v>
      </c>
      <c r="BH308" s="157">
        <f>IF(N308="zníž. prenesená",J308,0)</f>
        <v>0</v>
      </c>
      <c r="BI308" s="157">
        <f>IF(N308="nulová",J308,0)</f>
        <v>0</v>
      </c>
      <c r="BJ308" s="17" t="s">
        <v>83</v>
      </c>
      <c r="BK308" s="157">
        <f>ROUND(I308*H308,2)</f>
        <v>0</v>
      </c>
      <c r="BL308" s="17" t="s">
        <v>166</v>
      </c>
      <c r="BM308" s="156" t="s">
        <v>466</v>
      </c>
    </row>
    <row r="309" spans="2:65" s="13" customFormat="1" ht="20.399999999999999">
      <c r="B309" s="165"/>
      <c r="D309" s="159" t="s">
        <v>167</v>
      </c>
      <c r="E309" s="166" t="s">
        <v>1</v>
      </c>
      <c r="F309" s="167" t="s">
        <v>1043</v>
      </c>
      <c r="H309" s="168">
        <v>52</v>
      </c>
      <c r="I309" s="169"/>
      <c r="L309" s="165"/>
      <c r="M309" s="170"/>
      <c r="T309" s="171"/>
      <c r="AT309" s="166" t="s">
        <v>167</v>
      </c>
      <c r="AU309" s="166" t="s">
        <v>76</v>
      </c>
      <c r="AV309" s="13" t="s">
        <v>83</v>
      </c>
      <c r="AW309" s="13" t="s">
        <v>29</v>
      </c>
      <c r="AX309" s="13" t="s">
        <v>72</v>
      </c>
      <c r="AY309" s="166" t="s">
        <v>160</v>
      </c>
    </row>
    <row r="310" spans="2:65" s="13" customFormat="1" ht="20.399999999999999">
      <c r="B310" s="165"/>
      <c r="D310" s="159" t="s">
        <v>167</v>
      </c>
      <c r="E310" s="166" t="s">
        <v>1</v>
      </c>
      <c r="F310" s="167" t="s">
        <v>1044</v>
      </c>
      <c r="H310" s="168">
        <v>34</v>
      </c>
      <c r="I310" s="169"/>
      <c r="L310" s="165"/>
      <c r="M310" s="170"/>
      <c r="T310" s="171"/>
      <c r="AT310" s="166" t="s">
        <v>167</v>
      </c>
      <c r="AU310" s="166" t="s">
        <v>76</v>
      </c>
      <c r="AV310" s="13" t="s">
        <v>83</v>
      </c>
      <c r="AW310" s="13" t="s">
        <v>29</v>
      </c>
      <c r="AX310" s="13" t="s">
        <v>72</v>
      </c>
      <c r="AY310" s="166" t="s">
        <v>160</v>
      </c>
    </row>
    <row r="311" spans="2:65" s="14" customFormat="1" ht="10.199999999999999">
      <c r="B311" s="172"/>
      <c r="D311" s="159" t="s">
        <v>167</v>
      </c>
      <c r="E311" s="173" t="s">
        <v>1</v>
      </c>
      <c r="F311" s="174" t="s">
        <v>174</v>
      </c>
      <c r="H311" s="175">
        <v>86</v>
      </c>
      <c r="I311" s="176"/>
      <c r="L311" s="172"/>
      <c r="M311" s="177"/>
      <c r="T311" s="178"/>
      <c r="AT311" s="173" t="s">
        <v>167</v>
      </c>
      <c r="AU311" s="173" t="s">
        <v>76</v>
      </c>
      <c r="AV311" s="14" t="s">
        <v>166</v>
      </c>
      <c r="AW311" s="14" t="s">
        <v>29</v>
      </c>
      <c r="AX311" s="14" t="s">
        <v>76</v>
      </c>
      <c r="AY311" s="173" t="s">
        <v>160</v>
      </c>
    </row>
    <row r="312" spans="2:65" s="1" customFormat="1" ht="33" customHeight="1">
      <c r="B312" s="143"/>
      <c r="C312" s="144" t="s">
        <v>469</v>
      </c>
      <c r="D312" s="144" t="s">
        <v>162</v>
      </c>
      <c r="E312" s="145" t="s">
        <v>1045</v>
      </c>
      <c r="F312" s="146" t="s">
        <v>1046</v>
      </c>
      <c r="G312" s="147" t="s">
        <v>289</v>
      </c>
      <c r="H312" s="148">
        <v>2</v>
      </c>
      <c r="I312" s="149"/>
      <c r="J312" s="150">
        <f>ROUND(I312*H312,2)</f>
        <v>0</v>
      </c>
      <c r="K312" s="151"/>
      <c r="L312" s="32"/>
      <c r="M312" s="152" t="s">
        <v>1</v>
      </c>
      <c r="N312" s="153" t="s">
        <v>38</v>
      </c>
      <c r="P312" s="154">
        <f>O312*H312</f>
        <v>0</v>
      </c>
      <c r="Q312" s="154">
        <v>0</v>
      </c>
      <c r="R312" s="154">
        <f>Q312*H312</f>
        <v>0</v>
      </c>
      <c r="S312" s="154">
        <v>0</v>
      </c>
      <c r="T312" s="155">
        <f>S312*H312</f>
        <v>0</v>
      </c>
      <c r="AR312" s="156" t="s">
        <v>166</v>
      </c>
      <c r="AT312" s="156" t="s">
        <v>162</v>
      </c>
      <c r="AU312" s="156" t="s">
        <v>76</v>
      </c>
      <c r="AY312" s="17" t="s">
        <v>160</v>
      </c>
      <c r="BE312" s="157">
        <f>IF(N312="základná",J312,0)</f>
        <v>0</v>
      </c>
      <c r="BF312" s="157">
        <f>IF(N312="znížená",J312,0)</f>
        <v>0</v>
      </c>
      <c r="BG312" s="157">
        <f>IF(N312="zákl. prenesená",J312,0)</f>
        <v>0</v>
      </c>
      <c r="BH312" s="157">
        <f>IF(N312="zníž. prenesená",J312,0)</f>
        <v>0</v>
      </c>
      <c r="BI312" s="157">
        <f>IF(N312="nulová",J312,0)</f>
        <v>0</v>
      </c>
      <c r="BJ312" s="17" t="s">
        <v>83</v>
      </c>
      <c r="BK312" s="157">
        <f>ROUND(I312*H312,2)</f>
        <v>0</v>
      </c>
      <c r="BL312" s="17" t="s">
        <v>166</v>
      </c>
      <c r="BM312" s="156" t="s">
        <v>355</v>
      </c>
    </row>
    <row r="313" spans="2:65" s="12" customFormat="1" ht="20.399999999999999">
      <c r="B313" s="158"/>
      <c r="D313" s="159" t="s">
        <v>167</v>
      </c>
      <c r="E313" s="160" t="s">
        <v>1</v>
      </c>
      <c r="F313" s="161" t="s">
        <v>1047</v>
      </c>
      <c r="H313" s="160" t="s">
        <v>1</v>
      </c>
      <c r="I313" s="162"/>
      <c r="L313" s="158"/>
      <c r="M313" s="163"/>
      <c r="T313" s="164"/>
      <c r="AT313" s="160" t="s">
        <v>167</v>
      </c>
      <c r="AU313" s="160" t="s">
        <v>76</v>
      </c>
      <c r="AV313" s="12" t="s">
        <v>76</v>
      </c>
      <c r="AW313" s="12" t="s">
        <v>29</v>
      </c>
      <c r="AX313" s="12" t="s">
        <v>72</v>
      </c>
      <c r="AY313" s="160" t="s">
        <v>160</v>
      </c>
    </row>
    <row r="314" spans="2:65" s="13" customFormat="1" ht="10.199999999999999">
      <c r="B314" s="165"/>
      <c r="D314" s="159" t="s">
        <v>167</v>
      </c>
      <c r="E314" s="166" t="s">
        <v>1</v>
      </c>
      <c r="F314" s="167" t="s">
        <v>83</v>
      </c>
      <c r="H314" s="168">
        <v>2</v>
      </c>
      <c r="I314" s="169"/>
      <c r="L314" s="165"/>
      <c r="M314" s="170"/>
      <c r="T314" s="171"/>
      <c r="AT314" s="166" t="s">
        <v>167</v>
      </c>
      <c r="AU314" s="166" t="s">
        <v>76</v>
      </c>
      <c r="AV314" s="13" t="s">
        <v>83</v>
      </c>
      <c r="AW314" s="13" t="s">
        <v>29</v>
      </c>
      <c r="AX314" s="13" t="s">
        <v>72</v>
      </c>
      <c r="AY314" s="166" t="s">
        <v>160</v>
      </c>
    </row>
    <row r="315" spans="2:65" s="14" customFormat="1" ht="10.199999999999999">
      <c r="B315" s="172"/>
      <c r="D315" s="159" t="s">
        <v>167</v>
      </c>
      <c r="E315" s="173" t="s">
        <v>1</v>
      </c>
      <c r="F315" s="174" t="s">
        <v>174</v>
      </c>
      <c r="H315" s="175">
        <v>2</v>
      </c>
      <c r="I315" s="176"/>
      <c r="L315" s="172"/>
      <c r="M315" s="177"/>
      <c r="T315" s="178"/>
      <c r="AT315" s="173" t="s">
        <v>167</v>
      </c>
      <c r="AU315" s="173" t="s">
        <v>76</v>
      </c>
      <c r="AV315" s="14" t="s">
        <v>166</v>
      </c>
      <c r="AW315" s="14" t="s">
        <v>29</v>
      </c>
      <c r="AX315" s="14" t="s">
        <v>76</v>
      </c>
      <c r="AY315" s="173" t="s">
        <v>160</v>
      </c>
    </row>
    <row r="316" spans="2:65" s="1" customFormat="1" ht="16.5" customHeight="1">
      <c r="B316" s="143"/>
      <c r="C316" s="144" t="s">
        <v>303</v>
      </c>
      <c r="D316" s="144" t="s">
        <v>162</v>
      </c>
      <c r="E316" s="145" t="s">
        <v>1048</v>
      </c>
      <c r="F316" s="146" t="s">
        <v>1049</v>
      </c>
      <c r="G316" s="147" t="s">
        <v>289</v>
      </c>
      <c r="H316" s="148">
        <v>18</v>
      </c>
      <c r="I316" s="149"/>
      <c r="J316" s="150">
        <f>ROUND(I316*H316,2)</f>
        <v>0</v>
      </c>
      <c r="K316" s="151"/>
      <c r="L316" s="32"/>
      <c r="M316" s="152" t="s">
        <v>1</v>
      </c>
      <c r="N316" s="153" t="s">
        <v>38</v>
      </c>
      <c r="P316" s="154">
        <f>O316*H316</f>
        <v>0</v>
      </c>
      <c r="Q316" s="154">
        <v>0</v>
      </c>
      <c r="R316" s="154">
        <f>Q316*H316</f>
        <v>0</v>
      </c>
      <c r="S316" s="154">
        <v>0</v>
      </c>
      <c r="T316" s="155">
        <f>S316*H316</f>
        <v>0</v>
      </c>
      <c r="AR316" s="156" t="s">
        <v>166</v>
      </c>
      <c r="AT316" s="156" t="s">
        <v>162</v>
      </c>
      <c r="AU316" s="156" t="s">
        <v>76</v>
      </c>
      <c r="AY316" s="17" t="s">
        <v>160</v>
      </c>
      <c r="BE316" s="157">
        <f>IF(N316="základná",J316,0)</f>
        <v>0</v>
      </c>
      <c r="BF316" s="157">
        <f>IF(N316="znížená",J316,0)</f>
        <v>0</v>
      </c>
      <c r="BG316" s="157">
        <f>IF(N316="zákl. prenesená",J316,0)</f>
        <v>0</v>
      </c>
      <c r="BH316" s="157">
        <f>IF(N316="zníž. prenesená",J316,0)</f>
        <v>0</v>
      </c>
      <c r="BI316" s="157">
        <f>IF(N316="nulová",J316,0)</f>
        <v>0</v>
      </c>
      <c r="BJ316" s="17" t="s">
        <v>83</v>
      </c>
      <c r="BK316" s="157">
        <f>ROUND(I316*H316,2)</f>
        <v>0</v>
      </c>
      <c r="BL316" s="17" t="s">
        <v>166</v>
      </c>
      <c r="BM316" s="156" t="s">
        <v>361</v>
      </c>
    </row>
    <row r="317" spans="2:65" s="1" customFormat="1" ht="21.75" customHeight="1">
      <c r="B317" s="143"/>
      <c r="C317" s="186" t="s">
        <v>476</v>
      </c>
      <c r="D317" s="186" t="s">
        <v>260</v>
      </c>
      <c r="E317" s="187" t="s">
        <v>1050</v>
      </c>
      <c r="F317" s="188" t="s">
        <v>1051</v>
      </c>
      <c r="G317" s="189" t="s">
        <v>601</v>
      </c>
      <c r="H317" s="190">
        <v>52</v>
      </c>
      <c r="I317" s="191"/>
      <c r="J317" s="192">
        <f>ROUND(I317*H317,2)</f>
        <v>0</v>
      </c>
      <c r="K317" s="193"/>
      <c r="L317" s="194"/>
      <c r="M317" s="195" t="s">
        <v>1</v>
      </c>
      <c r="N317" s="196" t="s">
        <v>38</v>
      </c>
      <c r="P317" s="154">
        <f>O317*H317</f>
        <v>0</v>
      </c>
      <c r="Q317" s="154">
        <v>0</v>
      </c>
      <c r="R317" s="154">
        <f>Q317*H317</f>
        <v>0</v>
      </c>
      <c r="S317" s="154">
        <v>0</v>
      </c>
      <c r="T317" s="155">
        <f>S317*H317</f>
        <v>0</v>
      </c>
      <c r="AR317" s="156" t="s">
        <v>187</v>
      </c>
      <c r="AT317" s="156" t="s">
        <v>260</v>
      </c>
      <c r="AU317" s="156" t="s">
        <v>76</v>
      </c>
      <c r="AY317" s="17" t="s">
        <v>160</v>
      </c>
      <c r="BE317" s="157">
        <f>IF(N317="základná",J317,0)</f>
        <v>0</v>
      </c>
      <c r="BF317" s="157">
        <f>IF(N317="znížená",J317,0)</f>
        <v>0</v>
      </c>
      <c r="BG317" s="157">
        <f>IF(N317="zákl. prenesená",J317,0)</f>
        <v>0</v>
      </c>
      <c r="BH317" s="157">
        <f>IF(N317="zníž. prenesená",J317,0)</f>
        <v>0</v>
      </c>
      <c r="BI317" s="157">
        <f>IF(N317="nulová",J317,0)</f>
        <v>0</v>
      </c>
      <c r="BJ317" s="17" t="s">
        <v>83</v>
      </c>
      <c r="BK317" s="157">
        <f>ROUND(I317*H317,2)</f>
        <v>0</v>
      </c>
      <c r="BL317" s="17" t="s">
        <v>166</v>
      </c>
      <c r="BM317" s="156" t="s">
        <v>479</v>
      </c>
    </row>
    <row r="318" spans="2:65" s="12" customFormat="1" ht="10.199999999999999">
      <c r="B318" s="158"/>
      <c r="D318" s="159" t="s">
        <v>167</v>
      </c>
      <c r="E318" s="160" t="s">
        <v>1</v>
      </c>
      <c r="F318" s="161" t="s">
        <v>1052</v>
      </c>
      <c r="H318" s="160" t="s">
        <v>1</v>
      </c>
      <c r="I318" s="162"/>
      <c r="L318" s="158"/>
      <c r="M318" s="163"/>
      <c r="T318" s="164"/>
      <c r="AT318" s="160" t="s">
        <v>167</v>
      </c>
      <c r="AU318" s="160" t="s">
        <v>76</v>
      </c>
      <c r="AV318" s="12" t="s">
        <v>76</v>
      </c>
      <c r="AW318" s="12" t="s">
        <v>29</v>
      </c>
      <c r="AX318" s="12" t="s">
        <v>72</v>
      </c>
      <c r="AY318" s="160" t="s">
        <v>160</v>
      </c>
    </row>
    <row r="319" spans="2:65" s="13" customFormat="1" ht="10.199999999999999">
      <c r="B319" s="165"/>
      <c r="D319" s="159" t="s">
        <v>167</v>
      </c>
      <c r="E319" s="166" t="s">
        <v>1</v>
      </c>
      <c r="F319" s="167" t="s">
        <v>328</v>
      </c>
      <c r="H319" s="168">
        <v>52</v>
      </c>
      <c r="I319" s="169"/>
      <c r="L319" s="165"/>
      <c r="M319" s="170"/>
      <c r="T319" s="171"/>
      <c r="AT319" s="166" t="s">
        <v>167</v>
      </c>
      <c r="AU319" s="166" t="s">
        <v>76</v>
      </c>
      <c r="AV319" s="13" t="s">
        <v>83</v>
      </c>
      <c r="AW319" s="13" t="s">
        <v>29</v>
      </c>
      <c r="AX319" s="13" t="s">
        <v>72</v>
      </c>
      <c r="AY319" s="166" t="s">
        <v>160</v>
      </c>
    </row>
    <row r="320" spans="2:65" s="14" customFormat="1" ht="10.199999999999999">
      <c r="B320" s="172"/>
      <c r="D320" s="159" t="s">
        <v>167</v>
      </c>
      <c r="E320" s="173" t="s">
        <v>1</v>
      </c>
      <c r="F320" s="174" t="s">
        <v>174</v>
      </c>
      <c r="H320" s="175">
        <v>52</v>
      </c>
      <c r="I320" s="176"/>
      <c r="L320" s="172"/>
      <c r="M320" s="177"/>
      <c r="T320" s="178"/>
      <c r="AT320" s="173" t="s">
        <v>167</v>
      </c>
      <c r="AU320" s="173" t="s">
        <v>76</v>
      </c>
      <c r="AV320" s="14" t="s">
        <v>166</v>
      </c>
      <c r="AW320" s="14" t="s">
        <v>29</v>
      </c>
      <c r="AX320" s="14" t="s">
        <v>76</v>
      </c>
      <c r="AY320" s="173" t="s">
        <v>160</v>
      </c>
    </row>
    <row r="321" spans="2:65" s="1" customFormat="1" ht="24.15" customHeight="1">
      <c r="B321" s="143"/>
      <c r="C321" s="144" t="s">
        <v>318</v>
      </c>
      <c r="D321" s="144" t="s">
        <v>162</v>
      </c>
      <c r="E321" s="145" t="s">
        <v>1053</v>
      </c>
      <c r="F321" s="146" t="s">
        <v>1054</v>
      </c>
      <c r="G321" s="147" t="s">
        <v>165</v>
      </c>
      <c r="H321" s="148">
        <v>1153</v>
      </c>
      <c r="I321" s="149"/>
      <c r="J321" s="150">
        <f>ROUND(I321*H321,2)</f>
        <v>0</v>
      </c>
      <c r="K321" s="151"/>
      <c r="L321" s="32"/>
      <c r="M321" s="152" t="s">
        <v>1</v>
      </c>
      <c r="N321" s="153" t="s">
        <v>38</v>
      </c>
      <c r="P321" s="154">
        <f>O321*H321</f>
        <v>0</v>
      </c>
      <c r="Q321" s="154">
        <v>0</v>
      </c>
      <c r="R321" s="154">
        <f>Q321*H321</f>
        <v>0</v>
      </c>
      <c r="S321" s="154">
        <v>0</v>
      </c>
      <c r="T321" s="155">
        <f>S321*H321</f>
        <v>0</v>
      </c>
      <c r="AR321" s="156" t="s">
        <v>166</v>
      </c>
      <c r="AT321" s="156" t="s">
        <v>162</v>
      </c>
      <c r="AU321" s="156" t="s">
        <v>76</v>
      </c>
      <c r="AY321" s="17" t="s">
        <v>160</v>
      </c>
      <c r="BE321" s="157">
        <f>IF(N321="základná",J321,0)</f>
        <v>0</v>
      </c>
      <c r="BF321" s="157">
        <f>IF(N321="znížená",J321,0)</f>
        <v>0</v>
      </c>
      <c r="BG321" s="157">
        <f>IF(N321="zákl. prenesená",J321,0)</f>
        <v>0</v>
      </c>
      <c r="BH321" s="157">
        <f>IF(N321="zníž. prenesená",J321,0)</f>
        <v>0</v>
      </c>
      <c r="BI321" s="157">
        <f>IF(N321="nulová",J321,0)</f>
        <v>0</v>
      </c>
      <c r="BJ321" s="17" t="s">
        <v>83</v>
      </c>
      <c r="BK321" s="157">
        <f>ROUND(I321*H321,2)</f>
        <v>0</v>
      </c>
      <c r="BL321" s="17" t="s">
        <v>166</v>
      </c>
      <c r="BM321" s="156" t="s">
        <v>498</v>
      </c>
    </row>
    <row r="322" spans="2:65" s="12" customFormat="1" ht="20.399999999999999">
      <c r="B322" s="158"/>
      <c r="D322" s="159" t="s">
        <v>167</v>
      </c>
      <c r="E322" s="160" t="s">
        <v>1</v>
      </c>
      <c r="F322" s="161" t="s">
        <v>1055</v>
      </c>
      <c r="H322" s="160" t="s">
        <v>1</v>
      </c>
      <c r="I322" s="162"/>
      <c r="L322" s="158"/>
      <c r="M322" s="163"/>
      <c r="T322" s="164"/>
      <c r="AT322" s="160" t="s">
        <v>167</v>
      </c>
      <c r="AU322" s="160" t="s">
        <v>76</v>
      </c>
      <c r="AV322" s="12" t="s">
        <v>76</v>
      </c>
      <c r="AW322" s="12" t="s">
        <v>29</v>
      </c>
      <c r="AX322" s="12" t="s">
        <v>72</v>
      </c>
      <c r="AY322" s="160" t="s">
        <v>160</v>
      </c>
    </row>
    <row r="323" spans="2:65" s="13" customFormat="1" ht="10.199999999999999">
      <c r="B323" s="165"/>
      <c r="D323" s="159" t="s">
        <v>167</v>
      </c>
      <c r="E323" s="166" t="s">
        <v>1</v>
      </c>
      <c r="F323" s="167" t="s">
        <v>1056</v>
      </c>
      <c r="H323" s="168">
        <v>1153</v>
      </c>
      <c r="I323" s="169"/>
      <c r="L323" s="165"/>
      <c r="M323" s="170"/>
      <c r="T323" s="171"/>
      <c r="AT323" s="166" t="s">
        <v>167</v>
      </c>
      <c r="AU323" s="166" t="s">
        <v>76</v>
      </c>
      <c r="AV323" s="13" t="s">
        <v>83</v>
      </c>
      <c r="AW323" s="13" t="s">
        <v>29</v>
      </c>
      <c r="AX323" s="13" t="s">
        <v>72</v>
      </c>
      <c r="AY323" s="166" t="s">
        <v>160</v>
      </c>
    </row>
    <row r="324" spans="2:65" s="14" customFormat="1" ht="10.199999999999999">
      <c r="B324" s="172"/>
      <c r="D324" s="159" t="s">
        <v>167</v>
      </c>
      <c r="E324" s="173" t="s">
        <v>1</v>
      </c>
      <c r="F324" s="174" t="s">
        <v>174</v>
      </c>
      <c r="H324" s="175">
        <v>1153</v>
      </c>
      <c r="I324" s="176"/>
      <c r="L324" s="172"/>
      <c r="M324" s="177"/>
      <c r="T324" s="178"/>
      <c r="AT324" s="173" t="s">
        <v>167</v>
      </c>
      <c r="AU324" s="173" t="s">
        <v>76</v>
      </c>
      <c r="AV324" s="14" t="s">
        <v>166</v>
      </c>
      <c r="AW324" s="14" t="s">
        <v>29</v>
      </c>
      <c r="AX324" s="14" t="s">
        <v>76</v>
      </c>
      <c r="AY324" s="173" t="s">
        <v>160</v>
      </c>
    </row>
    <row r="325" spans="2:65" s="1" customFormat="1" ht="16.5" customHeight="1">
      <c r="B325" s="143"/>
      <c r="C325" s="186" t="s">
        <v>501</v>
      </c>
      <c r="D325" s="186" t="s">
        <v>260</v>
      </c>
      <c r="E325" s="187" t="s">
        <v>1057</v>
      </c>
      <c r="F325" s="188" t="s">
        <v>1058</v>
      </c>
      <c r="G325" s="189" t="s">
        <v>1059</v>
      </c>
      <c r="H325" s="190">
        <v>0.46100000000000002</v>
      </c>
      <c r="I325" s="191"/>
      <c r="J325" s="192">
        <f>ROUND(I325*H325,2)</f>
        <v>0</v>
      </c>
      <c r="K325" s="193"/>
      <c r="L325" s="194"/>
      <c r="M325" s="195" t="s">
        <v>1</v>
      </c>
      <c r="N325" s="196" t="s">
        <v>38</v>
      </c>
      <c r="P325" s="154">
        <f>O325*H325</f>
        <v>0</v>
      </c>
      <c r="Q325" s="154">
        <v>0</v>
      </c>
      <c r="R325" s="154">
        <f>Q325*H325</f>
        <v>0</v>
      </c>
      <c r="S325" s="154">
        <v>0</v>
      </c>
      <c r="T325" s="155">
        <f>S325*H325</f>
        <v>0</v>
      </c>
      <c r="AR325" s="156" t="s">
        <v>187</v>
      </c>
      <c r="AT325" s="156" t="s">
        <v>260</v>
      </c>
      <c r="AU325" s="156" t="s">
        <v>76</v>
      </c>
      <c r="AY325" s="17" t="s">
        <v>160</v>
      </c>
      <c r="BE325" s="157">
        <f>IF(N325="základná",J325,0)</f>
        <v>0</v>
      </c>
      <c r="BF325" s="157">
        <f>IF(N325="znížená",J325,0)</f>
        <v>0</v>
      </c>
      <c r="BG325" s="157">
        <f>IF(N325="zákl. prenesená",J325,0)</f>
        <v>0</v>
      </c>
      <c r="BH325" s="157">
        <f>IF(N325="zníž. prenesená",J325,0)</f>
        <v>0</v>
      </c>
      <c r="BI325" s="157">
        <f>IF(N325="nulová",J325,0)</f>
        <v>0</v>
      </c>
      <c r="BJ325" s="17" t="s">
        <v>83</v>
      </c>
      <c r="BK325" s="157">
        <f>ROUND(I325*H325,2)</f>
        <v>0</v>
      </c>
      <c r="BL325" s="17" t="s">
        <v>166</v>
      </c>
      <c r="BM325" s="156" t="s">
        <v>504</v>
      </c>
    </row>
    <row r="326" spans="2:65" s="13" customFormat="1" ht="10.199999999999999">
      <c r="B326" s="165"/>
      <c r="D326" s="159" t="s">
        <v>167</v>
      </c>
      <c r="E326" s="166" t="s">
        <v>1</v>
      </c>
      <c r="F326" s="167" t="s">
        <v>1060</v>
      </c>
      <c r="H326" s="168">
        <v>0.46100000000000002</v>
      </c>
      <c r="I326" s="169"/>
      <c r="L326" s="165"/>
      <c r="M326" s="170"/>
      <c r="T326" s="171"/>
      <c r="AT326" s="166" t="s">
        <v>167</v>
      </c>
      <c r="AU326" s="166" t="s">
        <v>76</v>
      </c>
      <c r="AV326" s="13" t="s">
        <v>83</v>
      </c>
      <c r="AW326" s="13" t="s">
        <v>29</v>
      </c>
      <c r="AX326" s="13" t="s">
        <v>72</v>
      </c>
      <c r="AY326" s="166" t="s">
        <v>160</v>
      </c>
    </row>
    <row r="327" spans="2:65" s="14" customFormat="1" ht="10.199999999999999">
      <c r="B327" s="172"/>
      <c r="D327" s="159" t="s">
        <v>167</v>
      </c>
      <c r="E327" s="173" t="s">
        <v>1</v>
      </c>
      <c r="F327" s="174" t="s">
        <v>174</v>
      </c>
      <c r="H327" s="175">
        <v>0.46100000000000002</v>
      </c>
      <c r="I327" s="176"/>
      <c r="L327" s="172"/>
      <c r="M327" s="177"/>
      <c r="T327" s="178"/>
      <c r="AT327" s="173" t="s">
        <v>167</v>
      </c>
      <c r="AU327" s="173" t="s">
        <v>76</v>
      </c>
      <c r="AV327" s="14" t="s">
        <v>166</v>
      </c>
      <c r="AW327" s="14" t="s">
        <v>29</v>
      </c>
      <c r="AX327" s="14" t="s">
        <v>76</v>
      </c>
      <c r="AY327" s="173" t="s">
        <v>160</v>
      </c>
    </row>
    <row r="328" spans="2:65" s="1" customFormat="1" ht="24.15" customHeight="1">
      <c r="B328" s="143"/>
      <c r="C328" s="144" t="s">
        <v>328</v>
      </c>
      <c r="D328" s="144" t="s">
        <v>162</v>
      </c>
      <c r="E328" s="145" t="s">
        <v>1061</v>
      </c>
      <c r="F328" s="146" t="s">
        <v>1062</v>
      </c>
      <c r="G328" s="147" t="s">
        <v>289</v>
      </c>
      <c r="H328" s="148">
        <v>2194</v>
      </c>
      <c r="I328" s="149"/>
      <c r="J328" s="150">
        <f>ROUND(I328*H328,2)</f>
        <v>0</v>
      </c>
      <c r="K328" s="151"/>
      <c r="L328" s="32"/>
      <c r="M328" s="152" t="s">
        <v>1</v>
      </c>
      <c r="N328" s="153" t="s">
        <v>38</v>
      </c>
      <c r="P328" s="154">
        <f>O328*H328</f>
        <v>0</v>
      </c>
      <c r="Q328" s="154">
        <v>0</v>
      </c>
      <c r="R328" s="154">
        <f>Q328*H328</f>
        <v>0</v>
      </c>
      <c r="S328" s="154">
        <v>0</v>
      </c>
      <c r="T328" s="155">
        <f>S328*H328</f>
        <v>0</v>
      </c>
      <c r="AR328" s="156" t="s">
        <v>166</v>
      </c>
      <c r="AT328" s="156" t="s">
        <v>162</v>
      </c>
      <c r="AU328" s="156" t="s">
        <v>76</v>
      </c>
      <c r="AY328" s="17" t="s">
        <v>160</v>
      </c>
      <c r="BE328" s="157">
        <f>IF(N328="základná",J328,0)</f>
        <v>0</v>
      </c>
      <c r="BF328" s="157">
        <f>IF(N328="znížená",J328,0)</f>
        <v>0</v>
      </c>
      <c r="BG328" s="157">
        <f>IF(N328="zákl. prenesená",J328,0)</f>
        <v>0</v>
      </c>
      <c r="BH328" s="157">
        <f>IF(N328="zníž. prenesená",J328,0)</f>
        <v>0</v>
      </c>
      <c r="BI328" s="157">
        <f>IF(N328="nulová",J328,0)</f>
        <v>0</v>
      </c>
      <c r="BJ328" s="17" t="s">
        <v>83</v>
      </c>
      <c r="BK328" s="157">
        <f>ROUND(I328*H328,2)</f>
        <v>0</v>
      </c>
      <c r="BL328" s="17" t="s">
        <v>166</v>
      </c>
      <c r="BM328" s="156" t="s">
        <v>507</v>
      </c>
    </row>
    <row r="329" spans="2:65" s="13" customFormat="1" ht="10.199999999999999">
      <c r="B329" s="165"/>
      <c r="D329" s="159" t="s">
        <v>167</v>
      </c>
      <c r="E329" s="166" t="s">
        <v>1</v>
      </c>
      <c r="F329" s="167" t="s">
        <v>958</v>
      </c>
      <c r="H329" s="168">
        <v>2194</v>
      </c>
      <c r="I329" s="169"/>
      <c r="L329" s="165"/>
      <c r="M329" s="170"/>
      <c r="T329" s="171"/>
      <c r="AT329" s="166" t="s">
        <v>167</v>
      </c>
      <c r="AU329" s="166" t="s">
        <v>76</v>
      </c>
      <c r="AV329" s="13" t="s">
        <v>83</v>
      </c>
      <c r="AW329" s="13" t="s">
        <v>29</v>
      </c>
      <c r="AX329" s="13" t="s">
        <v>72</v>
      </c>
      <c r="AY329" s="166" t="s">
        <v>160</v>
      </c>
    </row>
    <row r="330" spans="2:65" s="14" customFormat="1" ht="10.199999999999999">
      <c r="B330" s="172"/>
      <c r="D330" s="159" t="s">
        <v>167</v>
      </c>
      <c r="E330" s="173" t="s">
        <v>1</v>
      </c>
      <c r="F330" s="174" t="s">
        <v>174</v>
      </c>
      <c r="H330" s="175">
        <v>2194</v>
      </c>
      <c r="I330" s="176"/>
      <c r="L330" s="172"/>
      <c r="M330" s="177"/>
      <c r="T330" s="178"/>
      <c r="AT330" s="173" t="s">
        <v>167</v>
      </c>
      <c r="AU330" s="173" t="s">
        <v>76</v>
      </c>
      <c r="AV330" s="14" t="s">
        <v>166</v>
      </c>
      <c r="AW330" s="14" t="s">
        <v>29</v>
      </c>
      <c r="AX330" s="14" t="s">
        <v>76</v>
      </c>
      <c r="AY330" s="173" t="s">
        <v>160</v>
      </c>
    </row>
    <row r="331" spans="2:65" s="1" customFormat="1" ht="24.15" customHeight="1">
      <c r="B331" s="143"/>
      <c r="C331" s="186" t="s">
        <v>510</v>
      </c>
      <c r="D331" s="186" t="s">
        <v>260</v>
      </c>
      <c r="E331" s="187" t="s">
        <v>1063</v>
      </c>
      <c r="F331" s="188" t="s">
        <v>1064</v>
      </c>
      <c r="G331" s="189" t="s">
        <v>289</v>
      </c>
      <c r="H331" s="190">
        <v>2194</v>
      </c>
      <c r="I331" s="191"/>
      <c r="J331" s="192">
        <f>ROUND(I331*H331,2)</f>
        <v>0</v>
      </c>
      <c r="K331" s="193"/>
      <c r="L331" s="194"/>
      <c r="M331" s="195" t="s">
        <v>1</v>
      </c>
      <c r="N331" s="196" t="s">
        <v>38</v>
      </c>
      <c r="P331" s="154">
        <f>O331*H331</f>
        <v>0</v>
      </c>
      <c r="Q331" s="154">
        <v>0</v>
      </c>
      <c r="R331" s="154">
        <f>Q331*H331</f>
        <v>0</v>
      </c>
      <c r="S331" s="154">
        <v>0</v>
      </c>
      <c r="T331" s="155">
        <f>S331*H331</f>
        <v>0</v>
      </c>
      <c r="AR331" s="156" t="s">
        <v>187</v>
      </c>
      <c r="AT331" s="156" t="s">
        <v>260</v>
      </c>
      <c r="AU331" s="156" t="s">
        <v>76</v>
      </c>
      <c r="AY331" s="17" t="s">
        <v>160</v>
      </c>
      <c r="BE331" s="157">
        <f>IF(N331="základná",J331,0)</f>
        <v>0</v>
      </c>
      <c r="BF331" s="157">
        <f>IF(N331="znížená",J331,0)</f>
        <v>0</v>
      </c>
      <c r="BG331" s="157">
        <f>IF(N331="zákl. prenesená",J331,0)</f>
        <v>0</v>
      </c>
      <c r="BH331" s="157">
        <f>IF(N331="zníž. prenesená",J331,0)</f>
        <v>0</v>
      </c>
      <c r="BI331" s="157">
        <f>IF(N331="nulová",J331,0)</f>
        <v>0</v>
      </c>
      <c r="BJ331" s="17" t="s">
        <v>83</v>
      </c>
      <c r="BK331" s="157">
        <f>ROUND(I331*H331,2)</f>
        <v>0</v>
      </c>
      <c r="BL331" s="17" t="s">
        <v>166</v>
      </c>
      <c r="BM331" s="156" t="s">
        <v>513</v>
      </c>
    </row>
    <row r="332" spans="2:65" s="13" customFormat="1" ht="10.199999999999999">
      <c r="B332" s="165"/>
      <c r="D332" s="159" t="s">
        <v>167</v>
      </c>
      <c r="E332" s="166" t="s">
        <v>1</v>
      </c>
      <c r="F332" s="167" t="s">
        <v>958</v>
      </c>
      <c r="H332" s="168">
        <v>2194</v>
      </c>
      <c r="I332" s="169"/>
      <c r="L332" s="165"/>
      <c r="M332" s="170"/>
      <c r="T332" s="171"/>
      <c r="AT332" s="166" t="s">
        <v>167</v>
      </c>
      <c r="AU332" s="166" t="s">
        <v>76</v>
      </c>
      <c r="AV332" s="13" t="s">
        <v>83</v>
      </c>
      <c r="AW332" s="13" t="s">
        <v>29</v>
      </c>
      <c r="AX332" s="13" t="s">
        <v>72</v>
      </c>
      <c r="AY332" s="166" t="s">
        <v>160</v>
      </c>
    </row>
    <row r="333" spans="2:65" s="14" customFormat="1" ht="10.199999999999999">
      <c r="B333" s="172"/>
      <c r="D333" s="159" t="s">
        <v>167</v>
      </c>
      <c r="E333" s="173" t="s">
        <v>1</v>
      </c>
      <c r="F333" s="174" t="s">
        <v>174</v>
      </c>
      <c r="H333" s="175">
        <v>2194</v>
      </c>
      <c r="I333" s="176"/>
      <c r="L333" s="172"/>
      <c r="M333" s="177"/>
      <c r="T333" s="178"/>
      <c r="AT333" s="173" t="s">
        <v>167</v>
      </c>
      <c r="AU333" s="173" t="s">
        <v>76</v>
      </c>
      <c r="AV333" s="14" t="s">
        <v>166</v>
      </c>
      <c r="AW333" s="14" t="s">
        <v>29</v>
      </c>
      <c r="AX333" s="14" t="s">
        <v>76</v>
      </c>
      <c r="AY333" s="173" t="s">
        <v>160</v>
      </c>
    </row>
    <row r="334" spans="2:65" s="1" customFormat="1" ht="16.5" customHeight="1">
      <c r="B334" s="143"/>
      <c r="C334" s="144" t="s">
        <v>339</v>
      </c>
      <c r="D334" s="144" t="s">
        <v>162</v>
      </c>
      <c r="E334" s="145" t="s">
        <v>1065</v>
      </c>
      <c r="F334" s="146" t="s">
        <v>1066</v>
      </c>
      <c r="G334" s="147" t="s">
        <v>289</v>
      </c>
      <c r="H334" s="148">
        <v>18</v>
      </c>
      <c r="I334" s="149"/>
      <c r="J334" s="150">
        <f>ROUND(I334*H334,2)</f>
        <v>0</v>
      </c>
      <c r="K334" s="151"/>
      <c r="L334" s="32"/>
      <c r="M334" s="152" t="s">
        <v>1</v>
      </c>
      <c r="N334" s="153" t="s">
        <v>38</v>
      </c>
      <c r="P334" s="154">
        <f>O334*H334</f>
        <v>0</v>
      </c>
      <c r="Q334" s="154">
        <v>0</v>
      </c>
      <c r="R334" s="154">
        <f>Q334*H334</f>
        <v>0</v>
      </c>
      <c r="S334" s="154">
        <v>0</v>
      </c>
      <c r="T334" s="155">
        <f>S334*H334</f>
        <v>0</v>
      </c>
      <c r="AR334" s="156" t="s">
        <v>166</v>
      </c>
      <c r="AT334" s="156" t="s">
        <v>162</v>
      </c>
      <c r="AU334" s="156" t="s">
        <v>76</v>
      </c>
      <c r="AY334" s="17" t="s">
        <v>160</v>
      </c>
      <c r="BE334" s="157">
        <f>IF(N334="základná",J334,0)</f>
        <v>0</v>
      </c>
      <c r="BF334" s="157">
        <f>IF(N334="znížená",J334,0)</f>
        <v>0</v>
      </c>
      <c r="BG334" s="157">
        <f>IF(N334="zákl. prenesená",J334,0)</f>
        <v>0</v>
      </c>
      <c r="BH334" s="157">
        <f>IF(N334="zníž. prenesená",J334,0)</f>
        <v>0</v>
      </c>
      <c r="BI334" s="157">
        <f>IF(N334="nulová",J334,0)</f>
        <v>0</v>
      </c>
      <c r="BJ334" s="17" t="s">
        <v>83</v>
      </c>
      <c r="BK334" s="157">
        <f>ROUND(I334*H334,2)</f>
        <v>0</v>
      </c>
      <c r="BL334" s="17" t="s">
        <v>166</v>
      </c>
      <c r="BM334" s="156" t="s">
        <v>516</v>
      </c>
    </row>
    <row r="335" spans="2:65" s="12" customFormat="1" ht="10.199999999999999">
      <c r="B335" s="158"/>
      <c r="D335" s="159" t="s">
        <v>167</v>
      </c>
      <c r="E335" s="160" t="s">
        <v>1</v>
      </c>
      <c r="F335" s="161" t="s">
        <v>1067</v>
      </c>
      <c r="H335" s="160" t="s">
        <v>1</v>
      </c>
      <c r="I335" s="162"/>
      <c r="L335" s="158"/>
      <c r="M335" s="163"/>
      <c r="T335" s="164"/>
      <c r="AT335" s="160" t="s">
        <v>167</v>
      </c>
      <c r="AU335" s="160" t="s">
        <v>76</v>
      </c>
      <c r="AV335" s="12" t="s">
        <v>76</v>
      </c>
      <c r="AW335" s="12" t="s">
        <v>29</v>
      </c>
      <c r="AX335" s="12" t="s">
        <v>72</v>
      </c>
      <c r="AY335" s="160" t="s">
        <v>160</v>
      </c>
    </row>
    <row r="336" spans="2:65" s="12" customFormat="1" ht="10.199999999999999">
      <c r="B336" s="158"/>
      <c r="D336" s="159" t="s">
        <v>167</v>
      </c>
      <c r="E336" s="160" t="s">
        <v>1</v>
      </c>
      <c r="F336" s="161" t="s">
        <v>1068</v>
      </c>
      <c r="H336" s="160" t="s">
        <v>1</v>
      </c>
      <c r="I336" s="162"/>
      <c r="L336" s="158"/>
      <c r="M336" s="163"/>
      <c r="T336" s="164"/>
      <c r="AT336" s="160" t="s">
        <v>167</v>
      </c>
      <c r="AU336" s="160" t="s">
        <v>76</v>
      </c>
      <c r="AV336" s="12" t="s">
        <v>76</v>
      </c>
      <c r="AW336" s="12" t="s">
        <v>29</v>
      </c>
      <c r="AX336" s="12" t="s">
        <v>72</v>
      </c>
      <c r="AY336" s="160" t="s">
        <v>160</v>
      </c>
    </row>
    <row r="337" spans="2:65" s="12" customFormat="1" ht="10.199999999999999">
      <c r="B337" s="158"/>
      <c r="D337" s="159" t="s">
        <v>167</v>
      </c>
      <c r="E337" s="160" t="s">
        <v>1</v>
      </c>
      <c r="F337" s="161" t="s">
        <v>1069</v>
      </c>
      <c r="H337" s="160" t="s">
        <v>1</v>
      </c>
      <c r="I337" s="162"/>
      <c r="L337" s="158"/>
      <c r="M337" s="163"/>
      <c r="T337" s="164"/>
      <c r="AT337" s="160" t="s">
        <v>167</v>
      </c>
      <c r="AU337" s="160" t="s">
        <v>76</v>
      </c>
      <c r="AV337" s="12" t="s">
        <v>76</v>
      </c>
      <c r="AW337" s="12" t="s">
        <v>29</v>
      </c>
      <c r="AX337" s="12" t="s">
        <v>72</v>
      </c>
      <c r="AY337" s="160" t="s">
        <v>160</v>
      </c>
    </row>
    <row r="338" spans="2:65" s="13" customFormat="1" ht="10.199999999999999">
      <c r="B338" s="165"/>
      <c r="D338" s="159" t="s">
        <v>167</v>
      </c>
      <c r="E338" s="166" t="s">
        <v>1</v>
      </c>
      <c r="F338" s="167" t="s">
        <v>216</v>
      </c>
      <c r="H338" s="168">
        <v>18</v>
      </c>
      <c r="I338" s="169"/>
      <c r="L338" s="165"/>
      <c r="M338" s="170"/>
      <c r="T338" s="171"/>
      <c r="AT338" s="166" t="s">
        <v>167</v>
      </c>
      <c r="AU338" s="166" t="s">
        <v>76</v>
      </c>
      <c r="AV338" s="13" t="s">
        <v>83</v>
      </c>
      <c r="AW338" s="13" t="s">
        <v>29</v>
      </c>
      <c r="AX338" s="13" t="s">
        <v>72</v>
      </c>
      <c r="AY338" s="166" t="s">
        <v>160</v>
      </c>
    </row>
    <row r="339" spans="2:65" s="14" customFormat="1" ht="10.199999999999999">
      <c r="B339" s="172"/>
      <c r="D339" s="159" t="s">
        <v>167</v>
      </c>
      <c r="E339" s="173" t="s">
        <v>1</v>
      </c>
      <c r="F339" s="174" t="s">
        <v>174</v>
      </c>
      <c r="H339" s="175">
        <v>18</v>
      </c>
      <c r="I339" s="176"/>
      <c r="L339" s="172"/>
      <c r="M339" s="177"/>
      <c r="T339" s="178"/>
      <c r="AT339" s="173" t="s">
        <v>167</v>
      </c>
      <c r="AU339" s="173" t="s">
        <v>76</v>
      </c>
      <c r="AV339" s="14" t="s">
        <v>166</v>
      </c>
      <c r="AW339" s="14" t="s">
        <v>29</v>
      </c>
      <c r="AX339" s="14" t="s">
        <v>76</v>
      </c>
      <c r="AY339" s="173" t="s">
        <v>160</v>
      </c>
    </row>
    <row r="340" spans="2:65" s="1" customFormat="1" ht="24.15" customHeight="1">
      <c r="B340" s="143"/>
      <c r="C340" s="144" t="s">
        <v>518</v>
      </c>
      <c r="D340" s="144" t="s">
        <v>162</v>
      </c>
      <c r="E340" s="145" t="s">
        <v>1070</v>
      </c>
      <c r="F340" s="146" t="s">
        <v>1071</v>
      </c>
      <c r="G340" s="147" t="s">
        <v>165</v>
      </c>
      <c r="H340" s="148">
        <v>260</v>
      </c>
      <c r="I340" s="149"/>
      <c r="J340" s="150">
        <f>ROUND(I340*H340,2)</f>
        <v>0</v>
      </c>
      <c r="K340" s="151"/>
      <c r="L340" s="32"/>
      <c r="M340" s="152" t="s">
        <v>1</v>
      </c>
      <c r="N340" s="153" t="s">
        <v>38</v>
      </c>
      <c r="P340" s="154">
        <f>O340*H340</f>
        <v>0</v>
      </c>
      <c r="Q340" s="154">
        <v>0</v>
      </c>
      <c r="R340" s="154">
        <f>Q340*H340</f>
        <v>0</v>
      </c>
      <c r="S340" s="154">
        <v>0</v>
      </c>
      <c r="T340" s="155">
        <f>S340*H340</f>
        <v>0</v>
      </c>
      <c r="AR340" s="156" t="s">
        <v>166</v>
      </c>
      <c r="AT340" s="156" t="s">
        <v>162</v>
      </c>
      <c r="AU340" s="156" t="s">
        <v>76</v>
      </c>
      <c r="AY340" s="17" t="s">
        <v>160</v>
      </c>
      <c r="BE340" s="157">
        <f>IF(N340="základná",J340,0)</f>
        <v>0</v>
      </c>
      <c r="BF340" s="157">
        <f>IF(N340="znížená",J340,0)</f>
        <v>0</v>
      </c>
      <c r="BG340" s="157">
        <f>IF(N340="zákl. prenesená",J340,0)</f>
        <v>0</v>
      </c>
      <c r="BH340" s="157">
        <f>IF(N340="zníž. prenesená",J340,0)</f>
        <v>0</v>
      </c>
      <c r="BI340" s="157">
        <f>IF(N340="nulová",J340,0)</f>
        <v>0</v>
      </c>
      <c r="BJ340" s="17" t="s">
        <v>83</v>
      </c>
      <c r="BK340" s="157">
        <f>ROUND(I340*H340,2)</f>
        <v>0</v>
      </c>
      <c r="BL340" s="17" t="s">
        <v>166</v>
      </c>
      <c r="BM340" s="156" t="s">
        <v>521</v>
      </c>
    </row>
    <row r="341" spans="2:65" s="12" customFormat="1" ht="20.399999999999999">
      <c r="B341" s="158"/>
      <c r="D341" s="159" t="s">
        <v>167</v>
      </c>
      <c r="E341" s="160" t="s">
        <v>1</v>
      </c>
      <c r="F341" s="161" t="s">
        <v>1071</v>
      </c>
      <c r="H341" s="160" t="s">
        <v>1</v>
      </c>
      <c r="I341" s="162"/>
      <c r="L341" s="158"/>
      <c r="M341" s="163"/>
      <c r="T341" s="164"/>
      <c r="AT341" s="160" t="s">
        <v>167</v>
      </c>
      <c r="AU341" s="160" t="s">
        <v>76</v>
      </c>
      <c r="AV341" s="12" t="s">
        <v>76</v>
      </c>
      <c r="AW341" s="12" t="s">
        <v>29</v>
      </c>
      <c r="AX341" s="12" t="s">
        <v>72</v>
      </c>
      <c r="AY341" s="160" t="s">
        <v>160</v>
      </c>
    </row>
    <row r="342" spans="2:65" s="13" customFormat="1" ht="10.199999999999999">
      <c r="B342" s="165"/>
      <c r="D342" s="159" t="s">
        <v>167</v>
      </c>
      <c r="E342" s="166" t="s">
        <v>1</v>
      </c>
      <c r="F342" s="167" t="s">
        <v>391</v>
      </c>
      <c r="H342" s="168">
        <v>260</v>
      </c>
      <c r="I342" s="169"/>
      <c r="L342" s="165"/>
      <c r="M342" s="170"/>
      <c r="T342" s="171"/>
      <c r="AT342" s="166" t="s">
        <v>167</v>
      </c>
      <c r="AU342" s="166" t="s">
        <v>76</v>
      </c>
      <c r="AV342" s="13" t="s">
        <v>83</v>
      </c>
      <c r="AW342" s="13" t="s">
        <v>29</v>
      </c>
      <c r="AX342" s="13" t="s">
        <v>72</v>
      </c>
      <c r="AY342" s="166" t="s">
        <v>160</v>
      </c>
    </row>
    <row r="343" spans="2:65" s="14" customFormat="1" ht="10.199999999999999">
      <c r="B343" s="172"/>
      <c r="D343" s="159" t="s">
        <v>167</v>
      </c>
      <c r="E343" s="173" t="s">
        <v>1</v>
      </c>
      <c r="F343" s="174" t="s">
        <v>174</v>
      </c>
      <c r="H343" s="175">
        <v>260</v>
      </c>
      <c r="I343" s="176"/>
      <c r="L343" s="172"/>
      <c r="M343" s="177"/>
      <c r="T343" s="178"/>
      <c r="AT343" s="173" t="s">
        <v>167</v>
      </c>
      <c r="AU343" s="173" t="s">
        <v>76</v>
      </c>
      <c r="AV343" s="14" t="s">
        <v>166</v>
      </c>
      <c r="AW343" s="14" t="s">
        <v>29</v>
      </c>
      <c r="AX343" s="14" t="s">
        <v>76</v>
      </c>
      <c r="AY343" s="173" t="s">
        <v>160</v>
      </c>
    </row>
    <row r="344" spans="2:65" s="1" customFormat="1" ht="24.15" customHeight="1">
      <c r="B344" s="143"/>
      <c r="C344" s="186" t="s">
        <v>344</v>
      </c>
      <c r="D344" s="186" t="s">
        <v>260</v>
      </c>
      <c r="E344" s="187" t="s">
        <v>1072</v>
      </c>
      <c r="F344" s="188" t="s">
        <v>1073</v>
      </c>
      <c r="G344" s="189" t="s">
        <v>263</v>
      </c>
      <c r="H344" s="190">
        <v>7.8</v>
      </c>
      <c r="I344" s="191"/>
      <c r="J344" s="192">
        <f>ROUND(I344*H344,2)</f>
        <v>0</v>
      </c>
      <c r="K344" s="193"/>
      <c r="L344" s="194"/>
      <c r="M344" s="195" t="s">
        <v>1</v>
      </c>
      <c r="N344" s="196" t="s">
        <v>38</v>
      </c>
      <c r="P344" s="154">
        <f>O344*H344</f>
        <v>0</v>
      </c>
      <c r="Q344" s="154">
        <v>0</v>
      </c>
      <c r="R344" s="154">
        <f>Q344*H344</f>
        <v>0</v>
      </c>
      <c r="S344" s="154">
        <v>0</v>
      </c>
      <c r="T344" s="155">
        <f>S344*H344</f>
        <v>0</v>
      </c>
      <c r="AR344" s="156" t="s">
        <v>187</v>
      </c>
      <c r="AT344" s="156" t="s">
        <v>260</v>
      </c>
      <c r="AU344" s="156" t="s">
        <v>76</v>
      </c>
      <c r="AY344" s="17" t="s">
        <v>160</v>
      </c>
      <c r="BE344" s="157">
        <f>IF(N344="základná",J344,0)</f>
        <v>0</v>
      </c>
      <c r="BF344" s="157">
        <f>IF(N344="znížená",J344,0)</f>
        <v>0</v>
      </c>
      <c r="BG344" s="157">
        <f>IF(N344="zákl. prenesená",J344,0)</f>
        <v>0</v>
      </c>
      <c r="BH344" s="157">
        <f>IF(N344="zníž. prenesená",J344,0)</f>
        <v>0</v>
      </c>
      <c r="BI344" s="157">
        <f>IF(N344="nulová",J344,0)</f>
        <v>0</v>
      </c>
      <c r="BJ344" s="17" t="s">
        <v>83</v>
      </c>
      <c r="BK344" s="157">
        <f>ROUND(I344*H344,2)</f>
        <v>0</v>
      </c>
      <c r="BL344" s="17" t="s">
        <v>166</v>
      </c>
      <c r="BM344" s="156" t="s">
        <v>524</v>
      </c>
    </row>
    <row r="345" spans="2:65" s="1" customFormat="1" ht="24.15" customHeight="1">
      <c r="B345" s="143"/>
      <c r="C345" s="144" t="s">
        <v>533</v>
      </c>
      <c r="D345" s="144" t="s">
        <v>162</v>
      </c>
      <c r="E345" s="145" t="s">
        <v>1074</v>
      </c>
      <c r="F345" s="146" t="s">
        <v>1075</v>
      </c>
      <c r="G345" s="147" t="s">
        <v>165</v>
      </c>
      <c r="H345" s="148">
        <v>120.2</v>
      </c>
      <c r="I345" s="149"/>
      <c r="J345" s="150">
        <f>ROUND(I345*H345,2)</f>
        <v>0</v>
      </c>
      <c r="K345" s="151"/>
      <c r="L345" s="32"/>
      <c r="M345" s="152" t="s">
        <v>1</v>
      </c>
      <c r="N345" s="153" t="s">
        <v>38</v>
      </c>
      <c r="P345" s="154">
        <f>O345*H345</f>
        <v>0</v>
      </c>
      <c r="Q345" s="154">
        <v>0</v>
      </c>
      <c r="R345" s="154">
        <f>Q345*H345</f>
        <v>0</v>
      </c>
      <c r="S345" s="154">
        <v>0</v>
      </c>
      <c r="T345" s="155">
        <f>S345*H345</f>
        <v>0</v>
      </c>
      <c r="AR345" s="156" t="s">
        <v>166</v>
      </c>
      <c r="AT345" s="156" t="s">
        <v>162</v>
      </c>
      <c r="AU345" s="156" t="s">
        <v>76</v>
      </c>
      <c r="AY345" s="17" t="s">
        <v>160</v>
      </c>
      <c r="BE345" s="157">
        <f>IF(N345="základná",J345,0)</f>
        <v>0</v>
      </c>
      <c r="BF345" s="157">
        <f>IF(N345="znížená",J345,0)</f>
        <v>0</v>
      </c>
      <c r="BG345" s="157">
        <f>IF(N345="zákl. prenesená",J345,0)</f>
        <v>0</v>
      </c>
      <c r="BH345" s="157">
        <f>IF(N345="zníž. prenesená",J345,0)</f>
        <v>0</v>
      </c>
      <c r="BI345" s="157">
        <f>IF(N345="nulová",J345,0)</f>
        <v>0</v>
      </c>
      <c r="BJ345" s="17" t="s">
        <v>83</v>
      </c>
      <c r="BK345" s="157">
        <f>ROUND(I345*H345,2)</f>
        <v>0</v>
      </c>
      <c r="BL345" s="17" t="s">
        <v>166</v>
      </c>
      <c r="BM345" s="156" t="s">
        <v>536</v>
      </c>
    </row>
    <row r="346" spans="2:65" s="12" customFormat="1" ht="20.399999999999999">
      <c r="B346" s="158"/>
      <c r="D346" s="159" t="s">
        <v>167</v>
      </c>
      <c r="E346" s="160" t="s">
        <v>1</v>
      </c>
      <c r="F346" s="161" t="s">
        <v>1075</v>
      </c>
      <c r="H346" s="160" t="s">
        <v>1</v>
      </c>
      <c r="I346" s="162"/>
      <c r="L346" s="158"/>
      <c r="M346" s="163"/>
      <c r="T346" s="164"/>
      <c r="AT346" s="160" t="s">
        <v>167</v>
      </c>
      <c r="AU346" s="160" t="s">
        <v>76</v>
      </c>
      <c r="AV346" s="12" t="s">
        <v>76</v>
      </c>
      <c r="AW346" s="12" t="s">
        <v>29</v>
      </c>
      <c r="AX346" s="12" t="s">
        <v>72</v>
      </c>
      <c r="AY346" s="160" t="s">
        <v>160</v>
      </c>
    </row>
    <row r="347" spans="2:65" s="13" customFormat="1" ht="10.199999999999999">
      <c r="B347" s="165"/>
      <c r="D347" s="159" t="s">
        <v>167</v>
      </c>
      <c r="E347" s="166" t="s">
        <v>1</v>
      </c>
      <c r="F347" s="167" t="s">
        <v>1076</v>
      </c>
      <c r="H347" s="168">
        <v>120.2</v>
      </c>
      <c r="I347" s="169"/>
      <c r="L347" s="165"/>
      <c r="M347" s="170"/>
      <c r="T347" s="171"/>
      <c r="AT347" s="166" t="s">
        <v>167</v>
      </c>
      <c r="AU347" s="166" t="s">
        <v>76</v>
      </c>
      <c r="AV347" s="13" t="s">
        <v>83</v>
      </c>
      <c r="AW347" s="13" t="s">
        <v>29</v>
      </c>
      <c r="AX347" s="13" t="s">
        <v>72</v>
      </c>
      <c r="AY347" s="166" t="s">
        <v>160</v>
      </c>
    </row>
    <row r="348" spans="2:65" s="14" customFormat="1" ht="10.199999999999999">
      <c r="B348" s="172"/>
      <c r="D348" s="159" t="s">
        <v>167</v>
      </c>
      <c r="E348" s="173" t="s">
        <v>1</v>
      </c>
      <c r="F348" s="174" t="s">
        <v>174</v>
      </c>
      <c r="H348" s="175">
        <v>120.2</v>
      </c>
      <c r="I348" s="176"/>
      <c r="L348" s="172"/>
      <c r="M348" s="177"/>
      <c r="T348" s="178"/>
      <c r="AT348" s="173" t="s">
        <v>167</v>
      </c>
      <c r="AU348" s="173" t="s">
        <v>76</v>
      </c>
      <c r="AV348" s="14" t="s">
        <v>166</v>
      </c>
      <c r="AW348" s="14" t="s">
        <v>29</v>
      </c>
      <c r="AX348" s="14" t="s">
        <v>76</v>
      </c>
      <c r="AY348" s="173" t="s">
        <v>160</v>
      </c>
    </row>
    <row r="349" spans="2:65" s="1" customFormat="1" ht="16.5" customHeight="1">
      <c r="B349" s="143"/>
      <c r="C349" s="186" t="s">
        <v>351</v>
      </c>
      <c r="D349" s="186" t="s">
        <v>260</v>
      </c>
      <c r="E349" s="187" t="s">
        <v>1077</v>
      </c>
      <c r="F349" s="188" t="s">
        <v>1078</v>
      </c>
      <c r="G349" s="189" t="s">
        <v>209</v>
      </c>
      <c r="H349" s="190">
        <v>11.468</v>
      </c>
      <c r="I349" s="191"/>
      <c r="J349" s="192">
        <f>ROUND(I349*H349,2)</f>
        <v>0</v>
      </c>
      <c r="K349" s="193"/>
      <c r="L349" s="194"/>
      <c r="M349" s="195" t="s">
        <v>1</v>
      </c>
      <c r="N349" s="196" t="s">
        <v>38</v>
      </c>
      <c r="P349" s="154">
        <f>O349*H349</f>
        <v>0</v>
      </c>
      <c r="Q349" s="154">
        <v>0</v>
      </c>
      <c r="R349" s="154">
        <f>Q349*H349</f>
        <v>0</v>
      </c>
      <c r="S349" s="154">
        <v>0</v>
      </c>
      <c r="T349" s="155">
        <f>S349*H349</f>
        <v>0</v>
      </c>
      <c r="AR349" s="156" t="s">
        <v>187</v>
      </c>
      <c r="AT349" s="156" t="s">
        <v>260</v>
      </c>
      <c r="AU349" s="156" t="s">
        <v>76</v>
      </c>
      <c r="AY349" s="17" t="s">
        <v>160</v>
      </c>
      <c r="BE349" s="157">
        <f>IF(N349="základná",J349,0)</f>
        <v>0</v>
      </c>
      <c r="BF349" s="157">
        <f>IF(N349="znížená",J349,0)</f>
        <v>0</v>
      </c>
      <c r="BG349" s="157">
        <f>IF(N349="zákl. prenesená",J349,0)</f>
        <v>0</v>
      </c>
      <c r="BH349" s="157">
        <f>IF(N349="zníž. prenesená",J349,0)</f>
        <v>0</v>
      </c>
      <c r="BI349" s="157">
        <f>IF(N349="nulová",J349,0)</f>
        <v>0</v>
      </c>
      <c r="BJ349" s="17" t="s">
        <v>83</v>
      </c>
      <c r="BK349" s="157">
        <f>ROUND(I349*H349,2)</f>
        <v>0</v>
      </c>
      <c r="BL349" s="17" t="s">
        <v>166</v>
      </c>
      <c r="BM349" s="156" t="s">
        <v>540</v>
      </c>
    </row>
    <row r="350" spans="2:65" s="12" customFormat="1" ht="20.399999999999999">
      <c r="B350" s="158"/>
      <c r="D350" s="159" t="s">
        <v>167</v>
      </c>
      <c r="E350" s="160" t="s">
        <v>1</v>
      </c>
      <c r="F350" s="161" t="s">
        <v>1079</v>
      </c>
      <c r="H350" s="160" t="s">
        <v>1</v>
      </c>
      <c r="I350" s="162"/>
      <c r="L350" s="158"/>
      <c r="M350" s="163"/>
      <c r="T350" s="164"/>
      <c r="AT350" s="160" t="s">
        <v>167</v>
      </c>
      <c r="AU350" s="160" t="s">
        <v>76</v>
      </c>
      <c r="AV350" s="12" t="s">
        <v>76</v>
      </c>
      <c r="AW350" s="12" t="s">
        <v>29</v>
      </c>
      <c r="AX350" s="12" t="s">
        <v>72</v>
      </c>
      <c r="AY350" s="160" t="s">
        <v>160</v>
      </c>
    </row>
    <row r="351" spans="2:65" s="13" customFormat="1" ht="10.199999999999999">
      <c r="B351" s="165"/>
      <c r="D351" s="159" t="s">
        <v>167</v>
      </c>
      <c r="E351" s="166" t="s">
        <v>1</v>
      </c>
      <c r="F351" s="167" t="s">
        <v>1080</v>
      </c>
      <c r="H351" s="168">
        <v>11.468</v>
      </c>
      <c r="I351" s="169"/>
      <c r="L351" s="165"/>
      <c r="M351" s="170"/>
      <c r="T351" s="171"/>
      <c r="AT351" s="166" t="s">
        <v>167</v>
      </c>
      <c r="AU351" s="166" t="s">
        <v>76</v>
      </c>
      <c r="AV351" s="13" t="s">
        <v>83</v>
      </c>
      <c r="AW351" s="13" t="s">
        <v>29</v>
      </c>
      <c r="AX351" s="13" t="s">
        <v>72</v>
      </c>
      <c r="AY351" s="166" t="s">
        <v>160</v>
      </c>
    </row>
    <row r="352" spans="2:65" s="14" customFormat="1" ht="10.199999999999999">
      <c r="B352" s="172"/>
      <c r="D352" s="159" t="s">
        <v>167</v>
      </c>
      <c r="E352" s="173" t="s">
        <v>1</v>
      </c>
      <c r="F352" s="174" t="s">
        <v>174</v>
      </c>
      <c r="H352" s="175">
        <v>11.468</v>
      </c>
      <c r="I352" s="176"/>
      <c r="L352" s="172"/>
      <c r="M352" s="177"/>
      <c r="T352" s="178"/>
      <c r="AT352" s="173" t="s">
        <v>167</v>
      </c>
      <c r="AU352" s="173" t="s">
        <v>76</v>
      </c>
      <c r="AV352" s="14" t="s">
        <v>166</v>
      </c>
      <c r="AW352" s="14" t="s">
        <v>29</v>
      </c>
      <c r="AX352" s="14" t="s">
        <v>76</v>
      </c>
      <c r="AY352" s="173" t="s">
        <v>160</v>
      </c>
    </row>
    <row r="353" spans="2:65" s="1" customFormat="1" ht="24.15" customHeight="1">
      <c r="B353" s="143"/>
      <c r="C353" s="144" t="s">
        <v>542</v>
      </c>
      <c r="D353" s="144" t="s">
        <v>162</v>
      </c>
      <c r="E353" s="145" t="s">
        <v>1081</v>
      </c>
      <c r="F353" s="146" t="s">
        <v>1082</v>
      </c>
      <c r="G353" s="147" t="s">
        <v>209</v>
      </c>
      <c r="H353" s="148">
        <v>28.6</v>
      </c>
      <c r="I353" s="149"/>
      <c r="J353" s="150">
        <f>ROUND(I353*H353,2)</f>
        <v>0</v>
      </c>
      <c r="K353" s="151"/>
      <c r="L353" s="32"/>
      <c r="M353" s="152" t="s">
        <v>1</v>
      </c>
      <c r="N353" s="153" t="s">
        <v>38</v>
      </c>
      <c r="P353" s="154">
        <f>O353*H353</f>
        <v>0</v>
      </c>
      <c r="Q353" s="154">
        <v>0</v>
      </c>
      <c r="R353" s="154">
        <f>Q353*H353</f>
        <v>0</v>
      </c>
      <c r="S353" s="154">
        <v>0</v>
      </c>
      <c r="T353" s="155">
        <f>S353*H353</f>
        <v>0</v>
      </c>
      <c r="AR353" s="156" t="s">
        <v>166</v>
      </c>
      <c r="AT353" s="156" t="s">
        <v>162</v>
      </c>
      <c r="AU353" s="156" t="s">
        <v>76</v>
      </c>
      <c r="AY353" s="17" t="s">
        <v>160</v>
      </c>
      <c r="BE353" s="157">
        <f>IF(N353="základná",J353,0)</f>
        <v>0</v>
      </c>
      <c r="BF353" s="157">
        <f>IF(N353="znížená",J353,0)</f>
        <v>0</v>
      </c>
      <c r="BG353" s="157">
        <f>IF(N353="zákl. prenesená",J353,0)</f>
        <v>0</v>
      </c>
      <c r="BH353" s="157">
        <f>IF(N353="zníž. prenesená",J353,0)</f>
        <v>0</v>
      </c>
      <c r="BI353" s="157">
        <f>IF(N353="nulová",J353,0)</f>
        <v>0</v>
      </c>
      <c r="BJ353" s="17" t="s">
        <v>83</v>
      </c>
      <c r="BK353" s="157">
        <f>ROUND(I353*H353,2)</f>
        <v>0</v>
      </c>
      <c r="BL353" s="17" t="s">
        <v>166</v>
      </c>
      <c r="BM353" s="156" t="s">
        <v>545</v>
      </c>
    </row>
    <row r="354" spans="2:65" s="12" customFormat="1" ht="10.199999999999999">
      <c r="B354" s="158"/>
      <c r="D354" s="159" t="s">
        <v>167</v>
      </c>
      <c r="E354" s="160" t="s">
        <v>1</v>
      </c>
      <c r="F354" s="161" t="s">
        <v>1083</v>
      </c>
      <c r="H354" s="160" t="s">
        <v>1</v>
      </c>
      <c r="I354" s="162"/>
      <c r="L354" s="158"/>
      <c r="M354" s="163"/>
      <c r="T354" s="164"/>
      <c r="AT354" s="160" t="s">
        <v>167</v>
      </c>
      <c r="AU354" s="160" t="s">
        <v>76</v>
      </c>
      <c r="AV354" s="12" t="s">
        <v>76</v>
      </c>
      <c r="AW354" s="12" t="s">
        <v>29</v>
      </c>
      <c r="AX354" s="12" t="s">
        <v>72</v>
      </c>
      <c r="AY354" s="160" t="s">
        <v>160</v>
      </c>
    </row>
    <row r="355" spans="2:65" s="13" customFormat="1" ht="10.199999999999999">
      <c r="B355" s="165"/>
      <c r="D355" s="159" t="s">
        <v>167</v>
      </c>
      <c r="E355" s="166" t="s">
        <v>1</v>
      </c>
      <c r="F355" s="167" t="s">
        <v>1084</v>
      </c>
      <c r="H355" s="168">
        <v>10</v>
      </c>
      <c r="I355" s="169"/>
      <c r="L355" s="165"/>
      <c r="M355" s="170"/>
      <c r="T355" s="171"/>
      <c r="AT355" s="166" t="s">
        <v>167</v>
      </c>
      <c r="AU355" s="166" t="s">
        <v>76</v>
      </c>
      <c r="AV355" s="13" t="s">
        <v>83</v>
      </c>
      <c r="AW355" s="13" t="s">
        <v>29</v>
      </c>
      <c r="AX355" s="13" t="s">
        <v>72</v>
      </c>
      <c r="AY355" s="166" t="s">
        <v>160</v>
      </c>
    </row>
    <row r="356" spans="2:65" s="12" customFormat="1" ht="10.199999999999999">
      <c r="B356" s="158"/>
      <c r="D356" s="159" t="s">
        <v>167</v>
      </c>
      <c r="E356" s="160" t="s">
        <v>1</v>
      </c>
      <c r="F356" s="161" t="s">
        <v>1085</v>
      </c>
      <c r="H356" s="160" t="s">
        <v>1</v>
      </c>
      <c r="I356" s="162"/>
      <c r="L356" s="158"/>
      <c r="M356" s="163"/>
      <c r="T356" s="164"/>
      <c r="AT356" s="160" t="s">
        <v>167</v>
      </c>
      <c r="AU356" s="160" t="s">
        <v>76</v>
      </c>
      <c r="AV356" s="12" t="s">
        <v>76</v>
      </c>
      <c r="AW356" s="12" t="s">
        <v>29</v>
      </c>
      <c r="AX356" s="12" t="s">
        <v>72</v>
      </c>
      <c r="AY356" s="160" t="s">
        <v>160</v>
      </c>
    </row>
    <row r="357" spans="2:65" s="13" customFormat="1" ht="10.199999999999999">
      <c r="B357" s="165"/>
      <c r="D357" s="159" t="s">
        <v>167</v>
      </c>
      <c r="E357" s="166" t="s">
        <v>1</v>
      </c>
      <c r="F357" s="167" t="s">
        <v>1086</v>
      </c>
      <c r="H357" s="168">
        <v>6.2</v>
      </c>
      <c r="I357" s="169"/>
      <c r="L357" s="165"/>
      <c r="M357" s="170"/>
      <c r="T357" s="171"/>
      <c r="AT357" s="166" t="s">
        <v>167</v>
      </c>
      <c r="AU357" s="166" t="s">
        <v>76</v>
      </c>
      <c r="AV357" s="13" t="s">
        <v>83</v>
      </c>
      <c r="AW357" s="13" t="s">
        <v>29</v>
      </c>
      <c r="AX357" s="13" t="s">
        <v>72</v>
      </c>
      <c r="AY357" s="166" t="s">
        <v>160</v>
      </c>
    </row>
    <row r="358" spans="2:65" s="12" customFormat="1" ht="10.199999999999999">
      <c r="B358" s="158"/>
      <c r="D358" s="159" t="s">
        <v>167</v>
      </c>
      <c r="E358" s="160" t="s">
        <v>1</v>
      </c>
      <c r="F358" s="161" t="s">
        <v>1087</v>
      </c>
      <c r="H358" s="160" t="s">
        <v>1</v>
      </c>
      <c r="I358" s="162"/>
      <c r="L358" s="158"/>
      <c r="M358" s="163"/>
      <c r="T358" s="164"/>
      <c r="AT358" s="160" t="s">
        <v>167</v>
      </c>
      <c r="AU358" s="160" t="s">
        <v>76</v>
      </c>
      <c r="AV358" s="12" t="s">
        <v>76</v>
      </c>
      <c r="AW358" s="12" t="s">
        <v>29</v>
      </c>
      <c r="AX358" s="12" t="s">
        <v>72</v>
      </c>
      <c r="AY358" s="160" t="s">
        <v>160</v>
      </c>
    </row>
    <row r="359" spans="2:65" s="13" customFormat="1" ht="10.199999999999999">
      <c r="B359" s="165"/>
      <c r="D359" s="159" t="s">
        <v>167</v>
      </c>
      <c r="E359" s="166" t="s">
        <v>1</v>
      </c>
      <c r="F359" s="167" t="s">
        <v>1088</v>
      </c>
      <c r="H359" s="168">
        <v>12.4</v>
      </c>
      <c r="I359" s="169"/>
      <c r="L359" s="165"/>
      <c r="M359" s="170"/>
      <c r="T359" s="171"/>
      <c r="AT359" s="166" t="s">
        <v>167</v>
      </c>
      <c r="AU359" s="166" t="s">
        <v>76</v>
      </c>
      <c r="AV359" s="13" t="s">
        <v>83</v>
      </c>
      <c r="AW359" s="13" t="s">
        <v>29</v>
      </c>
      <c r="AX359" s="13" t="s">
        <v>72</v>
      </c>
      <c r="AY359" s="166" t="s">
        <v>160</v>
      </c>
    </row>
    <row r="360" spans="2:65" s="14" customFormat="1" ht="10.199999999999999">
      <c r="B360" s="172"/>
      <c r="D360" s="159" t="s">
        <v>167</v>
      </c>
      <c r="E360" s="173" t="s">
        <v>1</v>
      </c>
      <c r="F360" s="174" t="s">
        <v>174</v>
      </c>
      <c r="H360" s="175">
        <v>28.6</v>
      </c>
      <c r="I360" s="176"/>
      <c r="L360" s="172"/>
      <c r="M360" s="177"/>
      <c r="T360" s="178"/>
      <c r="AT360" s="173" t="s">
        <v>167</v>
      </c>
      <c r="AU360" s="173" t="s">
        <v>76</v>
      </c>
      <c r="AV360" s="14" t="s">
        <v>166</v>
      </c>
      <c r="AW360" s="14" t="s">
        <v>29</v>
      </c>
      <c r="AX360" s="14" t="s">
        <v>76</v>
      </c>
      <c r="AY360" s="173" t="s">
        <v>160</v>
      </c>
    </row>
    <row r="361" spans="2:65" s="1" customFormat="1" ht="16.5" customHeight="1">
      <c r="B361" s="143"/>
      <c r="C361" s="186" t="s">
        <v>368</v>
      </c>
      <c r="D361" s="186" t="s">
        <v>260</v>
      </c>
      <c r="E361" s="187" t="s">
        <v>1089</v>
      </c>
      <c r="F361" s="188" t="s">
        <v>1090</v>
      </c>
      <c r="G361" s="189" t="s">
        <v>246</v>
      </c>
      <c r="H361" s="190">
        <v>16.5</v>
      </c>
      <c r="I361" s="191"/>
      <c r="J361" s="192">
        <f>ROUND(I361*H361,2)</f>
        <v>0</v>
      </c>
      <c r="K361" s="193"/>
      <c r="L361" s="194"/>
      <c r="M361" s="195" t="s">
        <v>1</v>
      </c>
      <c r="N361" s="196" t="s">
        <v>38</v>
      </c>
      <c r="P361" s="154">
        <f>O361*H361</f>
        <v>0</v>
      </c>
      <c r="Q361" s="154">
        <v>0</v>
      </c>
      <c r="R361" s="154">
        <f>Q361*H361</f>
        <v>0</v>
      </c>
      <c r="S361" s="154">
        <v>0</v>
      </c>
      <c r="T361" s="155">
        <f>S361*H361</f>
        <v>0</v>
      </c>
      <c r="AR361" s="156" t="s">
        <v>187</v>
      </c>
      <c r="AT361" s="156" t="s">
        <v>260</v>
      </c>
      <c r="AU361" s="156" t="s">
        <v>76</v>
      </c>
      <c r="AY361" s="17" t="s">
        <v>160</v>
      </c>
      <c r="BE361" s="157">
        <f>IF(N361="základná",J361,0)</f>
        <v>0</v>
      </c>
      <c r="BF361" s="157">
        <f>IF(N361="znížená",J361,0)</f>
        <v>0</v>
      </c>
      <c r="BG361" s="157">
        <f>IF(N361="zákl. prenesená",J361,0)</f>
        <v>0</v>
      </c>
      <c r="BH361" s="157">
        <f>IF(N361="zníž. prenesená",J361,0)</f>
        <v>0</v>
      </c>
      <c r="BI361" s="157">
        <f>IF(N361="nulová",J361,0)</f>
        <v>0</v>
      </c>
      <c r="BJ361" s="17" t="s">
        <v>83</v>
      </c>
      <c r="BK361" s="157">
        <f>ROUND(I361*H361,2)</f>
        <v>0</v>
      </c>
      <c r="BL361" s="17" t="s">
        <v>166</v>
      </c>
      <c r="BM361" s="156" t="s">
        <v>551</v>
      </c>
    </row>
    <row r="362" spans="2:65" s="13" customFormat="1" ht="10.199999999999999">
      <c r="B362" s="165"/>
      <c r="D362" s="159" t="s">
        <v>167</v>
      </c>
      <c r="E362" s="166" t="s">
        <v>1</v>
      </c>
      <c r="F362" s="167" t="s">
        <v>1091</v>
      </c>
      <c r="H362" s="168">
        <v>16.5</v>
      </c>
      <c r="I362" s="169"/>
      <c r="L362" s="165"/>
      <c r="M362" s="170"/>
      <c r="T362" s="171"/>
      <c r="AT362" s="166" t="s">
        <v>167</v>
      </c>
      <c r="AU362" s="166" t="s">
        <v>76</v>
      </c>
      <c r="AV362" s="13" t="s">
        <v>83</v>
      </c>
      <c r="AW362" s="13" t="s">
        <v>29</v>
      </c>
      <c r="AX362" s="13" t="s">
        <v>72</v>
      </c>
      <c r="AY362" s="166" t="s">
        <v>160</v>
      </c>
    </row>
    <row r="363" spans="2:65" s="14" customFormat="1" ht="10.199999999999999">
      <c r="B363" s="172"/>
      <c r="D363" s="159" t="s">
        <v>167</v>
      </c>
      <c r="E363" s="173" t="s">
        <v>1</v>
      </c>
      <c r="F363" s="174" t="s">
        <v>174</v>
      </c>
      <c r="H363" s="175">
        <v>16.5</v>
      </c>
      <c r="I363" s="176"/>
      <c r="L363" s="172"/>
      <c r="M363" s="177"/>
      <c r="T363" s="178"/>
      <c r="AT363" s="173" t="s">
        <v>167</v>
      </c>
      <c r="AU363" s="173" t="s">
        <v>76</v>
      </c>
      <c r="AV363" s="14" t="s">
        <v>166</v>
      </c>
      <c r="AW363" s="14" t="s">
        <v>29</v>
      </c>
      <c r="AX363" s="14" t="s">
        <v>76</v>
      </c>
      <c r="AY363" s="173" t="s">
        <v>160</v>
      </c>
    </row>
    <row r="364" spans="2:65" s="1" customFormat="1" ht="24.15" customHeight="1">
      <c r="B364" s="143"/>
      <c r="C364" s="186" t="s">
        <v>565</v>
      </c>
      <c r="D364" s="186" t="s">
        <v>260</v>
      </c>
      <c r="E364" s="187" t="s">
        <v>1092</v>
      </c>
      <c r="F364" s="188" t="s">
        <v>1093</v>
      </c>
      <c r="G364" s="189" t="s">
        <v>246</v>
      </c>
      <c r="H364" s="190">
        <v>20.46</v>
      </c>
      <c r="I364" s="191"/>
      <c r="J364" s="192">
        <f>ROUND(I364*H364,2)</f>
        <v>0</v>
      </c>
      <c r="K364" s="193"/>
      <c r="L364" s="194"/>
      <c r="M364" s="195" t="s">
        <v>1</v>
      </c>
      <c r="N364" s="196" t="s">
        <v>38</v>
      </c>
      <c r="P364" s="154">
        <f>O364*H364</f>
        <v>0</v>
      </c>
      <c r="Q364" s="154">
        <v>0</v>
      </c>
      <c r="R364" s="154">
        <f>Q364*H364</f>
        <v>0</v>
      </c>
      <c r="S364" s="154">
        <v>0</v>
      </c>
      <c r="T364" s="155">
        <f>S364*H364</f>
        <v>0</v>
      </c>
      <c r="AR364" s="156" t="s">
        <v>187</v>
      </c>
      <c r="AT364" s="156" t="s">
        <v>260</v>
      </c>
      <c r="AU364" s="156" t="s">
        <v>76</v>
      </c>
      <c r="AY364" s="17" t="s">
        <v>160</v>
      </c>
      <c r="BE364" s="157">
        <f>IF(N364="základná",J364,0)</f>
        <v>0</v>
      </c>
      <c r="BF364" s="157">
        <f>IF(N364="znížená",J364,0)</f>
        <v>0</v>
      </c>
      <c r="BG364" s="157">
        <f>IF(N364="zákl. prenesená",J364,0)</f>
        <v>0</v>
      </c>
      <c r="BH364" s="157">
        <f>IF(N364="zníž. prenesená",J364,0)</f>
        <v>0</v>
      </c>
      <c r="BI364" s="157">
        <f>IF(N364="nulová",J364,0)</f>
        <v>0</v>
      </c>
      <c r="BJ364" s="17" t="s">
        <v>83</v>
      </c>
      <c r="BK364" s="157">
        <f>ROUND(I364*H364,2)</f>
        <v>0</v>
      </c>
      <c r="BL364" s="17" t="s">
        <v>166</v>
      </c>
      <c r="BM364" s="156" t="s">
        <v>568</v>
      </c>
    </row>
    <row r="365" spans="2:65" s="13" customFormat="1" ht="10.199999999999999">
      <c r="B365" s="165"/>
      <c r="D365" s="159" t="s">
        <v>167</v>
      </c>
      <c r="E365" s="166" t="s">
        <v>1</v>
      </c>
      <c r="F365" s="167" t="s">
        <v>1094</v>
      </c>
      <c r="H365" s="168">
        <v>10.23</v>
      </c>
      <c r="I365" s="169"/>
      <c r="L365" s="165"/>
      <c r="M365" s="170"/>
      <c r="T365" s="171"/>
      <c r="AT365" s="166" t="s">
        <v>167</v>
      </c>
      <c r="AU365" s="166" t="s">
        <v>76</v>
      </c>
      <c r="AV365" s="13" t="s">
        <v>83</v>
      </c>
      <c r="AW365" s="13" t="s">
        <v>29</v>
      </c>
      <c r="AX365" s="13" t="s">
        <v>72</v>
      </c>
      <c r="AY365" s="166" t="s">
        <v>160</v>
      </c>
    </row>
    <row r="366" spans="2:65" s="13" customFormat="1" ht="10.199999999999999">
      <c r="B366" s="165"/>
      <c r="D366" s="159" t="s">
        <v>167</v>
      </c>
      <c r="E366" s="166" t="s">
        <v>1</v>
      </c>
      <c r="F366" s="167" t="s">
        <v>1094</v>
      </c>
      <c r="H366" s="168">
        <v>10.23</v>
      </c>
      <c r="I366" s="169"/>
      <c r="L366" s="165"/>
      <c r="M366" s="170"/>
      <c r="T366" s="171"/>
      <c r="AT366" s="166" t="s">
        <v>167</v>
      </c>
      <c r="AU366" s="166" t="s">
        <v>76</v>
      </c>
      <c r="AV366" s="13" t="s">
        <v>83</v>
      </c>
      <c r="AW366" s="13" t="s">
        <v>29</v>
      </c>
      <c r="AX366" s="13" t="s">
        <v>72</v>
      </c>
      <c r="AY366" s="166" t="s">
        <v>160</v>
      </c>
    </row>
    <row r="367" spans="2:65" s="14" customFormat="1" ht="10.199999999999999">
      <c r="B367" s="172"/>
      <c r="D367" s="159" t="s">
        <v>167</v>
      </c>
      <c r="E367" s="173" t="s">
        <v>1</v>
      </c>
      <c r="F367" s="174" t="s">
        <v>174</v>
      </c>
      <c r="H367" s="175">
        <v>20.46</v>
      </c>
      <c r="I367" s="176"/>
      <c r="L367" s="172"/>
      <c r="M367" s="177"/>
      <c r="T367" s="178"/>
      <c r="AT367" s="173" t="s">
        <v>167</v>
      </c>
      <c r="AU367" s="173" t="s">
        <v>76</v>
      </c>
      <c r="AV367" s="14" t="s">
        <v>166</v>
      </c>
      <c r="AW367" s="14" t="s">
        <v>29</v>
      </c>
      <c r="AX367" s="14" t="s">
        <v>76</v>
      </c>
      <c r="AY367" s="173" t="s">
        <v>160</v>
      </c>
    </row>
    <row r="368" spans="2:65" s="1" customFormat="1" ht="33" customHeight="1">
      <c r="B368" s="143"/>
      <c r="C368" s="144" t="s">
        <v>376</v>
      </c>
      <c r="D368" s="144" t="s">
        <v>162</v>
      </c>
      <c r="E368" s="145" t="s">
        <v>1095</v>
      </c>
      <c r="F368" s="146" t="s">
        <v>1096</v>
      </c>
      <c r="G368" s="147" t="s">
        <v>165</v>
      </c>
      <c r="H368" s="148">
        <v>195.5</v>
      </c>
      <c r="I368" s="149"/>
      <c r="J368" s="150">
        <f>ROUND(I368*H368,2)</f>
        <v>0</v>
      </c>
      <c r="K368" s="151"/>
      <c r="L368" s="32"/>
      <c r="M368" s="152" t="s">
        <v>1</v>
      </c>
      <c r="N368" s="153" t="s">
        <v>38</v>
      </c>
      <c r="P368" s="154">
        <f>O368*H368</f>
        <v>0</v>
      </c>
      <c r="Q368" s="154">
        <v>0</v>
      </c>
      <c r="R368" s="154">
        <f>Q368*H368</f>
        <v>0</v>
      </c>
      <c r="S368" s="154">
        <v>0</v>
      </c>
      <c r="T368" s="155">
        <f>S368*H368</f>
        <v>0</v>
      </c>
      <c r="AR368" s="156" t="s">
        <v>166</v>
      </c>
      <c r="AT368" s="156" t="s">
        <v>162</v>
      </c>
      <c r="AU368" s="156" t="s">
        <v>76</v>
      </c>
      <c r="AY368" s="17" t="s">
        <v>160</v>
      </c>
      <c r="BE368" s="157">
        <f>IF(N368="základná",J368,0)</f>
        <v>0</v>
      </c>
      <c r="BF368" s="157">
        <f>IF(N368="znížená",J368,0)</f>
        <v>0</v>
      </c>
      <c r="BG368" s="157">
        <f>IF(N368="zákl. prenesená",J368,0)</f>
        <v>0</v>
      </c>
      <c r="BH368" s="157">
        <f>IF(N368="zníž. prenesená",J368,0)</f>
        <v>0</v>
      </c>
      <c r="BI368" s="157">
        <f>IF(N368="nulová",J368,0)</f>
        <v>0</v>
      </c>
      <c r="BJ368" s="17" t="s">
        <v>83</v>
      </c>
      <c r="BK368" s="157">
        <f>ROUND(I368*H368,2)</f>
        <v>0</v>
      </c>
      <c r="BL368" s="17" t="s">
        <v>166</v>
      </c>
      <c r="BM368" s="156" t="s">
        <v>572</v>
      </c>
    </row>
    <row r="369" spans="2:65" s="12" customFormat="1" ht="20.399999999999999">
      <c r="B369" s="158"/>
      <c r="D369" s="159" t="s">
        <v>167</v>
      </c>
      <c r="E369" s="160" t="s">
        <v>1</v>
      </c>
      <c r="F369" s="161" t="s">
        <v>1097</v>
      </c>
      <c r="H369" s="160" t="s">
        <v>1</v>
      </c>
      <c r="I369" s="162"/>
      <c r="L369" s="158"/>
      <c r="M369" s="163"/>
      <c r="T369" s="164"/>
      <c r="AT369" s="160" t="s">
        <v>167</v>
      </c>
      <c r="AU369" s="160" t="s">
        <v>76</v>
      </c>
      <c r="AV369" s="12" t="s">
        <v>76</v>
      </c>
      <c r="AW369" s="12" t="s">
        <v>29</v>
      </c>
      <c r="AX369" s="12" t="s">
        <v>72</v>
      </c>
      <c r="AY369" s="160" t="s">
        <v>160</v>
      </c>
    </row>
    <row r="370" spans="2:65" s="13" customFormat="1" ht="10.199999999999999">
      <c r="B370" s="165"/>
      <c r="D370" s="159" t="s">
        <v>167</v>
      </c>
      <c r="E370" s="166" t="s">
        <v>1</v>
      </c>
      <c r="F370" s="167" t="s">
        <v>1098</v>
      </c>
      <c r="H370" s="168">
        <v>195.5</v>
      </c>
      <c r="I370" s="169"/>
      <c r="L370" s="165"/>
      <c r="M370" s="170"/>
      <c r="T370" s="171"/>
      <c r="AT370" s="166" t="s">
        <v>167</v>
      </c>
      <c r="AU370" s="166" t="s">
        <v>76</v>
      </c>
      <c r="AV370" s="13" t="s">
        <v>83</v>
      </c>
      <c r="AW370" s="13" t="s">
        <v>29</v>
      </c>
      <c r="AX370" s="13" t="s">
        <v>72</v>
      </c>
      <c r="AY370" s="166" t="s">
        <v>160</v>
      </c>
    </row>
    <row r="371" spans="2:65" s="14" customFormat="1" ht="10.199999999999999">
      <c r="B371" s="172"/>
      <c r="D371" s="159" t="s">
        <v>167</v>
      </c>
      <c r="E371" s="173" t="s">
        <v>1</v>
      </c>
      <c r="F371" s="174" t="s">
        <v>174</v>
      </c>
      <c r="H371" s="175">
        <v>195.5</v>
      </c>
      <c r="I371" s="176"/>
      <c r="L371" s="172"/>
      <c r="M371" s="177"/>
      <c r="T371" s="178"/>
      <c r="AT371" s="173" t="s">
        <v>167</v>
      </c>
      <c r="AU371" s="173" t="s">
        <v>76</v>
      </c>
      <c r="AV371" s="14" t="s">
        <v>166</v>
      </c>
      <c r="AW371" s="14" t="s">
        <v>29</v>
      </c>
      <c r="AX371" s="14" t="s">
        <v>76</v>
      </c>
      <c r="AY371" s="173" t="s">
        <v>160</v>
      </c>
    </row>
    <row r="372" spans="2:65" s="1" customFormat="1" ht="16.5" customHeight="1">
      <c r="B372" s="143"/>
      <c r="C372" s="186" t="s">
        <v>573</v>
      </c>
      <c r="D372" s="186" t="s">
        <v>260</v>
      </c>
      <c r="E372" s="187" t="s">
        <v>1089</v>
      </c>
      <c r="F372" s="188" t="s">
        <v>1090</v>
      </c>
      <c r="G372" s="189" t="s">
        <v>246</v>
      </c>
      <c r="H372" s="190">
        <v>32.844000000000001</v>
      </c>
      <c r="I372" s="191"/>
      <c r="J372" s="192">
        <f>ROUND(I372*H372,2)</f>
        <v>0</v>
      </c>
      <c r="K372" s="193"/>
      <c r="L372" s="194"/>
      <c r="M372" s="195" t="s">
        <v>1</v>
      </c>
      <c r="N372" s="196" t="s">
        <v>38</v>
      </c>
      <c r="P372" s="154">
        <f>O372*H372</f>
        <v>0</v>
      </c>
      <c r="Q372" s="154">
        <v>0</v>
      </c>
      <c r="R372" s="154">
        <f>Q372*H372</f>
        <v>0</v>
      </c>
      <c r="S372" s="154">
        <v>0</v>
      </c>
      <c r="T372" s="155">
        <f>S372*H372</f>
        <v>0</v>
      </c>
      <c r="AR372" s="156" t="s">
        <v>187</v>
      </c>
      <c r="AT372" s="156" t="s">
        <v>260</v>
      </c>
      <c r="AU372" s="156" t="s">
        <v>76</v>
      </c>
      <c r="AY372" s="17" t="s">
        <v>160</v>
      </c>
      <c r="BE372" s="157">
        <f>IF(N372="základná",J372,0)</f>
        <v>0</v>
      </c>
      <c r="BF372" s="157">
        <f>IF(N372="znížená",J372,0)</f>
        <v>0</v>
      </c>
      <c r="BG372" s="157">
        <f>IF(N372="zákl. prenesená",J372,0)</f>
        <v>0</v>
      </c>
      <c r="BH372" s="157">
        <f>IF(N372="zníž. prenesená",J372,0)</f>
        <v>0</v>
      </c>
      <c r="BI372" s="157">
        <f>IF(N372="nulová",J372,0)</f>
        <v>0</v>
      </c>
      <c r="BJ372" s="17" t="s">
        <v>83</v>
      </c>
      <c r="BK372" s="157">
        <f>ROUND(I372*H372,2)</f>
        <v>0</v>
      </c>
      <c r="BL372" s="17" t="s">
        <v>166</v>
      </c>
      <c r="BM372" s="156" t="s">
        <v>576</v>
      </c>
    </row>
    <row r="373" spans="2:65" s="1" customFormat="1" ht="16.5" customHeight="1">
      <c r="B373" s="143"/>
      <c r="C373" s="144" t="s">
        <v>382</v>
      </c>
      <c r="D373" s="144" t="s">
        <v>162</v>
      </c>
      <c r="E373" s="145" t="s">
        <v>1099</v>
      </c>
      <c r="F373" s="146" t="s">
        <v>1100</v>
      </c>
      <c r="G373" s="147" t="s">
        <v>289</v>
      </c>
      <c r="H373" s="148">
        <v>18</v>
      </c>
      <c r="I373" s="149"/>
      <c r="J373" s="150">
        <f>ROUND(I373*H373,2)</f>
        <v>0</v>
      </c>
      <c r="K373" s="151"/>
      <c r="L373" s="32"/>
      <c r="M373" s="152" t="s">
        <v>1</v>
      </c>
      <c r="N373" s="153" t="s">
        <v>38</v>
      </c>
      <c r="P373" s="154">
        <f>O373*H373</f>
        <v>0</v>
      </c>
      <c r="Q373" s="154">
        <v>0</v>
      </c>
      <c r="R373" s="154">
        <f>Q373*H373</f>
        <v>0</v>
      </c>
      <c r="S373" s="154">
        <v>0</v>
      </c>
      <c r="T373" s="155">
        <f>S373*H373</f>
        <v>0</v>
      </c>
      <c r="AR373" s="156" t="s">
        <v>166</v>
      </c>
      <c r="AT373" s="156" t="s">
        <v>162</v>
      </c>
      <c r="AU373" s="156" t="s">
        <v>76</v>
      </c>
      <c r="AY373" s="17" t="s">
        <v>160</v>
      </c>
      <c r="BE373" s="157">
        <f>IF(N373="základná",J373,0)</f>
        <v>0</v>
      </c>
      <c r="BF373" s="157">
        <f>IF(N373="znížená",J373,0)</f>
        <v>0</v>
      </c>
      <c r="BG373" s="157">
        <f>IF(N373="zákl. prenesená",J373,0)</f>
        <v>0</v>
      </c>
      <c r="BH373" s="157">
        <f>IF(N373="zníž. prenesená",J373,0)</f>
        <v>0</v>
      </c>
      <c r="BI373" s="157">
        <f>IF(N373="nulová",J373,0)</f>
        <v>0</v>
      </c>
      <c r="BJ373" s="17" t="s">
        <v>83</v>
      </c>
      <c r="BK373" s="157">
        <f>ROUND(I373*H373,2)</f>
        <v>0</v>
      </c>
      <c r="BL373" s="17" t="s">
        <v>166</v>
      </c>
      <c r="BM373" s="156" t="s">
        <v>580</v>
      </c>
    </row>
    <row r="374" spans="2:65" s="12" customFormat="1" ht="10.199999999999999">
      <c r="B374" s="158"/>
      <c r="D374" s="159" t="s">
        <v>167</v>
      </c>
      <c r="E374" s="160" t="s">
        <v>1</v>
      </c>
      <c r="F374" s="161" t="s">
        <v>1101</v>
      </c>
      <c r="H374" s="160" t="s">
        <v>1</v>
      </c>
      <c r="I374" s="162"/>
      <c r="L374" s="158"/>
      <c r="M374" s="163"/>
      <c r="T374" s="164"/>
      <c r="AT374" s="160" t="s">
        <v>167</v>
      </c>
      <c r="AU374" s="160" t="s">
        <v>76</v>
      </c>
      <c r="AV374" s="12" t="s">
        <v>76</v>
      </c>
      <c r="AW374" s="12" t="s">
        <v>29</v>
      </c>
      <c r="AX374" s="12" t="s">
        <v>72</v>
      </c>
      <c r="AY374" s="160" t="s">
        <v>160</v>
      </c>
    </row>
    <row r="375" spans="2:65" s="13" customFormat="1" ht="10.199999999999999">
      <c r="B375" s="165"/>
      <c r="D375" s="159" t="s">
        <v>167</v>
      </c>
      <c r="E375" s="166" t="s">
        <v>1</v>
      </c>
      <c r="F375" s="167" t="s">
        <v>216</v>
      </c>
      <c r="H375" s="168">
        <v>18</v>
      </c>
      <c r="I375" s="169"/>
      <c r="L375" s="165"/>
      <c r="M375" s="170"/>
      <c r="T375" s="171"/>
      <c r="AT375" s="166" t="s">
        <v>167</v>
      </c>
      <c r="AU375" s="166" t="s">
        <v>76</v>
      </c>
      <c r="AV375" s="13" t="s">
        <v>83</v>
      </c>
      <c r="AW375" s="13" t="s">
        <v>29</v>
      </c>
      <c r="AX375" s="13" t="s">
        <v>72</v>
      </c>
      <c r="AY375" s="166" t="s">
        <v>160</v>
      </c>
    </row>
    <row r="376" spans="2:65" s="14" customFormat="1" ht="10.199999999999999">
      <c r="B376" s="172"/>
      <c r="D376" s="159" t="s">
        <v>167</v>
      </c>
      <c r="E376" s="173" t="s">
        <v>1</v>
      </c>
      <c r="F376" s="174" t="s">
        <v>174</v>
      </c>
      <c r="H376" s="175">
        <v>18</v>
      </c>
      <c r="I376" s="176"/>
      <c r="L376" s="172"/>
      <c r="M376" s="177"/>
      <c r="T376" s="178"/>
      <c r="AT376" s="173" t="s">
        <v>167</v>
      </c>
      <c r="AU376" s="173" t="s">
        <v>76</v>
      </c>
      <c r="AV376" s="14" t="s">
        <v>166</v>
      </c>
      <c r="AW376" s="14" t="s">
        <v>29</v>
      </c>
      <c r="AX376" s="14" t="s">
        <v>76</v>
      </c>
      <c r="AY376" s="173" t="s">
        <v>160</v>
      </c>
    </row>
    <row r="377" spans="2:65" s="1" customFormat="1" ht="21.75" customHeight="1">
      <c r="B377" s="143"/>
      <c r="C377" s="144" t="s">
        <v>581</v>
      </c>
      <c r="D377" s="144" t="s">
        <v>162</v>
      </c>
      <c r="E377" s="145" t="s">
        <v>1102</v>
      </c>
      <c r="F377" s="146" t="s">
        <v>1103</v>
      </c>
      <c r="G377" s="147" t="s">
        <v>209</v>
      </c>
      <c r="H377" s="148">
        <v>14.413</v>
      </c>
      <c r="I377" s="149"/>
      <c r="J377" s="150">
        <f>ROUND(I377*H377,2)</f>
        <v>0</v>
      </c>
      <c r="K377" s="151"/>
      <c r="L377" s="32"/>
      <c r="M377" s="152" t="s">
        <v>1</v>
      </c>
      <c r="N377" s="153" t="s">
        <v>38</v>
      </c>
      <c r="P377" s="154">
        <f>O377*H377</f>
        <v>0</v>
      </c>
      <c r="Q377" s="154">
        <v>0</v>
      </c>
      <c r="R377" s="154">
        <f>Q377*H377</f>
        <v>0</v>
      </c>
      <c r="S377" s="154">
        <v>0</v>
      </c>
      <c r="T377" s="155">
        <f>S377*H377</f>
        <v>0</v>
      </c>
      <c r="AR377" s="156" t="s">
        <v>166</v>
      </c>
      <c r="AT377" s="156" t="s">
        <v>162</v>
      </c>
      <c r="AU377" s="156" t="s">
        <v>76</v>
      </c>
      <c r="AY377" s="17" t="s">
        <v>160</v>
      </c>
      <c r="BE377" s="157">
        <f>IF(N377="základná",J377,0)</f>
        <v>0</v>
      </c>
      <c r="BF377" s="157">
        <f>IF(N377="znížená",J377,0)</f>
        <v>0</v>
      </c>
      <c r="BG377" s="157">
        <f>IF(N377="zákl. prenesená",J377,0)</f>
        <v>0</v>
      </c>
      <c r="BH377" s="157">
        <f>IF(N377="zníž. prenesená",J377,0)</f>
        <v>0</v>
      </c>
      <c r="BI377" s="157">
        <f>IF(N377="nulová",J377,0)</f>
        <v>0</v>
      </c>
      <c r="BJ377" s="17" t="s">
        <v>83</v>
      </c>
      <c r="BK377" s="157">
        <f>ROUND(I377*H377,2)</f>
        <v>0</v>
      </c>
      <c r="BL377" s="17" t="s">
        <v>166</v>
      </c>
      <c r="BM377" s="156" t="s">
        <v>584</v>
      </c>
    </row>
    <row r="378" spans="2:65" s="12" customFormat="1" ht="10.199999999999999">
      <c r="B378" s="158"/>
      <c r="D378" s="159" t="s">
        <v>167</v>
      </c>
      <c r="E378" s="160" t="s">
        <v>1</v>
      </c>
      <c r="F378" s="161" t="s">
        <v>1103</v>
      </c>
      <c r="H378" s="160" t="s">
        <v>1</v>
      </c>
      <c r="I378" s="162"/>
      <c r="L378" s="158"/>
      <c r="M378" s="163"/>
      <c r="T378" s="164"/>
      <c r="AT378" s="160" t="s">
        <v>167</v>
      </c>
      <c r="AU378" s="160" t="s">
        <v>76</v>
      </c>
      <c r="AV378" s="12" t="s">
        <v>76</v>
      </c>
      <c r="AW378" s="12" t="s">
        <v>29</v>
      </c>
      <c r="AX378" s="12" t="s">
        <v>72</v>
      </c>
      <c r="AY378" s="160" t="s">
        <v>160</v>
      </c>
    </row>
    <row r="379" spans="2:65" s="12" customFormat="1" ht="10.199999999999999">
      <c r="B379" s="158"/>
      <c r="D379" s="159" t="s">
        <v>167</v>
      </c>
      <c r="E379" s="160" t="s">
        <v>1</v>
      </c>
      <c r="F379" s="161" t="s">
        <v>1104</v>
      </c>
      <c r="H379" s="160" t="s">
        <v>1</v>
      </c>
      <c r="I379" s="162"/>
      <c r="L379" s="158"/>
      <c r="M379" s="163"/>
      <c r="T379" s="164"/>
      <c r="AT379" s="160" t="s">
        <v>167</v>
      </c>
      <c r="AU379" s="160" t="s">
        <v>76</v>
      </c>
      <c r="AV379" s="12" t="s">
        <v>76</v>
      </c>
      <c r="AW379" s="12" t="s">
        <v>29</v>
      </c>
      <c r="AX379" s="12" t="s">
        <v>72</v>
      </c>
      <c r="AY379" s="160" t="s">
        <v>160</v>
      </c>
    </row>
    <row r="380" spans="2:65" s="13" customFormat="1" ht="10.199999999999999">
      <c r="B380" s="165"/>
      <c r="D380" s="159" t="s">
        <v>167</v>
      </c>
      <c r="E380" s="166" t="s">
        <v>1</v>
      </c>
      <c r="F380" s="167" t="s">
        <v>1105</v>
      </c>
      <c r="H380" s="168">
        <v>14.413</v>
      </c>
      <c r="I380" s="169"/>
      <c r="L380" s="165"/>
      <c r="M380" s="170"/>
      <c r="T380" s="171"/>
      <c r="AT380" s="166" t="s">
        <v>167</v>
      </c>
      <c r="AU380" s="166" t="s">
        <v>76</v>
      </c>
      <c r="AV380" s="13" t="s">
        <v>83</v>
      </c>
      <c r="AW380" s="13" t="s">
        <v>29</v>
      </c>
      <c r="AX380" s="13" t="s">
        <v>72</v>
      </c>
      <c r="AY380" s="166" t="s">
        <v>160</v>
      </c>
    </row>
    <row r="381" spans="2:65" s="14" customFormat="1" ht="10.199999999999999">
      <c r="B381" s="172"/>
      <c r="D381" s="159" t="s">
        <v>167</v>
      </c>
      <c r="E381" s="173" t="s">
        <v>1</v>
      </c>
      <c r="F381" s="174" t="s">
        <v>174</v>
      </c>
      <c r="H381" s="175">
        <v>14.413</v>
      </c>
      <c r="I381" s="176"/>
      <c r="L381" s="172"/>
      <c r="M381" s="177"/>
      <c r="T381" s="178"/>
      <c r="AT381" s="173" t="s">
        <v>167</v>
      </c>
      <c r="AU381" s="173" t="s">
        <v>76</v>
      </c>
      <c r="AV381" s="14" t="s">
        <v>166</v>
      </c>
      <c r="AW381" s="14" t="s">
        <v>29</v>
      </c>
      <c r="AX381" s="14" t="s">
        <v>76</v>
      </c>
      <c r="AY381" s="173" t="s">
        <v>160</v>
      </c>
    </row>
    <row r="382" spans="2:65" s="11" customFormat="1" ht="25.95" customHeight="1">
      <c r="B382" s="131"/>
      <c r="D382" s="132" t="s">
        <v>71</v>
      </c>
      <c r="E382" s="133" t="s">
        <v>190</v>
      </c>
      <c r="F382" s="133" t="s">
        <v>341</v>
      </c>
      <c r="I382" s="134"/>
      <c r="J382" s="135">
        <f>BK382</f>
        <v>0</v>
      </c>
      <c r="L382" s="131"/>
      <c r="M382" s="136"/>
      <c r="P382" s="137">
        <f>SUM(P383:P390)</f>
        <v>0</v>
      </c>
      <c r="R382" s="137">
        <f>SUM(R383:R390)</f>
        <v>0</v>
      </c>
      <c r="T382" s="138">
        <f>SUM(T383:T390)</f>
        <v>0</v>
      </c>
      <c r="AR382" s="132" t="s">
        <v>76</v>
      </c>
      <c r="AT382" s="139" t="s">
        <v>71</v>
      </c>
      <c r="AU382" s="139" t="s">
        <v>72</v>
      </c>
      <c r="AY382" s="132" t="s">
        <v>160</v>
      </c>
      <c r="BK382" s="140">
        <f>SUM(BK383:BK390)</f>
        <v>0</v>
      </c>
    </row>
    <row r="383" spans="2:65" s="1" customFormat="1" ht="16.5" customHeight="1">
      <c r="B383" s="143"/>
      <c r="C383" s="144" t="s">
        <v>389</v>
      </c>
      <c r="D383" s="144" t="s">
        <v>162</v>
      </c>
      <c r="E383" s="145" t="s">
        <v>349</v>
      </c>
      <c r="F383" s="146" t="s">
        <v>350</v>
      </c>
      <c r="G383" s="147" t="s">
        <v>246</v>
      </c>
      <c r="H383" s="148">
        <v>130.30799999999999</v>
      </c>
      <c r="I383" s="149"/>
      <c r="J383" s="150">
        <f>ROUND(I383*H383,2)</f>
        <v>0</v>
      </c>
      <c r="K383" s="151"/>
      <c r="L383" s="32"/>
      <c r="M383" s="152" t="s">
        <v>1</v>
      </c>
      <c r="N383" s="153" t="s">
        <v>38</v>
      </c>
      <c r="P383" s="154">
        <f>O383*H383</f>
        <v>0</v>
      </c>
      <c r="Q383" s="154">
        <v>0</v>
      </c>
      <c r="R383" s="154">
        <f>Q383*H383</f>
        <v>0</v>
      </c>
      <c r="S383" s="154">
        <v>0</v>
      </c>
      <c r="T383" s="155">
        <f>S383*H383</f>
        <v>0</v>
      </c>
      <c r="AR383" s="156" t="s">
        <v>166</v>
      </c>
      <c r="AT383" s="156" t="s">
        <v>162</v>
      </c>
      <c r="AU383" s="156" t="s">
        <v>76</v>
      </c>
      <c r="AY383" s="17" t="s">
        <v>160</v>
      </c>
      <c r="BE383" s="157">
        <f>IF(N383="základná",J383,0)</f>
        <v>0</v>
      </c>
      <c r="BF383" s="157">
        <f>IF(N383="znížená",J383,0)</f>
        <v>0</v>
      </c>
      <c r="BG383" s="157">
        <f>IF(N383="zákl. prenesená",J383,0)</f>
        <v>0</v>
      </c>
      <c r="BH383" s="157">
        <f>IF(N383="zníž. prenesená",J383,0)</f>
        <v>0</v>
      </c>
      <c r="BI383" s="157">
        <f>IF(N383="nulová",J383,0)</f>
        <v>0</v>
      </c>
      <c r="BJ383" s="17" t="s">
        <v>83</v>
      </c>
      <c r="BK383" s="157">
        <f>ROUND(I383*H383,2)</f>
        <v>0</v>
      </c>
      <c r="BL383" s="17" t="s">
        <v>166</v>
      </c>
      <c r="BM383" s="156" t="s">
        <v>602</v>
      </c>
    </row>
    <row r="384" spans="2:65" s="12" customFormat="1" ht="20.399999999999999">
      <c r="B384" s="158"/>
      <c r="D384" s="159" t="s">
        <v>167</v>
      </c>
      <c r="E384" s="160" t="s">
        <v>1</v>
      </c>
      <c r="F384" s="161" t="s">
        <v>345</v>
      </c>
      <c r="H384" s="160" t="s">
        <v>1</v>
      </c>
      <c r="I384" s="162"/>
      <c r="L384" s="158"/>
      <c r="M384" s="163"/>
      <c r="T384" s="164"/>
      <c r="AT384" s="160" t="s">
        <v>167</v>
      </c>
      <c r="AU384" s="160" t="s">
        <v>76</v>
      </c>
      <c r="AV384" s="12" t="s">
        <v>76</v>
      </c>
      <c r="AW384" s="12" t="s">
        <v>29</v>
      </c>
      <c r="AX384" s="12" t="s">
        <v>72</v>
      </c>
      <c r="AY384" s="160" t="s">
        <v>160</v>
      </c>
    </row>
    <row r="385" spans="2:65" s="13" customFormat="1" ht="10.199999999999999">
      <c r="B385" s="165"/>
      <c r="D385" s="159" t="s">
        <v>167</v>
      </c>
      <c r="E385" s="166" t="s">
        <v>1</v>
      </c>
      <c r="F385" s="167" t="s">
        <v>1106</v>
      </c>
      <c r="H385" s="168">
        <v>11.84</v>
      </c>
      <c r="I385" s="169"/>
      <c r="L385" s="165"/>
      <c r="M385" s="170"/>
      <c r="T385" s="171"/>
      <c r="AT385" s="166" t="s">
        <v>167</v>
      </c>
      <c r="AU385" s="166" t="s">
        <v>76</v>
      </c>
      <c r="AV385" s="13" t="s">
        <v>83</v>
      </c>
      <c r="AW385" s="13" t="s">
        <v>29</v>
      </c>
      <c r="AX385" s="13" t="s">
        <v>72</v>
      </c>
      <c r="AY385" s="166" t="s">
        <v>160</v>
      </c>
    </row>
    <row r="386" spans="2:65" s="13" customFormat="1" ht="10.199999999999999">
      <c r="B386" s="165"/>
      <c r="D386" s="159" t="s">
        <v>167</v>
      </c>
      <c r="E386" s="166" t="s">
        <v>1</v>
      </c>
      <c r="F386" s="167" t="s">
        <v>1107</v>
      </c>
      <c r="H386" s="168">
        <v>4.5599999999999996</v>
      </c>
      <c r="I386" s="169"/>
      <c r="L386" s="165"/>
      <c r="M386" s="170"/>
      <c r="T386" s="171"/>
      <c r="AT386" s="166" t="s">
        <v>167</v>
      </c>
      <c r="AU386" s="166" t="s">
        <v>76</v>
      </c>
      <c r="AV386" s="13" t="s">
        <v>83</v>
      </c>
      <c r="AW386" s="13" t="s">
        <v>29</v>
      </c>
      <c r="AX386" s="13" t="s">
        <v>72</v>
      </c>
      <c r="AY386" s="166" t="s">
        <v>160</v>
      </c>
    </row>
    <row r="387" spans="2:65" s="13" customFormat="1" ht="10.199999999999999">
      <c r="B387" s="165"/>
      <c r="D387" s="159" t="s">
        <v>167</v>
      </c>
      <c r="E387" s="166" t="s">
        <v>1</v>
      </c>
      <c r="F387" s="167" t="s">
        <v>1108</v>
      </c>
      <c r="H387" s="168">
        <v>52.5</v>
      </c>
      <c r="I387" s="169"/>
      <c r="L387" s="165"/>
      <c r="M387" s="170"/>
      <c r="T387" s="171"/>
      <c r="AT387" s="166" t="s">
        <v>167</v>
      </c>
      <c r="AU387" s="166" t="s">
        <v>76</v>
      </c>
      <c r="AV387" s="13" t="s">
        <v>83</v>
      </c>
      <c r="AW387" s="13" t="s">
        <v>29</v>
      </c>
      <c r="AX387" s="13" t="s">
        <v>72</v>
      </c>
      <c r="AY387" s="166" t="s">
        <v>160</v>
      </c>
    </row>
    <row r="388" spans="2:65" s="13" customFormat="1" ht="10.199999999999999">
      <c r="B388" s="165"/>
      <c r="D388" s="159" t="s">
        <v>167</v>
      </c>
      <c r="E388" s="166" t="s">
        <v>1</v>
      </c>
      <c r="F388" s="167" t="s">
        <v>1109</v>
      </c>
      <c r="H388" s="168">
        <v>44.128</v>
      </c>
      <c r="I388" s="169"/>
      <c r="L388" s="165"/>
      <c r="M388" s="170"/>
      <c r="T388" s="171"/>
      <c r="AT388" s="166" t="s">
        <v>167</v>
      </c>
      <c r="AU388" s="166" t="s">
        <v>76</v>
      </c>
      <c r="AV388" s="13" t="s">
        <v>83</v>
      </c>
      <c r="AW388" s="13" t="s">
        <v>29</v>
      </c>
      <c r="AX388" s="13" t="s">
        <v>72</v>
      </c>
      <c r="AY388" s="166" t="s">
        <v>160</v>
      </c>
    </row>
    <row r="389" spans="2:65" s="13" customFormat="1" ht="10.199999999999999">
      <c r="B389" s="165"/>
      <c r="D389" s="159" t="s">
        <v>167</v>
      </c>
      <c r="E389" s="166" t="s">
        <v>1</v>
      </c>
      <c r="F389" s="167" t="s">
        <v>1110</v>
      </c>
      <c r="H389" s="168">
        <v>17.28</v>
      </c>
      <c r="I389" s="169"/>
      <c r="L389" s="165"/>
      <c r="M389" s="170"/>
      <c r="T389" s="171"/>
      <c r="AT389" s="166" t="s">
        <v>167</v>
      </c>
      <c r="AU389" s="166" t="s">
        <v>76</v>
      </c>
      <c r="AV389" s="13" t="s">
        <v>83</v>
      </c>
      <c r="AW389" s="13" t="s">
        <v>29</v>
      </c>
      <c r="AX389" s="13" t="s">
        <v>72</v>
      </c>
      <c r="AY389" s="166" t="s">
        <v>160</v>
      </c>
    </row>
    <row r="390" spans="2:65" s="14" customFormat="1" ht="10.199999999999999">
      <c r="B390" s="172"/>
      <c r="D390" s="159" t="s">
        <v>167</v>
      </c>
      <c r="E390" s="173" t="s">
        <v>1</v>
      </c>
      <c r="F390" s="174" t="s">
        <v>174</v>
      </c>
      <c r="H390" s="175">
        <v>130.30799999999999</v>
      </c>
      <c r="I390" s="176"/>
      <c r="L390" s="172"/>
      <c r="M390" s="177"/>
      <c r="T390" s="178"/>
      <c r="AT390" s="173" t="s">
        <v>167</v>
      </c>
      <c r="AU390" s="173" t="s">
        <v>76</v>
      </c>
      <c r="AV390" s="14" t="s">
        <v>166</v>
      </c>
      <c r="AW390" s="14" t="s">
        <v>29</v>
      </c>
      <c r="AX390" s="14" t="s">
        <v>76</v>
      </c>
      <c r="AY390" s="173" t="s">
        <v>160</v>
      </c>
    </row>
    <row r="391" spans="2:65" s="11" customFormat="1" ht="25.95" customHeight="1">
      <c r="B391" s="131"/>
      <c r="D391" s="132" t="s">
        <v>71</v>
      </c>
      <c r="E391" s="133" t="s">
        <v>213</v>
      </c>
      <c r="F391" s="133" t="s">
        <v>548</v>
      </c>
      <c r="I391" s="134"/>
      <c r="J391" s="135">
        <f>BK391</f>
        <v>0</v>
      </c>
      <c r="L391" s="131"/>
      <c r="M391" s="136"/>
      <c r="P391" s="137">
        <f>SUM(P392:P398)</f>
        <v>0</v>
      </c>
      <c r="R391" s="137">
        <f>SUM(R392:R398)</f>
        <v>0</v>
      </c>
      <c r="T391" s="138">
        <f>SUM(T392:T398)</f>
        <v>0</v>
      </c>
      <c r="AR391" s="132" t="s">
        <v>76</v>
      </c>
      <c r="AT391" s="139" t="s">
        <v>71</v>
      </c>
      <c r="AU391" s="139" t="s">
        <v>72</v>
      </c>
      <c r="AY391" s="132" t="s">
        <v>160</v>
      </c>
      <c r="BK391" s="140">
        <f>SUM(BK392:BK398)</f>
        <v>0</v>
      </c>
    </row>
    <row r="392" spans="2:65" s="1" customFormat="1" ht="37.799999999999997" customHeight="1">
      <c r="B392" s="143"/>
      <c r="C392" s="144" t="s">
        <v>607</v>
      </c>
      <c r="D392" s="144" t="s">
        <v>162</v>
      </c>
      <c r="E392" s="145" t="s">
        <v>1111</v>
      </c>
      <c r="F392" s="146" t="s">
        <v>1112</v>
      </c>
      <c r="G392" s="147" t="s">
        <v>601</v>
      </c>
      <c r="H392" s="148">
        <v>64.8</v>
      </c>
      <c r="I392" s="149"/>
      <c r="J392" s="150">
        <f>ROUND(I392*H392,2)</f>
        <v>0</v>
      </c>
      <c r="K392" s="151"/>
      <c r="L392" s="32"/>
      <c r="M392" s="152" t="s">
        <v>1</v>
      </c>
      <c r="N392" s="153" t="s">
        <v>38</v>
      </c>
      <c r="P392" s="154">
        <f>O392*H392</f>
        <v>0</v>
      </c>
      <c r="Q392" s="154">
        <v>0</v>
      </c>
      <c r="R392" s="154">
        <f>Q392*H392</f>
        <v>0</v>
      </c>
      <c r="S392" s="154">
        <v>0</v>
      </c>
      <c r="T392" s="155">
        <f>S392*H392</f>
        <v>0</v>
      </c>
      <c r="AR392" s="156" t="s">
        <v>166</v>
      </c>
      <c r="AT392" s="156" t="s">
        <v>162</v>
      </c>
      <c r="AU392" s="156" t="s">
        <v>76</v>
      </c>
      <c r="AY392" s="17" t="s">
        <v>160</v>
      </c>
      <c r="BE392" s="157">
        <f>IF(N392="základná",J392,0)</f>
        <v>0</v>
      </c>
      <c r="BF392" s="157">
        <f>IF(N392="znížená",J392,0)</f>
        <v>0</v>
      </c>
      <c r="BG392" s="157">
        <f>IF(N392="zákl. prenesená",J392,0)</f>
        <v>0</v>
      </c>
      <c r="BH392" s="157">
        <f>IF(N392="zníž. prenesená",J392,0)</f>
        <v>0</v>
      </c>
      <c r="BI392" s="157">
        <f>IF(N392="nulová",J392,0)</f>
        <v>0</v>
      </c>
      <c r="BJ392" s="17" t="s">
        <v>83</v>
      </c>
      <c r="BK392" s="157">
        <f>ROUND(I392*H392,2)</f>
        <v>0</v>
      </c>
      <c r="BL392" s="17" t="s">
        <v>166</v>
      </c>
      <c r="BM392" s="156" t="s">
        <v>610</v>
      </c>
    </row>
    <row r="393" spans="2:65" s="12" customFormat="1" ht="10.199999999999999">
      <c r="B393" s="158"/>
      <c r="D393" s="159" t="s">
        <v>167</v>
      </c>
      <c r="E393" s="160" t="s">
        <v>1</v>
      </c>
      <c r="F393" s="161" t="s">
        <v>1113</v>
      </c>
      <c r="H393" s="160" t="s">
        <v>1</v>
      </c>
      <c r="I393" s="162"/>
      <c r="L393" s="158"/>
      <c r="M393" s="163"/>
      <c r="T393" s="164"/>
      <c r="AT393" s="160" t="s">
        <v>167</v>
      </c>
      <c r="AU393" s="160" t="s">
        <v>76</v>
      </c>
      <c r="AV393" s="12" t="s">
        <v>76</v>
      </c>
      <c r="AW393" s="12" t="s">
        <v>29</v>
      </c>
      <c r="AX393" s="12" t="s">
        <v>72</v>
      </c>
      <c r="AY393" s="160" t="s">
        <v>160</v>
      </c>
    </row>
    <row r="394" spans="2:65" s="13" customFormat="1" ht="10.199999999999999">
      <c r="B394" s="165"/>
      <c r="D394" s="159" t="s">
        <v>167</v>
      </c>
      <c r="E394" s="166" t="s">
        <v>1</v>
      </c>
      <c r="F394" s="167" t="s">
        <v>1114</v>
      </c>
      <c r="H394" s="168">
        <v>64.8</v>
      </c>
      <c r="I394" s="169"/>
      <c r="L394" s="165"/>
      <c r="M394" s="170"/>
      <c r="T394" s="171"/>
      <c r="AT394" s="166" t="s">
        <v>167</v>
      </c>
      <c r="AU394" s="166" t="s">
        <v>76</v>
      </c>
      <c r="AV394" s="13" t="s">
        <v>83</v>
      </c>
      <c r="AW394" s="13" t="s">
        <v>29</v>
      </c>
      <c r="AX394" s="13" t="s">
        <v>72</v>
      </c>
      <c r="AY394" s="166" t="s">
        <v>160</v>
      </c>
    </row>
    <row r="395" spans="2:65" s="14" customFormat="1" ht="10.199999999999999">
      <c r="B395" s="172"/>
      <c r="D395" s="159" t="s">
        <v>167</v>
      </c>
      <c r="E395" s="173" t="s">
        <v>1</v>
      </c>
      <c r="F395" s="174" t="s">
        <v>174</v>
      </c>
      <c r="H395" s="175">
        <v>64.8</v>
      </c>
      <c r="I395" s="176"/>
      <c r="L395" s="172"/>
      <c r="M395" s="177"/>
      <c r="T395" s="178"/>
      <c r="AT395" s="173" t="s">
        <v>167</v>
      </c>
      <c r="AU395" s="173" t="s">
        <v>76</v>
      </c>
      <c r="AV395" s="14" t="s">
        <v>166</v>
      </c>
      <c r="AW395" s="14" t="s">
        <v>29</v>
      </c>
      <c r="AX395" s="14" t="s">
        <v>76</v>
      </c>
      <c r="AY395" s="173" t="s">
        <v>160</v>
      </c>
    </row>
    <row r="396" spans="2:65" s="1" customFormat="1" ht="21.75" customHeight="1">
      <c r="B396" s="143"/>
      <c r="C396" s="186" t="s">
        <v>394</v>
      </c>
      <c r="D396" s="186" t="s">
        <v>260</v>
      </c>
      <c r="E396" s="187" t="s">
        <v>642</v>
      </c>
      <c r="F396" s="188" t="s">
        <v>643</v>
      </c>
      <c r="G396" s="189" t="s">
        <v>289</v>
      </c>
      <c r="H396" s="190">
        <v>65.447999999999993</v>
      </c>
      <c r="I396" s="191"/>
      <c r="J396" s="192">
        <f>ROUND(I396*H396,2)</f>
        <v>0</v>
      </c>
      <c r="K396" s="193"/>
      <c r="L396" s="194"/>
      <c r="M396" s="195" t="s">
        <v>1</v>
      </c>
      <c r="N396" s="196" t="s">
        <v>38</v>
      </c>
      <c r="P396" s="154">
        <f>O396*H396</f>
        <v>0</v>
      </c>
      <c r="Q396" s="154">
        <v>0</v>
      </c>
      <c r="R396" s="154">
        <f>Q396*H396</f>
        <v>0</v>
      </c>
      <c r="S396" s="154">
        <v>0</v>
      </c>
      <c r="T396" s="155">
        <f>S396*H396</f>
        <v>0</v>
      </c>
      <c r="AR396" s="156" t="s">
        <v>187</v>
      </c>
      <c r="AT396" s="156" t="s">
        <v>260</v>
      </c>
      <c r="AU396" s="156" t="s">
        <v>76</v>
      </c>
      <c r="AY396" s="17" t="s">
        <v>160</v>
      </c>
      <c r="BE396" s="157">
        <f>IF(N396="základná",J396,0)</f>
        <v>0</v>
      </c>
      <c r="BF396" s="157">
        <f>IF(N396="znížená",J396,0)</f>
        <v>0</v>
      </c>
      <c r="BG396" s="157">
        <f>IF(N396="zákl. prenesená",J396,0)</f>
        <v>0</v>
      </c>
      <c r="BH396" s="157">
        <f>IF(N396="zníž. prenesená",J396,0)</f>
        <v>0</v>
      </c>
      <c r="BI396" s="157">
        <f>IF(N396="nulová",J396,0)</f>
        <v>0</v>
      </c>
      <c r="BJ396" s="17" t="s">
        <v>83</v>
      </c>
      <c r="BK396" s="157">
        <f>ROUND(I396*H396,2)</f>
        <v>0</v>
      </c>
      <c r="BL396" s="17" t="s">
        <v>166</v>
      </c>
      <c r="BM396" s="156" t="s">
        <v>620</v>
      </c>
    </row>
    <row r="397" spans="2:65" s="13" customFormat="1" ht="10.199999999999999">
      <c r="B397" s="165"/>
      <c r="D397" s="159" t="s">
        <v>167</v>
      </c>
      <c r="E397" s="166" t="s">
        <v>1</v>
      </c>
      <c r="F397" s="167" t="s">
        <v>1115</v>
      </c>
      <c r="H397" s="168">
        <v>65.447999999999993</v>
      </c>
      <c r="I397" s="169"/>
      <c r="L397" s="165"/>
      <c r="M397" s="170"/>
      <c r="T397" s="171"/>
      <c r="AT397" s="166" t="s">
        <v>167</v>
      </c>
      <c r="AU397" s="166" t="s">
        <v>76</v>
      </c>
      <c r="AV397" s="13" t="s">
        <v>83</v>
      </c>
      <c r="AW397" s="13" t="s">
        <v>29</v>
      </c>
      <c r="AX397" s="13" t="s">
        <v>72</v>
      </c>
      <c r="AY397" s="166" t="s">
        <v>160</v>
      </c>
    </row>
    <row r="398" spans="2:65" s="14" customFormat="1" ht="10.199999999999999">
      <c r="B398" s="172"/>
      <c r="D398" s="159" t="s">
        <v>167</v>
      </c>
      <c r="E398" s="173" t="s">
        <v>1</v>
      </c>
      <c r="F398" s="174" t="s">
        <v>174</v>
      </c>
      <c r="H398" s="175">
        <v>65.447999999999993</v>
      </c>
      <c r="I398" s="176"/>
      <c r="L398" s="172"/>
      <c r="M398" s="177"/>
      <c r="T398" s="178"/>
      <c r="AT398" s="173" t="s">
        <v>167</v>
      </c>
      <c r="AU398" s="173" t="s">
        <v>76</v>
      </c>
      <c r="AV398" s="14" t="s">
        <v>166</v>
      </c>
      <c r="AW398" s="14" t="s">
        <v>29</v>
      </c>
      <c r="AX398" s="14" t="s">
        <v>76</v>
      </c>
      <c r="AY398" s="173" t="s">
        <v>160</v>
      </c>
    </row>
    <row r="399" spans="2:65" s="11" customFormat="1" ht="25.95" customHeight="1">
      <c r="B399" s="131"/>
      <c r="D399" s="132" t="s">
        <v>71</v>
      </c>
      <c r="E399" s="133" t="s">
        <v>697</v>
      </c>
      <c r="F399" s="133" t="s">
        <v>698</v>
      </c>
      <c r="I399" s="134"/>
      <c r="J399" s="135">
        <f>BK399</f>
        <v>0</v>
      </c>
      <c r="L399" s="131"/>
      <c r="M399" s="136"/>
      <c r="P399" s="137">
        <f>P400</f>
        <v>0</v>
      </c>
      <c r="R399" s="137">
        <f>R400</f>
        <v>0</v>
      </c>
      <c r="T399" s="138">
        <f>T400</f>
        <v>0</v>
      </c>
      <c r="AR399" s="132" t="s">
        <v>76</v>
      </c>
      <c r="AT399" s="139" t="s">
        <v>71</v>
      </c>
      <c r="AU399" s="139" t="s">
        <v>72</v>
      </c>
      <c r="AY399" s="132" t="s">
        <v>160</v>
      </c>
      <c r="BK399" s="140">
        <f>BK400</f>
        <v>0</v>
      </c>
    </row>
    <row r="400" spans="2:65" s="1" customFormat="1" ht="33" customHeight="1">
      <c r="B400" s="143"/>
      <c r="C400" s="144" t="s">
        <v>626</v>
      </c>
      <c r="D400" s="144" t="s">
        <v>162</v>
      </c>
      <c r="E400" s="145" t="s">
        <v>1116</v>
      </c>
      <c r="F400" s="146" t="s">
        <v>1117</v>
      </c>
      <c r="G400" s="147" t="s">
        <v>246</v>
      </c>
      <c r="H400" s="148">
        <v>85.805000000000007</v>
      </c>
      <c r="I400" s="149"/>
      <c r="J400" s="150">
        <f>ROUND(I400*H400,2)</f>
        <v>0</v>
      </c>
      <c r="K400" s="151"/>
      <c r="L400" s="32"/>
      <c r="M400" s="152" t="s">
        <v>1</v>
      </c>
      <c r="N400" s="153" t="s">
        <v>38</v>
      </c>
      <c r="P400" s="154">
        <f>O400*H400</f>
        <v>0</v>
      </c>
      <c r="Q400" s="154">
        <v>0</v>
      </c>
      <c r="R400" s="154">
        <f>Q400*H400</f>
        <v>0</v>
      </c>
      <c r="S400" s="154">
        <v>0</v>
      </c>
      <c r="T400" s="155">
        <f>S400*H400</f>
        <v>0</v>
      </c>
      <c r="AR400" s="156" t="s">
        <v>166</v>
      </c>
      <c r="AT400" s="156" t="s">
        <v>162</v>
      </c>
      <c r="AU400" s="156" t="s">
        <v>76</v>
      </c>
      <c r="AY400" s="17" t="s">
        <v>160</v>
      </c>
      <c r="BE400" s="157">
        <f>IF(N400="základná",J400,0)</f>
        <v>0</v>
      </c>
      <c r="BF400" s="157">
        <f>IF(N400="znížená",J400,0)</f>
        <v>0</v>
      </c>
      <c r="BG400" s="157">
        <f>IF(N400="zákl. prenesená",J400,0)</f>
        <v>0</v>
      </c>
      <c r="BH400" s="157">
        <f>IF(N400="zníž. prenesená",J400,0)</f>
        <v>0</v>
      </c>
      <c r="BI400" s="157">
        <f>IF(N400="nulová",J400,0)</f>
        <v>0</v>
      </c>
      <c r="BJ400" s="17" t="s">
        <v>83</v>
      </c>
      <c r="BK400" s="157">
        <f>ROUND(I400*H400,2)</f>
        <v>0</v>
      </c>
      <c r="BL400" s="17" t="s">
        <v>166</v>
      </c>
      <c r="BM400" s="156" t="s">
        <v>629</v>
      </c>
    </row>
    <row r="401" spans="2:65" s="11" customFormat="1" ht="25.95" customHeight="1">
      <c r="B401" s="131"/>
      <c r="D401" s="132" t="s">
        <v>71</v>
      </c>
      <c r="E401" s="133" t="s">
        <v>743</v>
      </c>
      <c r="F401" s="133" t="s">
        <v>744</v>
      </c>
      <c r="I401" s="134"/>
      <c r="J401" s="135">
        <f>BK401</f>
        <v>0</v>
      </c>
      <c r="L401" s="131"/>
      <c r="M401" s="136"/>
      <c r="P401" s="137">
        <f>SUM(P402:P409)</f>
        <v>0</v>
      </c>
      <c r="R401" s="137">
        <f>SUM(R402:R409)</f>
        <v>0</v>
      </c>
      <c r="T401" s="138">
        <f>SUM(T402:T409)</f>
        <v>0</v>
      </c>
      <c r="AR401" s="132" t="s">
        <v>190</v>
      </c>
      <c r="AT401" s="139" t="s">
        <v>71</v>
      </c>
      <c r="AU401" s="139" t="s">
        <v>72</v>
      </c>
      <c r="AY401" s="132" t="s">
        <v>160</v>
      </c>
      <c r="BK401" s="140">
        <f>SUM(BK402:BK409)</f>
        <v>0</v>
      </c>
    </row>
    <row r="402" spans="2:65" s="1" customFormat="1" ht="24.15" customHeight="1">
      <c r="B402" s="143"/>
      <c r="C402" s="144" t="s">
        <v>400</v>
      </c>
      <c r="D402" s="144" t="s">
        <v>162</v>
      </c>
      <c r="E402" s="145" t="s">
        <v>1118</v>
      </c>
      <c r="F402" s="146" t="s">
        <v>1119</v>
      </c>
      <c r="G402" s="147" t="s">
        <v>1120</v>
      </c>
      <c r="H402" s="148">
        <v>12</v>
      </c>
      <c r="I402" s="149"/>
      <c r="J402" s="150">
        <f>ROUND(I402*H402,2)</f>
        <v>0</v>
      </c>
      <c r="K402" s="151"/>
      <c r="L402" s="32"/>
      <c r="M402" s="152" t="s">
        <v>1</v>
      </c>
      <c r="N402" s="153" t="s">
        <v>38</v>
      </c>
      <c r="P402" s="154">
        <f>O402*H402</f>
        <v>0</v>
      </c>
      <c r="Q402" s="154">
        <v>0</v>
      </c>
      <c r="R402" s="154">
        <f>Q402*H402</f>
        <v>0</v>
      </c>
      <c r="S402" s="154">
        <v>0</v>
      </c>
      <c r="T402" s="155">
        <f>S402*H402</f>
        <v>0</v>
      </c>
      <c r="AR402" s="156" t="s">
        <v>166</v>
      </c>
      <c r="AT402" s="156" t="s">
        <v>162</v>
      </c>
      <c r="AU402" s="156" t="s">
        <v>76</v>
      </c>
      <c r="AY402" s="17" t="s">
        <v>160</v>
      </c>
      <c r="BE402" s="157">
        <f>IF(N402="základná",J402,0)</f>
        <v>0</v>
      </c>
      <c r="BF402" s="157">
        <f>IF(N402="znížená",J402,0)</f>
        <v>0</v>
      </c>
      <c r="BG402" s="157">
        <f>IF(N402="zákl. prenesená",J402,0)</f>
        <v>0</v>
      </c>
      <c r="BH402" s="157">
        <f>IF(N402="zníž. prenesená",J402,0)</f>
        <v>0</v>
      </c>
      <c r="BI402" s="157">
        <f>IF(N402="nulová",J402,0)</f>
        <v>0</v>
      </c>
      <c r="BJ402" s="17" t="s">
        <v>83</v>
      </c>
      <c r="BK402" s="157">
        <f>ROUND(I402*H402,2)</f>
        <v>0</v>
      </c>
      <c r="BL402" s="17" t="s">
        <v>166</v>
      </c>
      <c r="BM402" s="156" t="s">
        <v>638</v>
      </c>
    </row>
    <row r="403" spans="2:65" s="13" customFormat="1" ht="20.399999999999999">
      <c r="B403" s="165"/>
      <c r="D403" s="159" t="s">
        <v>167</v>
      </c>
      <c r="E403" s="166" t="s">
        <v>1</v>
      </c>
      <c r="F403" s="167" t="s">
        <v>1121</v>
      </c>
      <c r="H403" s="168">
        <v>2</v>
      </c>
      <c r="I403" s="169"/>
      <c r="L403" s="165"/>
      <c r="M403" s="170"/>
      <c r="T403" s="171"/>
      <c r="AT403" s="166" t="s">
        <v>167</v>
      </c>
      <c r="AU403" s="166" t="s">
        <v>76</v>
      </c>
      <c r="AV403" s="13" t="s">
        <v>83</v>
      </c>
      <c r="AW403" s="13" t="s">
        <v>29</v>
      </c>
      <c r="AX403" s="13" t="s">
        <v>72</v>
      </c>
      <c r="AY403" s="166" t="s">
        <v>160</v>
      </c>
    </row>
    <row r="404" spans="2:65" s="13" customFormat="1" ht="10.199999999999999">
      <c r="B404" s="165"/>
      <c r="D404" s="159" t="s">
        <v>167</v>
      </c>
      <c r="E404" s="166" t="s">
        <v>1</v>
      </c>
      <c r="F404" s="167" t="s">
        <v>1122</v>
      </c>
      <c r="H404" s="168">
        <v>10</v>
      </c>
      <c r="I404" s="169"/>
      <c r="L404" s="165"/>
      <c r="M404" s="170"/>
      <c r="T404" s="171"/>
      <c r="AT404" s="166" t="s">
        <v>167</v>
      </c>
      <c r="AU404" s="166" t="s">
        <v>76</v>
      </c>
      <c r="AV404" s="13" t="s">
        <v>83</v>
      </c>
      <c r="AW404" s="13" t="s">
        <v>29</v>
      </c>
      <c r="AX404" s="13" t="s">
        <v>72</v>
      </c>
      <c r="AY404" s="166" t="s">
        <v>160</v>
      </c>
    </row>
    <row r="405" spans="2:65" s="14" customFormat="1" ht="10.199999999999999">
      <c r="B405" s="172"/>
      <c r="D405" s="159" t="s">
        <v>167</v>
      </c>
      <c r="E405" s="173" t="s">
        <v>1</v>
      </c>
      <c r="F405" s="174" t="s">
        <v>174</v>
      </c>
      <c r="H405" s="175">
        <v>12</v>
      </c>
      <c r="I405" s="176"/>
      <c r="L405" s="172"/>
      <c r="M405" s="177"/>
      <c r="T405" s="178"/>
      <c r="AT405" s="173" t="s">
        <v>167</v>
      </c>
      <c r="AU405" s="173" t="s">
        <v>76</v>
      </c>
      <c r="AV405" s="14" t="s">
        <v>166</v>
      </c>
      <c r="AW405" s="14" t="s">
        <v>29</v>
      </c>
      <c r="AX405" s="14" t="s">
        <v>76</v>
      </c>
      <c r="AY405" s="173" t="s">
        <v>160</v>
      </c>
    </row>
    <row r="406" spans="2:65" s="1" customFormat="1" ht="33" customHeight="1">
      <c r="B406" s="143"/>
      <c r="C406" s="144" t="s">
        <v>641</v>
      </c>
      <c r="D406" s="144" t="s">
        <v>162</v>
      </c>
      <c r="E406" s="145" t="s">
        <v>1123</v>
      </c>
      <c r="F406" s="146" t="s">
        <v>1124</v>
      </c>
      <c r="G406" s="147" t="s">
        <v>485</v>
      </c>
      <c r="H406" s="148">
        <v>1</v>
      </c>
      <c r="I406" s="149"/>
      <c r="J406" s="150">
        <f>ROUND(I406*H406,2)</f>
        <v>0</v>
      </c>
      <c r="K406" s="151"/>
      <c r="L406" s="32"/>
      <c r="M406" s="152" t="s">
        <v>1</v>
      </c>
      <c r="N406" s="153" t="s">
        <v>38</v>
      </c>
      <c r="P406" s="154">
        <f>O406*H406</f>
        <v>0</v>
      </c>
      <c r="Q406" s="154">
        <v>0</v>
      </c>
      <c r="R406" s="154">
        <f>Q406*H406</f>
        <v>0</v>
      </c>
      <c r="S406" s="154">
        <v>0</v>
      </c>
      <c r="T406" s="155">
        <f>S406*H406</f>
        <v>0</v>
      </c>
      <c r="AR406" s="156" t="s">
        <v>166</v>
      </c>
      <c r="AT406" s="156" t="s">
        <v>162</v>
      </c>
      <c r="AU406" s="156" t="s">
        <v>76</v>
      </c>
      <c r="AY406" s="17" t="s">
        <v>160</v>
      </c>
      <c r="BE406" s="157">
        <f>IF(N406="základná",J406,0)</f>
        <v>0</v>
      </c>
      <c r="BF406" s="157">
        <f>IF(N406="znížená",J406,0)</f>
        <v>0</v>
      </c>
      <c r="BG406" s="157">
        <f>IF(N406="zákl. prenesená",J406,0)</f>
        <v>0</v>
      </c>
      <c r="BH406" s="157">
        <f>IF(N406="zníž. prenesená",J406,0)</f>
        <v>0</v>
      </c>
      <c r="BI406" s="157">
        <f>IF(N406="nulová",J406,0)</f>
        <v>0</v>
      </c>
      <c r="BJ406" s="17" t="s">
        <v>83</v>
      </c>
      <c r="BK406" s="157">
        <f>ROUND(I406*H406,2)</f>
        <v>0</v>
      </c>
      <c r="BL406" s="17" t="s">
        <v>166</v>
      </c>
      <c r="BM406" s="156" t="s">
        <v>644</v>
      </c>
    </row>
    <row r="407" spans="2:65" s="12" customFormat="1" ht="10.199999999999999">
      <c r="B407" s="158"/>
      <c r="D407" s="159" t="s">
        <v>167</v>
      </c>
      <c r="E407" s="160" t="s">
        <v>1</v>
      </c>
      <c r="F407" s="161" t="s">
        <v>1125</v>
      </c>
      <c r="H407" s="160" t="s">
        <v>1</v>
      </c>
      <c r="I407" s="162"/>
      <c r="L407" s="158"/>
      <c r="M407" s="163"/>
      <c r="T407" s="164"/>
      <c r="AT407" s="160" t="s">
        <v>167</v>
      </c>
      <c r="AU407" s="160" t="s">
        <v>76</v>
      </c>
      <c r="AV407" s="12" t="s">
        <v>76</v>
      </c>
      <c r="AW407" s="12" t="s">
        <v>29</v>
      </c>
      <c r="AX407" s="12" t="s">
        <v>72</v>
      </c>
      <c r="AY407" s="160" t="s">
        <v>160</v>
      </c>
    </row>
    <row r="408" spans="2:65" s="13" customFormat="1" ht="10.199999999999999">
      <c r="B408" s="165"/>
      <c r="D408" s="159" t="s">
        <v>167</v>
      </c>
      <c r="E408" s="166" t="s">
        <v>1</v>
      </c>
      <c r="F408" s="167" t="s">
        <v>76</v>
      </c>
      <c r="H408" s="168">
        <v>1</v>
      </c>
      <c r="I408" s="169"/>
      <c r="L408" s="165"/>
      <c r="M408" s="170"/>
      <c r="T408" s="171"/>
      <c r="AT408" s="166" t="s">
        <v>167</v>
      </c>
      <c r="AU408" s="166" t="s">
        <v>76</v>
      </c>
      <c r="AV408" s="13" t="s">
        <v>83</v>
      </c>
      <c r="AW408" s="13" t="s">
        <v>29</v>
      </c>
      <c r="AX408" s="13" t="s">
        <v>72</v>
      </c>
      <c r="AY408" s="166" t="s">
        <v>160</v>
      </c>
    </row>
    <row r="409" spans="2:65" s="14" customFormat="1" ht="10.199999999999999">
      <c r="B409" s="172"/>
      <c r="D409" s="159" t="s">
        <v>167</v>
      </c>
      <c r="E409" s="173" t="s">
        <v>1</v>
      </c>
      <c r="F409" s="174" t="s">
        <v>174</v>
      </c>
      <c r="H409" s="175">
        <v>1</v>
      </c>
      <c r="I409" s="176"/>
      <c r="L409" s="172"/>
      <c r="M409" s="197"/>
      <c r="N409" s="198"/>
      <c r="O409" s="198"/>
      <c r="P409" s="198"/>
      <c r="Q409" s="198"/>
      <c r="R409" s="198"/>
      <c r="S409" s="198"/>
      <c r="T409" s="199"/>
      <c r="AT409" s="173" t="s">
        <v>167</v>
      </c>
      <c r="AU409" s="173" t="s">
        <v>76</v>
      </c>
      <c r="AV409" s="14" t="s">
        <v>166</v>
      </c>
      <c r="AW409" s="14" t="s">
        <v>29</v>
      </c>
      <c r="AX409" s="14" t="s">
        <v>76</v>
      </c>
      <c r="AY409" s="173" t="s">
        <v>160</v>
      </c>
    </row>
    <row r="410" spans="2:65" s="1" customFormat="1" ht="6.9" customHeight="1">
      <c r="B410" s="47"/>
      <c r="C410" s="48"/>
      <c r="D410" s="48"/>
      <c r="E410" s="48"/>
      <c r="F410" s="48"/>
      <c r="G410" s="48"/>
      <c r="H410" s="48"/>
      <c r="I410" s="48"/>
      <c r="J410" s="48"/>
      <c r="K410" s="48"/>
      <c r="L410" s="32"/>
    </row>
  </sheetData>
  <autoFilter ref="C125:K409" xr:uid="{00000000-0009-0000-0000-000004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52"/>
  <sheetViews>
    <sheetView showGridLines="0" topLeftCell="A65" workbookViewId="0">
      <selection activeCell="E129" sqref="E129"/>
    </sheetView>
  </sheetViews>
  <sheetFormatPr defaultRowHeight="13.8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96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2" t="str">
        <f>'Rekapitulácia stavby'!K6</f>
        <v>Príloha č.2_Výkaz výmer_Obratiská autobusov zadanie</v>
      </c>
      <c r="F7" s="253"/>
      <c r="G7" s="253"/>
      <c r="H7" s="253"/>
      <c r="L7" s="20"/>
    </row>
    <row r="8" spans="2:46" ht="12" customHeight="1">
      <c r="B8" s="20"/>
      <c r="D8" s="27" t="s">
        <v>124</v>
      </c>
      <c r="L8" s="20"/>
    </row>
    <row r="9" spans="2:46" s="1" customFormat="1" ht="16.5" customHeight="1">
      <c r="B9" s="32"/>
      <c r="E9" s="252" t="s">
        <v>125</v>
      </c>
      <c r="F9" s="254"/>
      <c r="G9" s="254"/>
      <c r="H9" s="254"/>
      <c r="L9" s="32"/>
    </row>
    <row r="10" spans="2:46" s="1" customFormat="1" ht="12" customHeight="1">
      <c r="B10" s="32"/>
      <c r="D10" s="27" t="s">
        <v>126</v>
      </c>
      <c r="L10" s="32"/>
    </row>
    <row r="11" spans="2:46" s="1" customFormat="1" ht="30" customHeight="1">
      <c r="B11" s="32"/>
      <c r="E11" s="211" t="s">
        <v>1126</v>
      </c>
      <c r="F11" s="254"/>
      <c r="G11" s="254"/>
      <c r="H11" s="254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26. 1. 2026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tr">
        <f>IF('Rekapitulácia stavby'!AN10="","",'Rekapitulácia stavby'!AN10)</f>
        <v/>
      </c>
      <c r="L16" s="32"/>
    </row>
    <row r="17" spans="2:12" s="1" customFormat="1" ht="18" customHeight="1">
      <c r="B17" s="32"/>
      <c r="E17" s="25" t="str">
        <f>IF('Rekapitulácia stavby'!E11="","",'Rekapitulácia stavby'!E11)</f>
        <v xml:space="preserve"> </v>
      </c>
      <c r="I17" s="27" t="s">
        <v>25</v>
      </c>
      <c r="J17" s="25" t="str">
        <f>IF('Rekapitulácia stavby'!AN11="","",'Rekapitulácia stavby'!AN11)</f>
        <v/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5" t="str">
        <f>'Rekapitulácia stavby'!E14</f>
        <v>Vyplň údaj</v>
      </c>
      <c r="F20" s="216"/>
      <c r="G20" s="216"/>
      <c r="H20" s="216"/>
      <c r="I20" s="27" t="s">
        <v>25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24</v>
      </c>
      <c r="J22" s="25" t="str">
        <f>IF('Rekapitulácia stavby'!AN16="","",'Rekapitulácia stavby'!AN16)</f>
        <v/>
      </c>
      <c r="L22" s="32"/>
    </row>
    <row r="23" spans="2:12" s="1" customFormat="1" ht="18" customHeight="1">
      <c r="B23" s="32"/>
      <c r="E23" s="25" t="str">
        <f>IF('Rekapitulácia stavby'!E17="","",'Rekapitulácia stavby'!E17)</f>
        <v xml:space="preserve"> </v>
      </c>
      <c r="I23" s="27" t="s">
        <v>25</v>
      </c>
      <c r="J23" s="25" t="str">
        <f>IF('Rekapitulácia stavby'!AN17="","",'Rekapitulácia stavby'!AN17)</f>
        <v/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30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7"/>
      <c r="E29" s="221" t="s">
        <v>1</v>
      </c>
      <c r="F29" s="221"/>
      <c r="G29" s="221"/>
      <c r="H29" s="221"/>
      <c r="L29" s="97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32</v>
      </c>
      <c r="J32" s="69">
        <f>ROUND(J127,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" customHeight="1">
      <c r="B35" s="32"/>
      <c r="D35" s="58" t="s">
        <v>36</v>
      </c>
      <c r="E35" s="37" t="s">
        <v>37</v>
      </c>
      <c r="F35" s="99">
        <f>ROUND((SUM(BE127:BE351)),  2)</f>
        <v>0</v>
      </c>
      <c r="G35" s="100"/>
      <c r="H35" s="100"/>
      <c r="I35" s="101">
        <v>0.23</v>
      </c>
      <c r="J35" s="99">
        <f>ROUND(((SUM(BE127:BE351))*I35),  2)</f>
        <v>0</v>
      </c>
      <c r="L35" s="32"/>
    </row>
    <row r="36" spans="2:12" s="1" customFormat="1" ht="14.4" customHeight="1">
      <c r="B36" s="32"/>
      <c r="E36" s="37" t="s">
        <v>38</v>
      </c>
      <c r="F36" s="89">
        <f>ROUND((SUM(BF127:BF351)),  2)</f>
        <v>0</v>
      </c>
      <c r="I36" s="102">
        <v>0.23</v>
      </c>
      <c r="J36" s="89">
        <f>ROUND(((SUM(BF127:BF351))*I36),  2)</f>
        <v>0</v>
      </c>
      <c r="L36" s="32"/>
    </row>
    <row r="37" spans="2:12" s="1" customFormat="1" ht="14.4" hidden="1" customHeight="1">
      <c r="B37" s="32"/>
      <c r="E37" s="27" t="s">
        <v>39</v>
      </c>
      <c r="F37" s="89">
        <f>ROUND((SUM(BG127:BG351)),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40</v>
      </c>
      <c r="F38" s="89">
        <f>ROUND((SUM(BH127:BH351)),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41</v>
      </c>
      <c r="F39" s="99">
        <f>ROUND((SUM(BI127:BI351)),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42</v>
      </c>
      <c r="E41" s="60"/>
      <c r="F41" s="60"/>
      <c r="G41" s="105" t="s">
        <v>43</v>
      </c>
      <c r="H41" s="106" t="s">
        <v>44</v>
      </c>
      <c r="I41" s="60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hidden="1" customHeight="1">
      <c r="B82" s="32"/>
      <c r="C82" s="21" t="s">
        <v>128</v>
      </c>
      <c r="L82" s="32"/>
    </row>
    <row r="83" spans="2:12" s="1" customFormat="1" ht="6.9" hidden="1" customHeight="1">
      <c r="B83" s="32"/>
      <c r="L83" s="32"/>
    </row>
    <row r="84" spans="2:12" s="1" customFormat="1" ht="12" hidden="1" customHeight="1">
      <c r="B84" s="32"/>
      <c r="C84" s="27" t="s">
        <v>15</v>
      </c>
      <c r="L84" s="32"/>
    </row>
    <row r="85" spans="2:12" s="1" customFormat="1" ht="16.5" hidden="1" customHeight="1">
      <c r="B85" s="32"/>
      <c r="E85" s="252" t="str">
        <f>E7</f>
        <v>Príloha č.2_Výkaz výmer_Obratiská autobusov zadanie</v>
      </c>
      <c r="F85" s="253"/>
      <c r="G85" s="253"/>
      <c r="H85" s="253"/>
      <c r="L85" s="32"/>
    </row>
    <row r="86" spans="2:12" ht="12" hidden="1" customHeight="1">
      <c r="B86" s="20"/>
      <c r="C86" s="27" t="s">
        <v>124</v>
      </c>
      <c r="L86" s="20"/>
    </row>
    <row r="87" spans="2:12" s="1" customFormat="1" ht="16.5" hidden="1" customHeight="1">
      <c r="B87" s="32"/>
      <c r="E87" s="252" t="s">
        <v>125</v>
      </c>
      <c r="F87" s="254"/>
      <c r="G87" s="254"/>
      <c r="H87" s="254"/>
      <c r="L87" s="32"/>
    </row>
    <row r="88" spans="2:12" s="1" customFormat="1" ht="12" hidden="1" customHeight="1">
      <c r="B88" s="32"/>
      <c r="C88" s="27" t="s">
        <v>126</v>
      </c>
      <c r="L88" s="32"/>
    </row>
    <row r="89" spans="2:12" s="1" customFormat="1" ht="30" hidden="1" customHeight="1">
      <c r="B89" s="32"/>
      <c r="E89" s="211" t="str">
        <f>E11</f>
        <v>SO_01_06_KD - Verejné osvetlenie-Obratisko pre kultúrnom dome v obci Kostolná pri Dunaji</v>
      </c>
      <c r="F89" s="254"/>
      <c r="G89" s="254"/>
      <c r="H89" s="254"/>
      <c r="L89" s="32"/>
    </row>
    <row r="90" spans="2:12" s="1" customFormat="1" ht="6.9" hidden="1" customHeight="1">
      <c r="B90" s="32"/>
      <c r="L90" s="32"/>
    </row>
    <row r="91" spans="2:12" s="1" customFormat="1" ht="12" hidden="1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26. 1. 2026</v>
      </c>
      <c r="L91" s="32"/>
    </row>
    <row r="92" spans="2:12" s="1" customFormat="1" ht="6.9" hidden="1" customHeight="1">
      <c r="B92" s="32"/>
      <c r="L92" s="32"/>
    </row>
    <row r="93" spans="2:12" s="1" customFormat="1" ht="15.15" hidden="1" customHeight="1">
      <c r="B93" s="32"/>
      <c r="C93" s="27" t="s">
        <v>23</v>
      </c>
      <c r="F93" s="25" t="str">
        <f>E17</f>
        <v xml:space="preserve"> </v>
      </c>
      <c r="I93" s="27" t="s">
        <v>28</v>
      </c>
      <c r="J93" s="30" t="str">
        <f>E23</f>
        <v xml:space="preserve"> </v>
      </c>
      <c r="L93" s="32"/>
    </row>
    <row r="94" spans="2:12" s="1" customFormat="1" ht="15.15" hidden="1" customHeight="1">
      <c r="B94" s="32"/>
      <c r="C94" s="27" t="s">
        <v>26</v>
      </c>
      <c r="F94" s="25" t="str">
        <f>IF(E20="","",E20)</f>
        <v>Vyplň údaj</v>
      </c>
      <c r="I94" s="27" t="s">
        <v>30</v>
      </c>
      <c r="J94" s="30" t="str">
        <f>E26</f>
        <v xml:space="preserve"> </v>
      </c>
      <c r="L94" s="32"/>
    </row>
    <row r="95" spans="2:12" s="1" customFormat="1" ht="10.35" hidden="1" customHeight="1">
      <c r="B95" s="32"/>
      <c r="L95" s="32"/>
    </row>
    <row r="96" spans="2:12" s="1" customFormat="1" ht="29.25" hidden="1" customHeight="1">
      <c r="B96" s="32"/>
      <c r="C96" s="111" t="s">
        <v>129</v>
      </c>
      <c r="D96" s="103"/>
      <c r="E96" s="103"/>
      <c r="F96" s="103"/>
      <c r="G96" s="103"/>
      <c r="H96" s="103"/>
      <c r="I96" s="103"/>
      <c r="J96" s="112" t="s">
        <v>130</v>
      </c>
      <c r="K96" s="103"/>
      <c r="L96" s="32"/>
    </row>
    <row r="97" spans="2:47" s="1" customFormat="1" ht="10.35" hidden="1" customHeight="1">
      <c r="B97" s="32"/>
      <c r="L97" s="32"/>
    </row>
    <row r="98" spans="2:47" s="1" customFormat="1" ht="22.8" hidden="1" customHeight="1">
      <c r="B98" s="32"/>
      <c r="C98" s="113" t="s">
        <v>131</v>
      </c>
      <c r="J98" s="69">
        <f>J127</f>
        <v>0</v>
      </c>
      <c r="L98" s="32"/>
      <c r="AU98" s="17" t="s">
        <v>132</v>
      </c>
    </row>
    <row r="99" spans="2:47" s="8" customFormat="1" ht="24.9" hidden="1" customHeight="1">
      <c r="B99" s="114"/>
      <c r="D99" s="115" t="s">
        <v>133</v>
      </c>
      <c r="E99" s="116"/>
      <c r="F99" s="116"/>
      <c r="G99" s="116"/>
      <c r="H99" s="116"/>
      <c r="I99" s="116"/>
      <c r="J99" s="117">
        <f>J128</f>
        <v>0</v>
      </c>
      <c r="L99" s="114"/>
    </row>
    <row r="100" spans="2:47" s="9" customFormat="1" ht="19.95" hidden="1" customHeight="1">
      <c r="B100" s="118"/>
      <c r="D100" s="119" t="s">
        <v>753</v>
      </c>
      <c r="E100" s="120"/>
      <c r="F100" s="120"/>
      <c r="G100" s="120"/>
      <c r="H100" s="120"/>
      <c r="I100" s="120"/>
      <c r="J100" s="121">
        <f>J129</f>
        <v>0</v>
      </c>
      <c r="L100" s="118"/>
    </row>
    <row r="101" spans="2:47" s="9" customFormat="1" ht="19.95" hidden="1" customHeight="1">
      <c r="B101" s="118"/>
      <c r="D101" s="119" t="s">
        <v>135</v>
      </c>
      <c r="E101" s="120"/>
      <c r="F101" s="120"/>
      <c r="G101" s="120"/>
      <c r="H101" s="120"/>
      <c r="I101" s="120"/>
      <c r="J101" s="121">
        <f>J135</f>
        <v>0</v>
      </c>
      <c r="L101" s="118"/>
    </row>
    <row r="102" spans="2:47" s="8" customFormat="1" ht="24.9" hidden="1" customHeight="1">
      <c r="B102" s="114"/>
      <c r="D102" s="115" t="s">
        <v>756</v>
      </c>
      <c r="E102" s="116"/>
      <c r="F102" s="116"/>
      <c r="G102" s="116"/>
      <c r="H102" s="116"/>
      <c r="I102" s="116"/>
      <c r="J102" s="117">
        <f>J140</f>
        <v>0</v>
      </c>
      <c r="L102" s="114"/>
    </row>
    <row r="103" spans="2:47" s="9" customFormat="1" ht="19.95" hidden="1" customHeight="1">
      <c r="B103" s="118"/>
      <c r="D103" s="119" t="s">
        <v>757</v>
      </c>
      <c r="E103" s="120"/>
      <c r="F103" s="120"/>
      <c r="G103" s="120"/>
      <c r="H103" s="120"/>
      <c r="I103" s="120"/>
      <c r="J103" s="121">
        <f>J141</f>
        <v>0</v>
      </c>
      <c r="L103" s="118"/>
    </row>
    <row r="104" spans="2:47" s="9" customFormat="1" ht="19.95" hidden="1" customHeight="1">
      <c r="B104" s="118"/>
      <c r="D104" s="119" t="s">
        <v>1127</v>
      </c>
      <c r="E104" s="120"/>
      <c r="F104" s="120"/>
      <c r="G104" s="120"/>
      <c r="H104" s="120"/>
      <c r="I104" s="120"/>
      <c r="J104" s="121">
        <f>J319</f>
        <v>0</v>
      </c>
      <c r="L104" s="118"/>
    </row>
    <row r="105" spans="2:47" s="9" customFormat="1" ht="19.95" hidden="1" customHeight="1">
      <c r="B105" s="118"/>
      <c r="D105" s="119" t="s">
        <v>1128</v>
      </c>
      <c r="E105" s="120"/>
      <c r="F105" s="120"/>
      <c r="G105" s="120"/>
      <c r="H105" s="120"/>
      <c r="I105" s="120"/>
      <c r="J105" s="121">
        <f>J332</f>
        <v>0</v>
      </c>
      <c r="L105" s="118"/>
    </row>
    <row r="106" spans="2:47" s="1" customFormat="1" ht="21.75" hidden="1" customHeight="1">
      <c r="B106" s="32"/>
      <c r="L106" s="32"/>
    </row>
    <row r="107" spans="2:47" s="1" customFormat="1" ht="6.9" hidden="1" customHeight="1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2"/>
    </row>
    <row r="108" spans="2:47" ht="10.199999999999999" hidden="1"/>
    <row r="109" spans="2:47" ht="10.199999999999999" hidden="1"/>
    <row r="110" spans="2:47" ht="10.199999999999999" hidden="1"/>
    <row r="111" spans="2:47" s="1" customFormat="1" ht="6.9" customHeight="1"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32"/>
    </row>
    <row r="112" spans="2:47" s="1" customFormat="1" ht="24.9" customHeight="1">
      <c r="B112" s="32"/>
      <c r="C112" s="21" t="s">
        <v>146</v>
      </c>
      <c r="L112" s="32"/>
    </row>
    <row r="113" spans="2:63" s="1" customFormat="1" ht="6.9" customHeight="1">
      <c r="B113" s="32"/>
      <c r="L113" s="32"/>
    </row>
    <row r="114" spans="2:63" s="1" customFormat="1" ht="12" customHeight="1">
      <c r="B114" s="32"/>
      <c r="C114" s="27" t="s">
        <v>15</v>
      </c>
      <c r="L114" s="32"/>
    </row>
    <row r="115" spans="2:63" s="1" customFormat="1" ht="16.5" customHeight="1">
      <c r="B115" s="32"/>
      <c r="E115" s="252" t="str">
        <f>E7</f>
        <v>Príloha č.2_Výkaz výmer_Obratiská autobusov zadanie</v>
      </c>
      <c r="F115" s="253"/>
      <c r="G115" s="253"/>
      <c r="H115" s="253"/>
      <c r="L115" s="32"/>
    </row>
    <row r="116" spans="2:63" ht="12" customHeight="1">
      <c r="B116" s="20"/>
      <c r="C116" s="27" t="s">
        <v>124</v>
      </c>
      <c r="L116" s="20"/>
    </row>
    <row r="117" spans="2:63" s="1" customFormat="1" ht="16.5" customHeight="1">
      <c r="B117" s="32"/>
      <c r="E117" s="252" t="s">
        <v>125</v>
      </c>
      <c r="F117" s="254"/>
      <c r="G117" s="254"/>
      <c r="H117" s="254"/>
      <c r="L117" s="32"/>
    </row>
    <row r="118" spans="2:63" s="1" customFormat="1" ht="12" customHeight="1">
      <c r="B118" s="32"/>
      <c r="C118" s="27" t="s">
        <v>126</v>
      </c>
      <c r="L118" s="32"/>
    </row>
    <row r="119" spans="2:63" s="1" customFormat="1" ht="30" customHeight="1">
      <c r="B119" s="32"/>
      <c r="E119" s="211" t="str">
        <f>E11</f>
        <v>SO_01_06_KD - Verejné osvetlenie-Obratisko pre kultúrnom dome v obci Kostolná pri Dunaji</v>
      </c>
      <c r="F119" s="254"/>
      <c r="G119" s="254"/>
      <c r="H119" s="254"/>
      <c r="L119" s="32"/>
    </row>
    <row r="120" spans="2:63" s="1" customFormat="1" ht="6.9" customHeight="1">
      <c r="B120" s="32"/>
      <c r="L120" s="32"/>
    </row>
    <row r="121" spans="2:63" s="1" customFormat="1" ht="12" customHeight="1">
      <c r="B121" s="32"/>
      <c r="C121" s="27" t="s">
        <v>19</v>
      </c>
      <c r="F121" s="25" t="str">
        <f>F14</f>
        <v xml:space="preserve"> </v>
      </c>
      <c r="I121" s="27" t="s">
        <v>21</v>
      </c>
      <c r="J121" s="55" t="str">
        <f>IF(J14="","",J14)</f>
        <v>26. 1. 2026</v>
      </c>
      <c r="L121" s="32"/>
    </row>
    <row r="122" spans="2:63" s="1" customFormat="1" ht="6.9" customHeight="1">
      <c r="B122" s="32"/>
      <c r="L122" s="32"/>
    </row>
    <row r="123" spans="2:63" s="1" customFormat="1" ht="15.15" customHeight="1">
      <c r="B123" s="32"/>
      <c r="C123" s="27" t="s">
        <v>23</v>
      </c>
      <c r="F123" s="25" t="str">
        <f>E17</f>
        <v xml:space="preserve"> </v>
      </c>
      <c r="I123" s="27" t="s">
        <v>28</v>
      </c>
      <c r="J123" s="30" t="str">
        <f>E23</f>
        <v xml:space="preserve"> </v>
      </c>
      <c r="L123" s="32"/>
    </row>
    <row r="124" spans="2:63" s="1" customFormat="1" ht="15.15" customHeight="1">
      <c r="B124" s="32"/>
      <c r="C124" s="27" t="s">
        <v>26</v>
      </c>
      <c r="F124" s="25" t="str">
        <f>IF(E20="","",E20)</f>
        <v>Vyplň údaj</v>
      </c>
      <c r="I124" s="27" t="s">
        <v>30</v>
      </c>
      <c r="J124" s="30" t="str">
        <f>E26</f>
        <v xml:space="preserve"> 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22"/>
      <c r="C126" s="123" t="s">
        <v>147</v>
      </c>
      <c r="D126" s="124" t="s">
        <v>57</v>
      </c>
      <c r="E126" s="124" t="s">
        <v>53</v>
      </c>
      <c r="F126" s="124" t="s">
        <v>54</v>
      </c>
      <c r="G126" s="124" t="s">
        <v>148</v>
      </c>
      <c r="H126" s="124" t="s">
        <v>149</v>
      </c>
      <c r="I126" s="124" t="s">
        <v>150</v>
      </c>
      <c r="J126" s="125" t="s">
        <v>130</v>
      </c>
      <c r="K126" s="126" t="s">
        <v>151</v>
      </c>
      <c r="L126" s="122"/>
      <c r="M126" s="62" t="s">
        <v>1</v>
      </c>
      <c r="N126" s="63" t="s">
        <v>36</v>
      </c>
      <c r="O126" s="63" t="s">
        <v>152</v>
      </c>
      <c r="P126" s="63" t="s">
        <v>153</v>
      </c>
      <c r="Q126" s="63" t="s">
        <v>154</v>
      </c>
      <c r="R126" s="63" t="s">
        <v>155</v>
      </c>
      <c r="S126" s="63" t="s">
        <v>156</v>
      </c>
      <c r="T126" s="64" t="s">
        <v>157</v>
      </c>
    </row>
    <row r="127" spans="2:63" s="1" customFormat="1" ht="22.8" customHeight="1">
      <c r="B127" s="32"/>
      <c r="C127" s="67" t="s">
        <v>131</v>
      </c>
      <c r="J127" s="127">
        <f>BK127</f>
        <v>0</v>
      </c>
      <c r="L127" s="32"/>
      <c r="M127" s="65"/>
      <c r="N127" s="56"/>
      <c r="O127" s="56"/>
      <c r="P127" s="128">
        <f>P128+P140</f>
        <v>0</v>
      </c>
      <c r="Q127" s="56"/>
      <c r="R127" s="128">
        <f>R128+R140</f>
        <v>0</v>
      </c>
      <c r="S127" s="56"/>
      <c r="T127" s="129">
        <f>T128+T140</f>
        <v>0</v>
      </c>
      <c r="AT127" s="17" t="s">
        <v>71</v>
      </c>
      <c r="AU127" s="17" t="s">
        <v>132</v>
      </c>
      <c r="BK127" s="130">
        <f>BK128+BK140</f>
        <v>0</v>
      </c>
    </row>
    <row r="128" spans="2:63" s="11" customFormat="1" ht="25.95" customHeight="1">
      <c r="B128" s="131"/>
      <c r="D128" s="132" t="s">
        <v>71</v>
      </c>
      <c r="E128" s="133" t="s">
        <v>158</v>
      </c>
      <c r="F128" s="133" t="s">
        <v>159</v>
      </c>
      <c r="I128" s="134"/>
      <c r="J128" s="135">
        <f>BK128</f>
        <v>0</v>
      </c>
      <c r="L128" s="131"/>
      <c r="M128" s="136"/>
      <c r="P128" s="137">
        <f>P129+P135</f>
        <v>0</v>
      </c>
      <c r="R128" s="137">
        <f>R129+R135</f>
        <v>0</v>
      </c>
      <c r="T128" s="138">
        <f>T129+T135</f>
        <v>0</v>
      </c>
      <c r="AR128" s="132" t="s">
        <v>76</v>
      </c>
      <c r="AT128" s="139" t="s">
        <v>71</v>
      </c>
      <c r="AU128" s="139" t="s">
        <v>72</v>
      </c>
      <c r="AY128" s="132" t="s">
        <v>160</v>
      </c>
      <c r="BK128" s="140">
        <f>BK129+BK135</f>
        <v>0</v>
      </c>
    </row>
    <row r="129" spans="2:65" s="11" customFormat="1" ht="22.8" customHeight="1">
      <c r="B129" s="131"/>
      <c r="D129" s="132" t="s">
        <v>71</v>
      </c>
      <c r="E129" s="141" t="s">
        <v>76</v>
      </c>
      <c r="F129" s="141" t="s">
        <v>758</v>
      </c>
      <c r="I129" s="134"/>
      <c r="J129" s="142">
        <f>BK129</f>
        <v>0</v>
      </c>
      <c r="L129" s="131"/>
      <c r="M129" s="136"/>
      <c r="P129" s="137">
        <f>SUM(P130:P134)</f>
        <v>0</v>
      </c>
      <c r="R129" s="137">
        <f>SUM(R130:R134)</f>
        <v>0</v>
      </c>
      <c r="T129" s="138">
        <f>SUM(T130:T134)</f>
        <v>0</v>
      </c>
      <c r="AR129" s="132" t="s">
        <v>76</v>
      </c>
      <c r="AT129" s="139" t="s">
        <v>71</v>
      </c>
      <c r="AU129" s="139" t="s">
        <v>76</v>
      </c>
      <c r="AY129" s="132" t="s">
        <v>160</v>
      </c>
      <c r="BK129" s="140">
        <f>SUM(BK130:BK134)</f>
        <v>0</v>
      </c>
    </row>
    <row r="130" spans="2:65" s="1" customFormat="1" ht="24.15" customHeight="1">
      <c r="B130" s="143"/>
      <c r="C130" s="144" t="s">
        <v>76</v>
      </c>
      <c r="D130" s="144" t="s">
        <v>162</v>
      </c>
      <c r="E130" s="145" t="s">
        <v>1129</v>
      </c>
      <c r="F130" s="146" t="s">
        <v>1130</v>
      </c>
      <c r="G130" s="147" t="s">
        <v>601</v>
      </c>
      <c r="H130" s="148">
        <v>18</v>
      </c>
      <c r="I130" s="149"/>
      <c r="J130" s="150">
        <f>ROUND(I130*H130,2)</f>
        <v>0</v>
      </c>
      <c r="K130" s="151"/>
      <c r="L130" s="32"/>
      <c r="M130" s="152" t="s">
        <v>1</v>
      </c>
      <c r="N130" s="153" t="s">
        <v>38</v>
      </c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AR130" s="156" t="s">
        <v>166</v>
      </c>
      <c r="AT130" s="156" t="s">
        <v>162</v>
      </c>
      <c r="AU130" s="156" t="s">
        <v>83</v>
      </c>
      <c r="AY130" s="17" t="s">
        <v>160</v>
      </c>
      <c r="BE130" s="157">
        <f>IF(N130="základná",J130,0)</f>
        <v>0</v>
      </c>
      <c r="BF130" s="157">
        <f>IF(N130="znížená",J130,0)</f>
        <v>0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7" t="s">
        <v>83</v>
      </c>
      <c r="BK130" s="157">
        <f>ROUND(I130*H130,2)</f>
        <v>0</v>
      </c>
      <c r="BL130" s="17" t="s">
        <v>166</v>
      </c>
      <c r="BM130" s="156" t="s">
        <v>83</v>
      </c>
    </row>
    <row r="131" spans="2:65" s="12" customFormat="1" ht="20.399999999999999">
      <c r="B131" s="158"/>
      <c r="D131" s="159" t="s">
        <v>167</v>
      </c>
      <c r="E131" s="160" t="s">
        <v>1</v>
      </c>
      <c r="F131" s="161" t="s">
        <v>1131</v>
      </c>
      <c r="H131" s="160" t="s">
        <v>1</v>
      </c>
      <c r="I131" s="162"/>
      <c r="L131" s="158"/>
      <c r="M131" s="163"/>
      <c r="T131" s="164"/>
      <c r="AT131" s="160" t="s">
        <v>167</v>
      </c>
      <c r="AU131" s="160" t="s">
        <v>83</v>
      </c>
      <c r="AV131" s="12" t="s">
        <v>76</v>
      </c>
      <c r="AW131" s="12" t="s">
        <v>29</v>
      </c>
      <c r="AX131" s="12" t="s">
        <v>72</v>
      </c>
      <c r="AY131" s="160" t="s">
        <v>160</v>
      </c>
    </row>
    <row r="132" spans="2:65" s="13" customFormat="1" ht="10.199999999999999">
      <c r="B132" s="165"/>
      <c r="D132" s="159" t="s">
        <v>167</v>
      </c>
      <c r="E132" s="166" t="s">
        <v>1</v>
      </c>
      <c r="F132" s="167" t="s">
        <v>216</v>
      </c>
      <c r="H132" s="168">
        <v>18</v>
      </c>
      <c r="I132" s="169"/>
      <c r="L132" s="165"/>
      <c r="M132" s="170"/>
      <c r="T132" s="171"/>
      <c r="AT132" s="166" t="s">
        <v>167</v>
      </c>
      <c r="AU132" s="166" t="s">
        <v>83</v>
      </c>
      <c r="AV132" s="13" t="s">
        <v>83</v>
      </c>
      <c r="AW132" s="13" t="s">
        <v>29</v>
      </c>
      <c r="AX132" s="13" t="s">
        <v>72</v>
      </c>
      <c r="AY132" s="166" t="s">
        <v>160</v>
      </c>
    </row>
    <row r="133" spans="2:65" s="12" customFormat="1" ht="10.199999999999999">
      <c r="B133" s="158"/>
      <c r="D133" s="159" t="s">
        <v>167</v>
      </c>
      <c r="E133" s="160" t="s">
        <v>1</v>
      </c>
      <c r="F133" s="304" t="s">
        <v>1132</v>
      </c>
      <c r="H133" s="160" t="s">
        <v>1</v>
      </c>
      <c r="I133" s="162"/>
      <c r="L133" s="158"/>
      <c r="M133" s="163"/>
      <c r="T133" s="164"/>
      <c r="AT133" s="160" t="s">
        <v>167</v>
      </c>
      <c r="AU133" s="160" t="s">
        <v>83</v>
      </c>
      <c r="AV133" s="12" t="s">
        <v>76</v>
      </c>
      <c r="AW133" s="12" t="s">
        <v>29</v>
      </c>
      <c r="AX133" s="12" t="s">
        <v>72</v>
      </c>
      <c r="AY133" s="160" t="s">
        <v>160</v>
      </c>
    </row>
    <row r="134" spans="2:65" s="14" customFormat="1" ht="10.199999999999999">
      <c r="B134" s="172"/>
      <c r="D134" s="159" t="s">
        <v>167</v>
      </c>
      <c r="E134" s="173" t="s">
        <v>1</v>
      </c>
      <c r="F134" s="174" t="s">
        <v>174</v>
      </c>
      <c r="H134" s="175">
        <v>18</v>
      </c>
      <c r="I134" s="176"/>
      <c r="L134" s="172"/>
      <c r="M134" s="177"/>
      <c r="T134" s="178"/>
      <c r="AT134" s="173" t="s">
        <v>167</v>
      </c>
      <c r="AU134" s="173" t="s">
        <v>83</v>
      </c>
      <c r="AV134" s="14" t="s">
        <v>166</v>
      </c>
      <c r="AW134" s="14" t="s">
        <v>29</v>
      </c>
      <c r="AX134" s="14" t="s">
        <v>76</v>
      </c>
      <c r="AY134" s="173" t="s">
        <v>160</v>
      </c>
    </row>
    <row r="135" spans="2:65" s="11" customFormat="1" ht="22.8" customHeight="1">
      <c r="B135" s="131"/>
      <c r="D135" s="132" t="s">
        <v>71</v>
      </c>
      <c r="E135" s="141" t="s">
        <v>83</v>
      </c>
      <c r="F135" s="141" t="s">
        <v>266</v>
      </c>
      <c r="I135" s="134"/>
      <c r="J135" s="142">
        <f>BK135</f>
        <v>0</v>
      </c>
      <c r="L135" s="131"/>
      <c r="M135" s="136"/>
      <c r="P135" s="137">
        <f>SUM(P136:P139)</f>
        <v>0</v>
      </c>
      <c r="R135" s="137">
        <f>SUM(R136:R139)</f>
        <v>0</v>
      </c>
      <c r="T135" s="138">
        <f>SUM(T136:T139)</f>
        <v>0</v>
      </c>
      <c r="AR135" s="132" t="s">
        <v>76</v>
      </c>
      <c r="AT135" s="139" t="s">
        <v>71</v>
      </c>
      <c r="AU135" s="139" t="s">
        <v>76</v>
      </c>
      <c r="AY135" s="132" t="s">
        <v>160</v>
      </c>
      <c r="BK135" s="140">
        <f>SUM(BK136:BK139)</f>
        <v>0</v>
      </c>
    </row>
    <row r="136" spans="2:65" s="1" customFormat="1" ht="16.5" customHeight="1">
      <c r="B136" s="143"/>
      <c r="C136" s="144" t="s">
        <v>83</v>
      </c>
      <c r="D136" s="144" t="s">
        <v>162</v>
      </c>
      <c r="E136" s="145" t="s">
        <v>1133</v>
      </c>
      <c r="F136" s="146" t="s">
        <v>1134</v>
      </c>
      <c r="G136" s="147" t="s">
        <v>209</v>
      </c>
      <c r="H136" s="148">
        <v>3</v>
      </c>
      <c r="I136" s="149"/>
      <c r="J136" s="150">
        <f>ROUND(I136*H136,2)</f>
        <v>0</v>
      </c>
      <c r="K136" s="151"/>
      <c r="L136" s="32"/>
      <c r="M136" s="152" t="s">
        <v>1</v>
      </c>
      <c r="N136" s="153" t="s">
        <v>38</v>
      </c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AR136" s="156" t="s">
        <v>166</v>
      </c>
      <c r="AT136" s="156" t="s">
        <v>162</v>
      </c>
      <c r="AU136" s="156" t="s">
        <v>83</v>
      </c>
      <c r="AY136" s="17" t="s">
        <v>160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7" t="s">
        <v>83</v>
      </c>
      <c r="BK136" s="157">
        <f>ROUND(I136*H136,2)</f>
        <v>0</v>
      </c>
      <c r="BL136" s="17" t="s">
        <v>166</v>
      </c>
      <c r="BM136" s="156" t="s">
        <v>166</v>
      </c>
    </row>
    <row r="137" spans="2:65" s="12" customFormat="1" ht="10.199999999999999">
      <c r="B137" s="158"/>
      <c r="D137" s="159" t="s">
        <v>167</v>
      </c>
      <c r="E137" s="160" t="s">
        <v>1</v>
      </c>
      <c r="F137" s="161" t="s">
        <v>1135</v>
      </c>
      <c r="H137" s="160" t="s">
        <v>1</v>
      </c>
      <c r="I137" s="162"/>
      <c r="L137" s="158"/>
      <c r="M137" s="163"/>
      <c r="T137" s="164"/>
      <c r="AT137" s="160" t="s">
        <v>167</v>
      </c>
      <c r="AU137" s="160" t="s">
        <v>83</v>
      </c>
      <c r="AV137" s="12" t="s">
        <v>76</v>
      </c>
      <c r="AW137" s="12" t="s">
        <v>29</v>
      </c>
      <c r="AX137" s="12" t="s">
        <v>72</v>
      </c>
      <c r="AY137" s="160" t="s">
        <v>160</v>
      </c>
    </row>
    <row r="138" spans="2:65" s="13" customFormat="1" ht="10.199999999999999">
      <c r="B138" s="165"/>
      <c r="D138" s="159" t="s">
        <v>167</v>
      </c>
      <c r="E138" s="166" t="s">
        <v>1</v>
      </c>
      <c r="F138" s="167" t="s">
        <v>179</v>
      </c>
      <c r="H138" s="168">
        <v>3</v>
      </c>
      <c r="I138" s="169"/>
      <c r="L138" s="165"/>
      <c r="M138" s="170"/>
      <c r="T138" s="171"/>
      <c r="AT138" s="166" t="s">
        <v>167</v>
      </c>
      <c r="AU138" s="166" t="s">
        <v>83</v>
      </c>
      <c r="AV138" s="13" t="s">
        <v>83</v>
      </c>
      <c r="AW138" s="13" t="s">
        <v>29</v>
      </c>
      <c r="AX138" s="13" t="s">
        <v>72</v>
      </c>
      <c r="AY138" s="166" t="s">
        <v>160</v>
      </c>
    </row>
    <row r="139" spans="2:65" s="14" customFormat="1" ht="10.199999999999999">
      <c r="B139" s="172"/>
      <c r="D139" s="159" t="s">
        <v>167</v>
      </c>
      <c r="E139" s="173" t="s">
        <v>1</v>
      </c>
      <c r="F139" s="174" t="s">
        <v>174</v>
      </c>
      <c r="H139" s="175">
        <v>3</v>
      </c>
      <c r="I139" s="176"/>
      <c r="L139" s="172"/>
      <c r="M139" s="177"/>
      <c r="T139" s="178"/>
      <c r="AT139" s="173" t="s">
        <v>167</v>
      </c>
      <c r="AU139" s="173" t="s">
        <v>83</v>
      </c>
      <c r="AV139" s="14" t="s">
        <v>166</v>
      </c>
      <c r="AW139" s="14" t="s">
        <v>29</v>
      </c>
      <c r="AX139" s="14" t="s">
        <v>76</v>
      </c>
      <c r="AY139" s="173" t="s">
        <v>160</v>
      </c>
    </row>
    <row r="140" spans="2:65" s="11" customFormat="1" ht="25.95" customHeight="1">
      <c r="B140" s="131"/>
      <c r="D140" s="132" t="s">
        <v>71</v>
      </c>
      <c r="E140" s="133" t="s">
        <v>260</v>
      </c>
      <c r="F140" s="133" t="s">
        <v>861</v>
      </c>
      <c r="I140" s="134"/>
      <c r="J140" s="135">
        <f>BK140</f>
        <v>0</v>
      </c>
      <c r="L140" s="131"/>
      <c r="M140" s="136"/>
      <c r="P140" s="137">
        <f>P141+P319+P332</f>
        <v>0</v>
      </c>
      <c r="R140" s="137">
        <f>R141+R319+R332</f>
        <v>0</v>
      </c>
      <c r="T140" s="138">
        <f>T141+T319+T332</f>
        <v>0</v>
      </c>
      <c r="AR140" s="132" t="s">
        <v>179</v>
      </c>
      <c r="AT140" s="139" t="s">
        <v>71</v>
      </c>
      <c r="AU140" s="139" t="s">
        <v>72</v>
      </c>
      <c r="AY140" s="132" t="s">
        <v>160</v>
      </c>
      <c r="BK140" s="140">
        <f>BK141+BK319+BK332</f>
        <v>0</v>
      </c>
    </row>
    <row r="141" spans="2:65" s="11" customFormat="1" ht="22.8" customHeight="1">
      <c r="B141" s="131"/>
      <c r="D141" s="132" t="s">
        <v>71</v>
      </c>
      <c r="E141" s="141" t="s">
        <v>862</v>
      </c>
      <c r="F141" s="141" t="s">
        <v>863</v>
      </c>
      <c r="I141" s="134"/>
      <c r="J141" s="142">
        <f>BK141</f>
        <v>0</v>
      </c>
      <c r="L141" s="131"/>
      <c r="M141" s="136"/>
      <c r="P141" s="137">
        <f>SUM(P142:P318)</f>
        <v>0</v>
      </c>
      <c r="R141" s="137">
        <f>SUM(R142:R318)</f>
        <v>0</v>
      </c>
      <c r="T141" s="138">
        <f>SUM(T142:T318)</f>
        <v>0</v>
      </c>
      <c r="AR141" s="132" t="s">
        <v>179</v>
      </c>
      <c r="AT141" s="139" t="s">
        <v>71</v>
      </c>
      <c r="AU141" s="139" t="s">
        <v>76</v>
      </c>
      <c r="AY141" s="132" t="s">
        <v>160</v>
      </c>
      <c r="BK141" s="140">
        <f>SUM(BK142:BK318)</f>
        <v>0</v>
      </c>
    </row>
    <row r="142" spans="2:65" s="1" customFormat="1" ht="24.15" customHeight="1">
      <c r="B142" s="143"/>
      <c r="C142" s="144" t="s">
        <v>179</v>
      </c>
      <c r="D142" s="144" t="s">
        <v>162</v>
      </c>
      <c r="E142" s="145" t="s">
        <v>1136</v>
      </c>
      <c r="F142" s="146" t="s">
        <v>1137</v>
      </c>
      <c r="G142" s="147" t="s">
        <v>601</v>
      </c>
      <c r="H142" s="148">
        <v>37</v>
      </c>
      <c r="I142" s="149"/>
      <c r="J142" s="150">
        <f>ROUND(I142*H142,2)</f>
        <v>0</v>
      </c>
      <c r="K142" s="151"/>
      <c r="L142" s="32"/>
      <c r="M142" s="152" t="s">
        <v>1</v>
      </c>
      <c r="N142" s="153" t="s">
        <v>38</v>
      </c>
      <c r="P142" s="154">
        <f>O142*H142</f>
        <v>0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AR142" s="156" t="s">
        <v>382</v>
      </c>
      <c r="AT142" s="156" t="s">
        <v>162</v>
      </c>
      <c r="AU142" s="156" t="s">
        <v>83</v>
      </c>
      <c r="AY142" s="17" t="s">
        <v>160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7" t="s">
        <v>83</v>
      </c>
      <c r="BK142" s="157">
        <f>ROUND(I142*H142,2)</f>
        <v>0</v>
      </c>
      <c r="BL142" s="17" t="s">
        <v>382</v>
      </c>
      <c r="BM142" s="156" t="s">
        <v>182</v>
      </c>
    </row>
    <row r="143" spans="2:65" s="12" customFormat="1" ht="10.199999999999999">
      <c r="B143" s="158"/>
      <c r="D143" s="159" t="s">
        <v>167</v>
      </c>
      <c r="E143" s="160" t="s">
        <v>1</v>
      </c>
      <c r="F143" s="161" t="s">
        <v>1138</v>
      </c>
      <c r="H143" s="160" t="s">
        <v>1</v>
      </c>
      <c r="I143" s="162"/>
      <c r="L143" s="158"/>
      <c r="M143" s="163"/>
      <c r="T143" s="164"/>
      <c r="AT143" s="160" t="s">
        <v>167</v>
      </c>
      <c r="AU143" s="160" t="s">
        <v>83</v>
      </c>
      <c r="AV143" s="12" t="s">
        <v>76</v>
      </c>
      <c r="AW143" s="12" t="s">
        <v>29</v>
      </c>
      <c r="AX143" s="12" t="s">
        <v>72</v>
      </c>
      <c r="AY143" s="160" t="s">
        <v>160</v>
      </c>
    </row>
    <row r="144" spans="2:65" s="13" customFormat="1" ht="10.199999999999999">
      <c r="B144" s="165"/>
      <c r="D144" s="159" t="s">
        <v>167</v>
      </c>
      <c r="E144" s="166" t="s">
        <v>1</v>
      </c>
      <c r="F144" s="167" t="s">
        <v>409</v>
      </c>
      <c r="H144" s="168">
        <v>37</v>
      </c>
      <c r="I144" s="169"/>
      <c r="L144" s="165"/>
      <c r="M144" s="170"/>
      <c r="T144" s="171"/>
      <c r="AT144" s="166" t="s">
        <v>167</v>
      </c>
      <c r="AU144" s="166" t="s">
        <v>83</v>
      </c>
      <c r="AV144" s="13" t="s">
        <v>83</v>
      </c>
      <c r="AW144" s="13" t="s">
        <v>29</v>
      </c>
      <c r="AX144" s="13" t="s">
        <v>72</v>
      </c>
      <c r="AY144" s="166" t="s">
        <v>160</v>
      </c>
    </row>
    <row r="145" spans="2:65" s="14" customFormat="1" ht="10.199999999999999">
      <c r="B145" s="172"/>
      <c r="D145" s="159" t="s">
        <v>167</v>
      </c>
      <c r="E145" s="173" t="s">
        <v>1</v>
      </c>
      <c r="F145" s="174" t="s">
        <v>174</v>
      </c>
      <c r="H145" s="175">
        <v>37</v>
      </c>
      <c r="I145" s="176"/>
      <c r="L145" s="172"/>
      <c r="M145" s="177"/>
      <c r="T145" s="178"/>
      <c r="AT145" s="173" t="s">
        <v>167</v>
      </c>
      <c r="AU145" s="173" t="s">
        <v>83</v>
      </c>
      <c r="AV145" s="14" t="s">
        <v>166</v>
      </c>
      <c r="AW145" s="14" t="s">
        <v>29</v>
      </c>
      <c r="AX145" s="14" t="s">
        <v>76</v>
      </c>
      <c r="AY145" s="173" t="s">
        <v>160</v>
      </c>
    </row>
    <row r="146" spans="2:65" s="1" customFormat="1" ht="24.15" customHeight="1">
      <c r="B146" s="143"/>
      <c r="C146" s="186" t="s">
        <v>166</v>
      </c>
      <c r="D146" s="186" t="s">
        <v>260</v>
      </c>
      <c r="E146" s="187" t="s">
        <v>1139</v>
      </c>
      <c r="F146" s="188" t="s">
        <v>1140</v>
      </c>
      <c r="G146" s="189" t="s">
        <v>601</v>
      </c>
      <c r="H146" s="190">
        <v>37</v>
      </c>
      <c r="I146" s="191"/>
      <c r="J146" s="192">
        <f>ROUND(I146*H146,2)</f>
        <v>0</v>
      </c>
      <c r="K146" s="193"/>
      <c r="L146" s="194"/>
      <c r="M146" s="195" t="s">
        <v>1</v>
      </c>
      <c r="N146" s="196" t="s">
        <v>38</v>
      </c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AR146" s="156" t="s">
        <v>869</v>
      </c>
      <c r="AT146" s="156" t="s">
        <v>260</v>
      </c>
      <c r="AU146" s="156" t="s">
        <v>83</v>
      </c>
      <c r="AY146" s="17" t="s">
        <v>160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7" t="s">
        <v>83</v>
      </c>
      <c r="BK146" s="157">
        <f>ROUND(I146*H146,2)</f>
        <v>0</v>
      </c>
      <c r="BL146" s="17" t="s">
        <v>382</v>
      </c>
      <c r="BM146" s="156" t="s">
        <v>187</v>
      </c>
    </row>
    <row r="147" spans="2:65" s="1" customFormat="1" ht="16.5" customHeight="1">
      <c r="B147" s="143"/>
      <c r="C147" s="144" t="s">
        <v>190</v>
      </c>
      <c r="D147" s="144" t="s">
        <v>162</v>
      </c>
      <c r="E147" s="145" t="s">
        <v>1141</v>
      </c>
      <c r="F147" s="146" t="s">
        <v>1142</v>
      </c>
      <c r="G147" s="147" t="s">
        <v>601</v>
      </c>
      <c r="H147" s="148">
        <v>95</v>
      </c>
      <c r="I147" s="149"/>
      <c r="J147" s="150">
        <f>ROUND(I147*H147,2)</f>
        <v>0</v>
      </c>
      <c r="K147" s="151"/>
      <c r="L147" s="32"/>
      <c r="M147" s="152" t="s">
        <v>1</v>
      </c>
      <c r="N147" s="153" t="s">
        <v>38</v>
      </c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AR147" s="156" t="s">
        <v>382</v>
      </c>
      <c r="AT147" s="156" t="s">
        <v>162</v>
      </c>
      <c r="AU147" s="156" t="s">
        <v>83</v>
      </c>
      <c r="AY147" s="17" t="s">
        <v>160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7" t="s">
        <v>83</v>
      </c>
      <c r="BK147" s="157">
        <f>ROUND(I147*H147,2)</f>
        <v>0</v>
      </c>
      <c r="BL147" s="17" t="s">
        <v>382</v>
      </c>
      <c r="BM147" s="156" t="s">
        <v>193</v>
      </c>
    </row>
    <row r="148" spans="2:65" s="12" customFormat="1" ht="10.199999999999999">
      <c r="B148" s="158"/>
      <c r="D148" s="159" t="s">
        <v>167</v>
      </c>
      <c r="E148" s="160" t="s">
        <v>1</v>
      </c>
      <c r="F148" s="161" t="s">
        <v>1142</v>
      </c>
      <c r="H148" s="160" t="s">
        <v>1</v>
      </c>
      <c r="I148" s="162"/>
      <c r="L148" s="158"/>
      <c r="M148" s="163"/>
      <c r="T148" s="164"/>
      <c r="AT148" s="160" t="s">
        <v>167</v>
      </c>
      <c r="AU148" s="160" t="s">
        <v>83</v>
      </c>
      <c r="AV148" s="12" t="s">
        <v>76</v>
      </c>
      <c r="AW148" s="12" t="s">
        <v>29</v>
      </c>
      <c r="AX148" s="12" t="s">
        <v>72</v>
      </c>
      <c r="AY148" s="160" t="s">
        <v>160</v>
      </c>
    </row>
    <row r="149" spans="2:65" s="13" customFormat="1" ht="10.199999999999999">
      <c r="B149" s="165"/>
      <c r="D149" s="159" t="s">
        <v>167</v>
      </c>
      <c r="E149" s="166" t="s">
        <v>1</v>
      </c>
      <c r="F149" s="167" t="s">
        <v>1143</v>
      </c>
      <c r="H149" s="168">
        <v>50</v>
      </c>
      <c r="I149" s="169"/>
      <c r="L149" s="165"/>
      <c r="M149" s="170"/>
      <c r="T149" s="171"/>
      <c r="AT149" s="166" t="s">
        <v>167</v>
      </c>
      <c r="AU149" s="166" t="s">
        <v>83</v>
      </c>
      <c r="AV149" s="13" t="s">
        <v>83</v>
      </c>
      <c r="AW149" s="13" t="s">
        <v>29</v>
      </c>
      <c r="AX149" s="13" t="s">
        <v>72</v>
      </c>
      <c r="AY149" s="166" t="s">
        <v>160</v>
      </c>
    </row>
    <row r="150" spans="2:65" s="13" customFormat="1" ht="10.199999999999999">
      <c r="B150" s="165"/>
      <c r="D150" s="159" t="s">
        <v>167</v>
      </c>
      <c r="E150" s="166" t="s">
        <v>1</v>
      </c>
      <c r="F150" s="167" t="s">
        <v>1144</v>
      </c>
      <c r="H150" s="168">
        <v>30</v>
      </c>
      <c r="I150" s="169"/>
      <c r="L150" s="165"/>
      <c r="M150" s="170"/>
      <c r="T150" s="171"/>
      <c r="AT150" s="166" t="s">
        <v>167</v>
      </c>
      <c r="AU150" s="166" t="s">
        <v>83</v>
      </c>
      <c r="AV150" s="13" t="s">
        <v>83</v>
      </c>
      <c r="AW150" s="13" t="s">
        <v>29</v>
      </c>
      <c r="AX150" s="13" t="s">
        <v>72</v>
      </c>
      <c r="AY150" s="166" t="s">
        <v>160</v>
      </c>
    </row>
    <row r="151" spans="2:65" s="13" customFormat="1" ht="10.199999999999999">
      <c r="B151" s="165"/>
      <c r="D151" s="159" t="s">
        <v>167</v>
      </c>
      <c r="E151" s="166" t="s">
        <v>1</v>
      </c>
      <c r="F151" s="167" t="s">
        <v>1145</v>
      </c>
      <c r="H151" s="168">
        <v>15</v>
      </c>
      <c r="I151" s="169"/>
      <c r="L151" s="165"/>
      <c r="M151" s="170"/>
      <c r="T151" s="171"/>
      <c r="AT151" s="166" t="s">
        <v>167</v>
      </c>
      <c r="AU151" s="166" t="s">
        <v>83</v>
      </c>
      <c r="AV151" s="13" t="s">
        <v>83</v>
      </c>
      <c r="AW151" s="13" t="s">
        <v>29</v>
      </c>
      <c r="AX151" s="13" t="s">
        <v>72</v>
      </c>
      <c r="AY151" s="166" t="s">
        <v>160</v>
      </c>
    </row>
    <row r="152" spans="2:65" s="14" customFormat="1" ht="10.199999999999999">
      <c r="B152" s="172"/>
      <c r="D152" s="159" t="s">
        <v>167</v>
      </c>
      <c r="E152" s="173" t="s">
        <v>1</v>
      </c>
      <c r="F152" s="174" t="s">
        <v>174</v>
      </c>
      <c r="H152" s="175">
        <v>95</v>
      </c>
      <c r="I152" s="176"/>
      <c r="L152" s="172"/>
      <c r="M152" s="177"/>
      <c r="T152" s="178"/>
      <c r="AT152" s="173" t="s">
        <v>167</v>
      </c>
      <c r="AU152" s="173" t="s">
        <v>83</v>
      </c>
      <c r="AV152" s="14" t="s">
        <v>166</v>
      </c>
      <c r="AW152" s="14" t="s">
        <v>29</v>
      </c>
      <c r="AX152" s="14" t="s">
        <v>76</v>
      </c>
      <c r="AY152" s="173" t="s">
        <v>160</v>
      </c>
    </row>
    <row r="153" spans="2:65" s="1" customFormat="1" ht="33" customHeight="1">
      <c r="B153" s="143"/>
      <c r="C153" s="186" t="s">
        <v>182</v>
      </c>
      <c r="D153" s="186" t="s">
        <v>260</v>
      </c>
      <c r="E153" s="187" t="s">
        <v>1146</v>
      </c>
      <c r="F153" s="188" t="s">
        <v>1147</v>
      </c>
      <c r="G153" s="189" t="s">
        <v>601</v>
      </c>
      <c r="H153" s="190">
        <v>95</v>
      </c>
      <c r="I153" s="191"/>
      <c r="J153" s="192">
        <f>ROUND(I153*H153,2)</f>
        <v>0</v>
      </c>
      <c r="K153" s="193"/>
      <c r="L153" s="194"/>
      <c r="M153" s="195" t="s">
        <v>1</v>
      </c>
      <c r="N153" s="196" t="s">
        <v>38</v>
      </c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AR153" s="156" t="s">
        <v>869</v>
      </c>
      <c r="AT153" s="156" t="s">
        <v>260</v>
      </c>
      <c r="AU153" s="156" t="s">
        <v>83</v>
      </c>
      <c r="AY153" s="17" t="s">
        <v>160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7" t="s">
        <v>83</v>
      </c>
      <c r="BK153" s="157">
        <f>ROUND(I153*H153,2)</f>
        <v>0</v>
      </c>
      <c r="BL153" s="17" t="s">
        <v>382</v>
      </c>
      <c r="BM153" s="156" t="s">
        <v>198</v>
      </c>
    </row>
    <row r="154" spans="2:65" s="1" customFormat="1" ht="24.15" customHeight="1">
      <c r="B154" s="143"/>
      <c r="C154" s="144" t="s">
        <v>201</v>
      </c>
      <c r="D154" s="144" t="s">
        <v>162</v>
      </c>
      <c r="E154" s="145" t="s">
        <v>1148</v>
      </c>
      <c r="F154" s="146" t="s">
        <v>1149</v>
      </c>
      <c r="G154" s="147" t="s">
        <v>601</v>
      </c>
      <c r="H154" s="148">
        <v>109</v>
      </c>
      <c r="I154" s="149"/>
      <c r="J154" s="150">
        <f>ROUND(I154*H154,2)</f>
        <v>0</v>
      </c>
      <c r="K154" s="151"/>
      <c r="L154" s="32"/>
      <c r="M154" s="152" t="s">
        <v>1</v>
      </c>
      <c r="N154" s="153" t="s">
        <v>38</v>
      </c>
      <c r="P154" s="154">
        <f>O154*H154</f>
        <v>0</v>
      </c>
      <c r="Q154" s="154">
        <v>0</v>
      </c>
      <c r="R154" s="154">
        <f>Q154*H154</f>
        <v>0</v>
      </c>
      <c r="S154" s="154">
        <v>0</v>
      </c>
      <c r="T154" s="155">
        <f>S154*H154</f>
        <v>0</v>
      </c>
      <c r="AR154" s="156" t="s">
        <v>382</v>
      </c>
      <c r="AT154" s="156" t="s">
        <v>162</v>
      </c>
      <c r="AU154" s="156" t="s">
        <v>83</v>
      </c>
      <c r="AY154" s="17" t="s">
        <v>160</v>
      </c>
      <c r="BE154" s="157">
        <f>IF(N154="základná",J154,0)</f>
        <v>0</v>
      </c>
      <c r="BF154" s="157">
        <f>IF(N154="znížená",J154,0)</f>
        <v>0</v>
      </c>
      <c r="BG154" s="157">
        <f>IF(N154="zákl. prenesená",J154,0)</f>
        <v>0</v>
      </c>
      <c r="BH154" s="157">
        <f>IF(N154="zníž. prenesená",J154,0)</f>
        <v>0</v>
      </c>
      <c r="BI154" s="157">
        <f>IF(N154="nulová",J154,0)</f>
        <v>0</v>
      </c>
      <c r="BJ154" s="17" t="s">
        <v>83</v>
      </c>
      <c r="BK154" s="157">
        <f>ROUND(I154*H154,2)</f>
        <v>0</v>
      </c>
      <c r="BL154" s="17" t="s">
        <v>382</v>
      </c>
      <c r="BM154" s="156" t="s">
        <v>204</v>
      </c>
    </row>
    <row r="155" spans="2:65" s="12" customFormat="1" ht="20.399999999999999">
      <c r="B155" s="158"/>
      <c r="D155" s="159" t="s">
        <v>167</v>
      </c>
      <c r="E155" s="160" t="s">
        <v>1</v>
      </c>
      <c r="F155" s="161" t="s">
        <v>1150</v>
      </c>
      <c r="H155" s="160" t="s">
        <v>1</v>
      </c>
      <c r="I155" s="162"/>
      <c r="L155" s="158"/>
      <c r="M155" s="163"/>
      <c r="T155" s="164"/>
      <c r="AT155" s="160" t="s">
        <v>167</v>
      </c>
      <c r="AU155" s="160" t="s">
        <v>83</v>
      </c>
      <c r="AV155" s="12" t="s">
        <v>76</v>
      </c>
      <c r="AW155" s="12" t="s">
        <v>29</v>
      </c>
      <c r="AX155" s="12" t="s">
        <v>72</v>
      </c>
      <c r="AY155" s="160" t="s">
        <v>160</v>
      </c>
    </row>
    <row r="156" spans="2:65" s="13" customFormat="1" ht="10.199999999999999">
      <c r="B156" s="165"/>
      <c r="D156" s="159" t="s">
        <v>167</v>
      </c>
      <c r="E156" s="166" t="s">
        <v>1</v>
      </c>
      <c r="F156" s="167" t="s">
        <v>1151</v>
      </c>
      <c r="H156" s="168">
        <v>20</v>
      </c>
      <c r="I156" s="169"/>
      <c r="L156" s="165"/>
      <c r="M156" s="170"/>
      <c r="T156" s="171"/>
      <c r="AT156" s="166" t="s">
        <v>167</v>
      </c>
      <c r="AU156" s="166" t="s">
        <v>83</v>
      </c>
      <c r="AV156" s="13" t="s">
        <v>83</v>
      </c>
      <c r="AW156" s="13" t="s">
        <v>29</v>
      </c>
      <c r="AX156" s="13" t="s">
        <v>72</v>
      </c>
      <c r="AY156" s="166" t="s">
        <v>160</v>
      </c>
    </row>
    <row r="157" spans="2:65" s="13" customFormat="1" ht="10.199999999999999">
      <c r="B157" s="165"/>
      <c r="D157" s="159" t="s">
        <v>167</v>
      </c>
      <c r="E157" s="166" t="s">
        <v>1</v>
      </c>
      <c r="F157" s="167" t="s">
        <v>1152</v>
      </c>
      <c r="H157" s="168">
        <v>9</v>
      </c>
      <c r="I157" s="169"/>
      <c r="L157" s="165"/>
      <c r="M157" s="170"/>
      <c r="T157" s="171"/>
      <c r="AT157" s="166" t="s">
        <v>167</v>
      </c>
      <c r="AU157" s="166" t="s">
        <v>83</v>
      </c>
      <c r="AV157" s="13" t="s">
        <v>83</v>
      </c>
      <c r="AW157" s="13" t="s">
        <v>29</v>
      </c>
      <c r="AX157" s="13" t="s">
        <v>72</v>
      </c>
      <c r="AY157" s="166" t="s">
        <v>160</v>
      </c>
    </row>
    <row r="158" spans="2:65" s="13" customFormat="1" ht="10.199999999999999">
      <c r="B158" s="165"/>
      <c r="D158" s="159" t="s">
        <v>167</v>
      </c>
      <c r="E158" s="166" t="s">
        <v>1</v>
      </c>
      <c r="F158" s="167" t="s">
        <v>1153</v>
      </c>
      <c r="H158" s="168">
        <v>17</v>
      </c>
      <c r="I158" s="169"/>
      <c r="L158" s="165"/>
      <c r="M158" s="170"/>
      <c r="T158" s="171"/>
      <c r="AT158" s="166" t="s">
        <v>167</v>
      </c>
      <c r="AU158" s="166" t="s">
        <v>83</v>
      </c>
      <c r="AV158" s="13" t="s">
        <v>83</v>
      </c>
      <c r="AW158" s="13" t="s">
        <v>29</v>
      </c>
      <c r="AX158" s="13" t="s">
        <v>72</v>
      </c>
      <c r="AY158" s="166" t="s">
        <v>160</v>
      </c>
    </row>
    <row r="159" spans="2:65" s="13" customFormat="1" ht="10.199999999999999">
      <c r="B159" s="165"/>
      <c r="D159" s="159" t="s">
        <v>167</v>
      </c>
      <c r="E159" s="166" t="s">
        <v>1</v>
      </c>
      <c r="F159" s="167" t="s">
        <v>1154</v>
      </c>
      <c r="H159" s="168">
        <v>36</v>
      </c>
      <c r="I159" s="169"/>
      <c r="L159" s="165"/>
      <c r="M159" s="170"/>
      <c r="T159" s="171"/>
      <c r="AT159" s="166" t="s">
        <v>167</v>
      </c>
      <c r="AU159" s="166" t="s">
        <v>83</v>
      </c>
      <c r="AV159" s="13" t="s">
        <v>83</v>
      </c>
      <c r="AW159" s="13" t="s">
        <v>29</v>
      </c>
      <c r="AX159" s="13" t="s">
        <v>72</v>
      </c>
      <c r="AY159" s="166" t="s">
        <v>160</v>
      </c>
    </row>
    <row r="160" spans="2:65" s="13" customFormat="1" ht="10.199999999999999">
      <c r="B160" s="165"/>
      <c r="D160" s="159" t="s">
        <v>167</v>
      </c>
      <c r="E160" s="166" t="s">
        <v>1</v>
      </c>
      <c r="F160" s="167" t="s">
        <v>1155</v>
      </c>
      <c r="H160" s="168">
        <v>27</v>
      </c>
      <c r="I160" s="169"/>
      <c r="L160" s="165"/>
      <c r="M160" s="170"/>
      <c r="T160" s="171"/>
      <c r="AT160" s="166" t="s">
        <v>167</v>
      </c>
      <c r="AU160" s="166" t="s">
        <v>83</v>
      </c>
      <c r="AV160" s="13" t="s">
        <v>83</v>
      </c>
      <c r="AW160" s="13" t="s">
        <v>29</v>
      </c>
      <c r="AX160" s="13" t="s">
        <v>72</v>
      </c>
      <c r="AY160" s="166" t="s">
        <v>160</v>
      </c>
    </row>
    <row r="161" spans="2:65" s="14" customFormat="1" ht="10.199999999999999">
      <c r="B161" s="172"/>
      <c r="D161" s="159" t="s">
        <v>167</v>
      </c>
      <c r="E161" s="173" t="s">
        <v>1</v>
      </c>
      <c r="F161" s="174" t="s">
        <v>174</v>
      </c>
      <c r="H161" s="175">
        <v>109</v>
      </c>
      <c r="I161" s="176"/>
      <c r="L161" s="172"/>
      <c r="M161" s="177"/>
      <c r="T161" s="178"/>
      <c r="AT161" s="173" t="s">
        <v>167</v>
      </c>
      <c r="AU161" s="173" t="s">
        <v>83</v>
      </c>
      <c r="AV161" s="14" t="s">
        <v>166</v>
      </c>
      <c r="AW161" s="14" t="s">
        <v>29</v>
      </c>
      <c r="AX161" s="14" t="s">
        <v>76</v>
      </c>
      <c r="AY161" s="173" t="s">
        <v>160</v>
      </c>
    </row>
    <row r="162" spans="2:65" s="1" customFormat="1" ht="21.75" customHeight="1">
      <c r="B162" s="143"/>
      <c r="C162" s="186" t="s">
        <v>187</v>
      </c>
      <c r="D162" s="186" t="s">
        <v>260</v>
      </c>
      <c r="E162" s="187" t="s">
        <v>1156</v>
      </c>
      <c r="F162" s="188" t="s">
        <v>1157</v>
      </c>
      <c r="G162" s="189" t="s">
        <v>601</v>
      </c>
      <c r="H162" s="190">
        <v>109</v>
      </c>
      <c r="I162" s="191"/>
      <c r="J162" s="192">
        <f>ROUND(I162*H162,2)</f>
        <v>0</v>
      </c>
      <c r="K162" s="193"/>
      <c r="L162" s="194"/>
      <c r="M162" s="195" t="s">
        <v>1</v>
      </c>
      <c r="N162" s="196" t="s">
        <v>38</v>
      </c>
      <c r="P162" s="154">
        <f>O162*H162</f>
        <v>0</v>
      </c>
      <c r="Q162" s="154">
        <v>0</v>
      </c>
      <c r="R162" s="154">
        <f>Q162*H162</f>
        <v>0</v>
      </c>
      <c r="S162" s="154">
        <v>0</v>
      </c>
      <c r="T162" s="155">
        <f>S162*H162</f>
        <v>0</v>
      </c>
      <c r="AR162" s="156" t="s">
        <v>869</v>
      </c>
      <c r="AT162" s="156" t="s">
        <v>260</v>
      </c>
      <c r="AU162" s="156" t="s">
        <v>83</v>
      </c>
      <c r="AY162" s="17" t="s">
        <v>160</v>
      </c>
      <c r="BE162" s="157">
        <f>IF(N162="základná",J162,0)</f>
        <v>0</v>
      </c>
      <c r="BF162" s="157">
        <f>IF(N162="znížená",J162,0)</f>
        <v>0</v>
      </c>
      <c r="BG162" s="157">
        <f>IF(N162="zákl. prenesená",J162,0)</f>
        <v>0</v>
      </c>
      <c r="BH162" s="157">
        <f>IF(N162="zníž. prenesená",J162,0)</f>
        <v>0</v>
      </c>
      <c r="BI162" s="157">
        <f>IF(N162="nulová",J162,0)</f>
        <v>0</v>
      </c>
      <c r="BJ162" s="17" t="s">
        <v>83</v>
      </c>
      <c r="BK162" s="157">
        <f>ROUND(I162*H162,2)</f>
        <v>0</v>
      </c>
      <c r="BL162" s="17" t="s">
        <v>382</v>
      </c>
      <c r="BM162" s="156" t="s">
        <v>210</v>
      </c>
    </row>
    <row r="163" spans="2:65" s="1" customFormat="1" ht="16.5" customHeight="1">
      <c r="B163" s="143"/>
      <c r="C163" s="144" t="s">
        <v>213</v>
      </c>
      <c r="D163" s="144" t="s">
        <v>162</v>
      </c>
      <c r="E163" s="145" t="s">
        <v>1158</v>
      </c>
      <c r="F163" s="146" t="s">
        <v>1159</v>
      </c>
      <c r="G163" s="147" t="s">
        <v>165</v>
      </c>
      <c r="H163" s="148">
        <v>95</v>
      </c>
      <c r="I163" s="149"/>
      <c r="J163" s="150">
        <f>ROUND(I163*H163,2)</f>
        <v>0</v>
      </c>
      <c r="K163" s="151"/>
      <c r="L163" s="32"/>
      <c r="M163" s="152" t="s">
        <v>1</v>
      </c>
      <c r="N163" s="153" t="s">
        <v>38</v>
      </c>
      <c r="P163" s="154">
        <f>O163*H163</f>
        <v>0</v>
      </c>
      <c r="Q163" s="154">
        <v>0</v>
      </c>
      <c r="R163" s="154">
        <f>Q163*H163</f>
        <v>0</v>
      </c>
      <c r="S163" s="154">
        <v>0</v>
      </c>
      <c r="T163" s="155">
        <f>S163*H163</f>
        <v>0</v>
      </c>
      <c r="AR163" s="156" t="s">
        <v>382</v>
      </c>
      <c r="AT163" s="156" t="s">
        <v>162</v>
      </c>
      <c r="AU163" s="156" t="s">
        <v>83</v>
      </c>
      <c r="AY163" s="17" t="s">
        <v>160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7" t="s">
        <v>83</v>
      </c>
      <c r="BK163" s="157">
        <f>ROUND(I163*H163,2)</f>
        <v>0</v>
      </c>
      <c r="BL163" s="17" t="s">
        <v>382</v>
      </c>
      <c r="BM163" s="156" t="s">
        <v>216</v>
      </c>
    </row>
    <row r="164" spans="2:65" s="12" customFormat="1" ht="10.199999999999999">
      <c r="B164" s="158"/>
      <c r="D164" s="159" t="s">
        <v>167</v>
      </c>
      <c r="E164" s="160" t="s">
        <v>1</v>
      </c>
      <c r="F164" s="161" t="s">
        <v>1160</v>
      </c>
      <c r="H164" s="160" t="s">
        <v>1</v>
      </c>
      <c r="I164" s="162"/>
      <c r="L164" s="158"/>
      <c r="M164" s="163"/>
      <c r="T164" s="164"/>
      <c r="AT164" s="160" t="s">
        <v>167</v>
      </c>
      <c r="AU164" s="160" t="s">
        <v>83</v>
      </c>
      <c r="AV164" s="12" t="s">
        <v>76</v>
      </c>
      <c r="AW164" s="12" t="s">
        <v>29</v>
      </c>
      <c r="AX164" s="12" t="s">
        <v>72</v>
      </c>
      <c r="AY164" s="160" t="s">
        <v>160</v>
      </c>
    </row>
    <row r="165" spans="2:65" s="13" customFormat="1" ht="10.199999999999999">
      <c r="B165" s="165"/>
      <c r="D165" s="159" t="s">
        <v>167</v>
      </c>
      <c r="E165" s="166" t="s">
        <v>1</v>
      </c>
      <c r="F165" s="167" t="s">
        <v>1161</v>
      </c>
      <c r="H165" s="168">
        <v>95</v>
      </c>
      <c r="I165" s="169"/>
      <c r="L165" s="165"/>
      <c r="M165" s="170"/>
      <c r="T165" s="171"/>
      <c r="AT165" s="166" t="s">
        <v>167</v>
      </c>
      <c r="AU165" s="166" t="s">
        <v>83</v>
      </c>
      <c r="AV165" s="13" t="s">
        <v>83</v>
      </c>
      <c r="AW165" s="13" t="s">
        <v>29</v>
      </c>
      <c r="AX165" s="13" t="s">
        <v>72</v>
      </c>
      <c r="AY165" s="166" t="s">
        <v>160</v>
      </c>
    </row>
    <row r="166" spans="2:65" s="14" customFormat="1" ht="10.199999999999999">
      <c r="B166" s="172"/>
      <c r="D166" s="159" t="s">
        <v>167</v>
      </c>
      <c r="E166" s="173" t="s">
        <v>1</v>
      </c>
      <c r="F166" s="174" t="s">
        <v>174</v>
      </c>
      <c r="H166" s="175">
        <v>95</v>
      </c>
      <c r="I166" s="176"/>
      <c r="L166" s="172"/>
      <c r="M166" s="177"/>
      <c r="T166" s="178"/>
      <c r="AT166" s="173" t="s">
        <v>167</v>
      </c>
      <c r="AU166" s="173" t="s">
        <v>83</v>
      </c>
      <c r="AV166" s="14" t="s">
        <v>166</v>
      </c>
      <c r="AW166" s="14" t="s">
        <v>29</v>
      </c>
      <c r="AX166" s="14" t="s">
        <v>76</v>
      </c>
      <c r="AY166" s="173" t="s">
        <v>160</v>
      </c>
    </row>
    <row r="167" spans="2:65" s="1" customFormat="1" ht="16.5" customHeight="1">
      <c r="B167" s="143"/>
      <c r="C167" s="186" t="s">
        <v>193</v>
      </c>
      <c r="D167" s="186" t="s">
        <v>260</v>
      </c>
      <c r="E167" s="187" t="s">
        <v>1162</v>
      </c>
      <c r="F167" s="188" t="s">
        <v>1163</v>
      </c>
      <c r="G167" s="189" t="s">
        <v>289</v>
      </c>
      <c r="H167" s="190">
        <v>95</v>
      </c>
      <c r="I167" s="191"/>
      <c r="J167" s="192">
        <f>ROUND(I167*H167,2)</f>
        <v>0</v>
      </c>
      <c r="K167" s="193"/>
      <c r="L167" s="194"/>
      <c r="M167" s="195" t="s">
        <v>1</v>
      </c>
      <c r="N167" s="196" t="s">
        <v>38</v>
      </c>
      <c r="P167" s="154">
        <f>O167*H167</f>
        <v>0</v>
      </c>
      <c r="Q167" s="154">
        <v>0</v>
      </c>
      <c r="R167" s="154">
        <f>Q167*H167</f>
        <v>0</v>
      </c>
      <c r="S167" s="154">
        <v>0</v>
      </c>
      <c r="T167" s="155">
        <f>S167*H167</f>
        <v>0</v>
      </c>
      <c r="AR167" s="156" t="s">
        <v>869</v>
      </c>
      <c r="AT167" s="156" t="s">
        <v>260</v>
      </c>
      <c r="AU167" s="156" t="s">
        <v>83</v>
      </c>
      <c r="AY167" s="17" t="s">
        <v>160</v>
      </c>
      <c r="BE167" s="157">
        <f>IF(N167="základná",J167,0)</f>
        <v>0</v>
      </c>
      <c r="BF167" s="157">
        <f>IF(N167="znížená",J167,0)</f>
        <v>0</v>
      </c>
      <c r="BG167" s="157">
        <f>IF(N167="zákl. prenesená",J167,0)</f>
        <v>0</v>
      </c>
      <c r="BH167" s="157">
        <f>IF(N167="zníž. prenesená",J167,0)</f>
        <v>0</v>
      </c>
      <c r="BI167" s="157">
        <f>IF(N167="nulová",J167,0)</f>
        <v>0</v>
      </c>
      <c r="BJ167" s="17" t="s">
        <v>83</v>
      </c>
      <c r="BK167" s="157">
        <f>ROUND(I167*H167,2)</f>
        <v>0</v>
      </c>
      <c r="BL167" s="17" t="s">
        <v>382</v>
      </c>
      <c r="BM167" s="156" t="s">
        <v>221</v>
      </c>
    </row>
    <row r="168" spans="2:65" s="13" customFormat="1" ht="10.199999999999999">
      <c r="B168" s="165"/>
      <c r="D168" s="159" t="s">
        <v>167</v>
      </c>
      <c r="E168" s="166" t="s">
        <v>1</v>
      </c>
      <c r="F168" s="167" t="s">
        <v>1161</v>
      </c>
      <c r="H168" s="168">
        <v>95</v>
      </c>
      <c r="I168" s="169"/>
      <c r="L168" s="165"/>
      <c r="M168" s="170"/>
      <c r="T168" s="171"/>
      <c r="AT168" s="166" t="s">
        <v>167</v>
      </c>
      <c r="AU168" s="166" t="s">
        <v>83</v>
      </c>
      <c r="AV168" s="13" t="s">
        <v>83</v>
      </c>
      <c r="AW168" s="13" t="s">
        <v>29</v>
      </c>
      <c r="AX168" s="13" t="s">
        <v>72</v>
      </c>
      <c r="AY168" s="166" t="s">
        <v>160</v>
      </c>
    </row>
    <row r="169" spans="2:65" s="14" customFormat="1" ht="10.199999999999999">
      <c r="B169" s="172"/>
      <c r="D169" s="159" t="s">
        <v>167</v>
      </c>
      <c r="E169" s="173" t="s">
        <v>1</v>
      </c>
      <c r="F169" s="174" t="s">
        <v>174</v>
      </c>
      <c r="H169" s="175">
        <v>95</v>
      </c>
      <c r="I169" s="176"/>
      <c r="L169" s="172"/>
      <c r="M169" s="177"/>
      <c r="T169" s="178"/>
      <c r="AT169" s="173" t="s">
        <v>167</v>
      </c>
      <c r="AU169" s="173" t="s">
        <v>83</v>
      </c>
      <c r="AV169" s="14" t="s">
        <v>166</v>
      </c>
      <c r="AW169" s="14" t="s">
        <v>29</v>
      </c>
      <c r="AX169" s="14" t="s">
        <v>76</v>
      </c>
      <c r="AY169" s="173" t="s">
        <v>160</v>
      </c>
    </row>
    <row r="170" spans="2:65" s="1" customFormat="1" ht="16.5" customHeight="1">
      <c r="B170" s="143"/>
      <c r="C170" s="144" t="s">
        <v>227</v>
      </c>
      <c r="D170" s="144" t="s">
        <v>162</v>
      </c>
      <c r="E170" s="145" t="s">
        <v>1164</v>
      </c>
      <c r="F170" s="146" t="s">
        <v>1165</v>
      </c>
      <c r="G170" s="147" t="s">
        <v>289</v>
      </c>
      <c r="H170" s="148">
        <v>7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38</v>
      </c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AR170" s="156" t="s">
        <v>382</v>
      </c>
      <c r="AT170" s="156" t="s">
        <v>162</v>
      </c>
      <c r="AU170" s="156" t="s">
        <v>83</v>
      </c>
      <c r="AY170" s="17" t="s">
        <v>160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83</v>
      </c>
      <c r="BK170" s="157">
        <f>ROUND(I170*H170,2)</f>
        <v>0</v>
      </c>
      <c r="BL170" s="17" t="s">
        <v>382</v>
      </c>
      <c r="BM170" s="156" t="s">
        <v>230</v>
      </c>
    </row>
    <row r="171" spans="2:65" s="12" customFormat="1" ht="10.199999999999999">
      <c r="B171" s="158"/>
      <c r="D171" s="159" t="s">
        <v>167</v>
      </c>
      <c r="E171" s="160" t="s">
        <v>1</v>
      </c>
      <c r="F171" s="161" t="s">
        <v>1166</v>
      </c>
      <c r="H171" s="160" t="s">
        <v>1</v>
      </c>
      <c r="I171" s="162"/>
      <c r="L171" s="158"/>
      <c r="M171" s="163"/>
      <c r="T171" s="164"/>
      <c r="AT171" s="160" t="s">
        <v>167</v>
      </c>
      <c r="AU171" s="160" t="s">
        <v>83</v>
      </c>
      <c r="AV171" s="12" t="s">
        <v>76</v>
      </c>
      <c r="AW171" s="12" t="s">
        <v>29</v>
      </c>
      <c r="AX171" s="12" t="s">
        <v>72</v>
      </c>
      <c r="AY171" s="160" t="s">
        <v>160</v>
      </c>
    </row>
    <row r="172" spans="2:65" s="13" customFormat="1" ht="10.199999999999999">
      <c r="B172" s="165"/>
      <c r="D172" s="159" t="s">
        <v>167</v>
      </c>
      <c r="E172" s="166" t="s">
        <v>1</v>
      </c>
      <c r="F172" s="167" t="s">
        <v>201</v>
      </c>
      <c r="H172" s="168">
        <v>7</v>
      </c>
      <c r="I172" s="169"/>
      <c r="L172" s="165"/>
      <c r="M172" s="170"/>
      <c r="T172" s="171"/>
      <c r="AT172" s="166" t="s">
        <v>167</v>
      </c>
      <c r="AU172" s="166" t="s">
        <v>83</v>
      </c>
      <c r="AV172" s="13" t="s">
        <v>83</v>
      </c>
      <c r="AW172" s="13" t="s">
        <v>29</v>
      </c>
      <c r="AX172" s="13" t="s">
        <v>72</v>
      </c>
      <c r="AY172" s="166" t="s">
        <v>160</v>
      </c>
    </row>
    <row r="173" spans="2:65" s="14" customFormat="1" ht="10.199999999999999">
      <c r="B173" s="172"/>
      <c r="D173" s="159" t="s">
        <v>167</v>
      </c>
      <c r="E173" s="173" t="s">
        <v>1</v>
      </c>
      <c r="F173" s="174" t="s">
        <v>174</v>
      </c>
      <c r="H173" s="175">
        <v>7</v>
      </c>
      <c r="I173" s="176"/>
      <c r="L173" s="172"/>
      <c r="M173" s="177"/>
      <c r="T173" s="178"/>
      <c r="AT173" s="173" t="s">
        <v>167</v>
      </c>
      <c r="AU173" s="173" t="s">
        <v>83</v>
      </c>
      <c r="AV173" s="14" t="s">
        <v>166</v>
      </c>
      <c r="AW173" s="14" t="s">
        <v>29</v>
      </c>
      <c r="AX173" s="14" t="s">
        <v>76</v>
      </c>
      <c r="AY173" s="173" t="s">
        <v>160</v>
      </c>
    </row>
    <row r="174" spans="2:65" s="1" customFormat="1" ht="16.5" customHeight="1">
      <c r="B174" s="143"/>
      <c r="C174" s="186" t="s">
        <v>198</v>
      </c>
      <c r="D174" s="186" t="s">
        <v>260</v>
      </c>
      <c r="E174" s="187" t="s">
        <v>1167</v>
      </c>
      <c r="F174" s="188" t="s">
        <v>1168</v>
      </c>
      <c r="G174" s="189" t="s">
        <v>289</v>
      </c>
      <c r="H174" s="190">
        <v>7</v>
      </c>
      <c r="I174" s="191"/>
      <c r="J174" s="192">
        <f>ROUND(I174*H174,2)</f>
        <v>0</v>
      </c>
      <c r="K174" s="193"/>
      <c r="L174" s="194"/>
      <c r="M174" s="195" t="s">
        <v>1</v>
      </c>
      <c r="N174" s="196" t="s">
        <v>38</v>
      </c>
      <c r="P174" s="154">
        <f>O174*H174</f>
        <v>0</v>
      </c>
      <c r="Q174" s="154">
        <v>0</v>
      </c>
      <c r="R174" s="154">
        <f>Q174*H174</f>
        <v>0</v>
      </c>
      <c r="S174" s="154">
        <v>0</v>
      </c>
      <c r="T174" s="155">
        <f>S174*H174</f>
        <v>0</v>
      </c>
      <c r="AR174" s="156" t="s">
        <v>869</v>
      </c>
      <c r="AT174" s="156" t="s">
        <v>260</v>
      </c>
      <c r="AU174" s="156" t="s">
        <v>83</v>
      </c>
      <c r="AY174" s="17" t="s">
        <v>160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7" t="s">
        <v>83</v>
      </c>
      <c r="BK174" s="157">
        <f>ROUND(I174*H174,2)</f>
        <v>0</v>
      </c>
      <c r="BL174" s="17" t="s">
        <v>382</v>
      </c>
      <c r="BM174" s="156" t="s">
        <v>236</v>
      </c>
    </row>
    <row r="175" spans="2:65" s="12" customFormat="1" ht="10.199999999999999">
      <c r="B175" s="158"/>
      <c r="D175" s="159" t="s">
        <v>167</v>
      </c>
      <c r="E175" s="160" t="s">
        <v>1</v>
      </c>
      <c r="F175" s="161" t="s">
        <v>1169</v>
      </c>
      <c r="H175" s="160" t="s">
        <v>1</v>
      </c>
      <c r="I175" s="162"/>
      <c r="L175" s="158"/>
      <c r="M175" s="163"/>
      <c r="T175" s="164"/>
      <c r="AT175" s="160" t="s">
        <v>167</v>
      </c>
      <c r="AU175" s="160" t="s">
        <v>83</v>
      </c>
      <c r="AV175" s="12" t="s">
        <v>76</v>
      </c>
      <c r="AW175" s="12" t="s">
        <v>29</v>
      </c>
      <c r="AX175" s="12" t="s">
        <v>72</v>
      </c>
      <c r="AY175" s="160" t="s">
        <v>160</v>
      </c>
    </row>
    <row r="176" spans="2:65" s="13" customFormat="1" ht="10.199999999999999">
      <c r="B176" s="165"/>
      <c r="D176" s="159" t="s">
        <v>167</v>
      </c>
      <c r="E176" s="166" t="s">
        <v>1</v>
      </c>
      <c r="F176" s="167" t="s">
        <v>201</v>
      </c>
      <c r="H176" s="168">
        <v>7</v>
      </c>
      <c r="I176" s="169"/>
      <c r="L176" s="165"/>
      <c r="M176" s="170"/>
      <c r="T176" s="171"/>
      <c r="AT176" s="166" t="s">
        <v>167</v>
      </c>
      <c r="AU176" s="166" t="s">
        <v>83</v>
      </c>
      <c r="AV176" s="13" t="s">
        <v>83</v>
      </c>
      <c r="AW176" s="13" t="s">
        <v>29</v>
      </c>
      <c r="AX176" s="13" t="s">
        <v>72</v>
      </c>
      <c r="AY176" s="166" t="s">
        <v>160</v>
      </c>
    </row>
    <row r="177" spans="2:65" s="14" customFormat="1" ht="10.199999999999999">
      <c r="B177" s="172"/>
      <c r="D177" s="159" t="s">
        <v>167</v>
      </c>
      <c r="E177" s="173" t="s">
        <v>1</v>
      </c>
      <c r="F177" s="174" t="s">
        <v>174</v>
      </c>
      <c r="H177" s="175">
        <v>7</v>
      </c>
      <c r="I177" s="176"/>
      <c r="L177" s="172"/>
      <c r="M177" s="177"/>
      <c r="T177" s="178"/>
      <c r="AT177" s="173" t="s">
        <v>167</v>
      </c>
      <c r="AU177" s="173" t="s">
        <v>83</v>
      </c>
      <c r="AV177" s="14" t="s">
        <v>166</v>
      </c>
      <c r="AW177" s="14" t="s">
        <v>29</v>
      </c>
      <c r="AX177" s="14" t="s">
        <v>76</v>
      </c>
      <c r="AY177" s="173" t="s">
        <v>160</v>
      </c>
    </row>
    <row r="178" spans="2:65" s="1" customFormat="1" ht="16.5" customHeight="1">
      <c r="B178" s="143"/>
      <c r="C178" s="144" t="s">
        <v>238</v>
      </c>
      <c r="D178" s="144" t="s">
        <v>162</v>
      </c>
      <c r="E178" s="145" t="s">
        <v>1170</v>
      </c>
      <c r="F178" s="146" t="s">
        <v>1171</v>
      </c>
      <c r="G178" s="147" t="s">
        <v>263</v>
      </c>
      <c r="H178" s="148">
        <v>5</v>
      </c>
      <c r="I178" s="149"/>
      <c r="J178" s="150">
        <f>ROUND(I178*H178,2)</f>
        <v>0</v>
      </c>
      <c r="K178" s="151"/>
      <c r="L178" s="32"/>
      <c r="M178" s="152" t="s">
        <v>1</v>
      </c>
      <c r="N178" s="153" t="s">
        <v>38</v>
      </c>
      <c r="P178" s="154">
        <f>O178*H178</f>
        <v>0</v>
      </c>
      <c r="Q178" s="154">
        <v>0</v>
      </c>
      <c r="R178" s="154">
        <f>Q178*H178</f>
        <v>0</v>
      </c>
      <c r="S178" s="154">
        <v>0</v>
      </c>
      <c r="T178" s="155">
        <f>S178*H178</f>
        <v>0</v>
      </c>
      <c r="AR178" s="156" t="s">
        <v>382</v>
      </c>
      <c r="AT178" s="156" t="s">
        <v>162</v>
      </c>
      <c r="AU178" s="156" t="s">
        <v>83</v>
      </c>
      <c r="AY178" s="17" t="s">
        <v>160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7" t="s">
        <v>83</v>
      </c>
      <c r="BK178" s="157">
        <f>ROUND(I178*H178,2)</f>
        <v>0</v>
      </c>
      <c r="BL178" s="17" t="s">
        <v>382</v>
      </c>
      <c r="BM178" s="156" t="s">
        <v>241</v>
      </c>
    </row>
    <row r="179" spans="2:65" s="1" customFormat="1" ht="16.5" customHeight="1">
      <c r="B179" s="143"/>
      <c r="C179" s="144" t="s">
        <v>204</v>
      </c>
      <c r="D179" s="144" t="s">
        <v>162</v>
      </c>
      <c r="E179" s="145" t="s">
        <v>1172</v>
      </c>
      <c r="F179" s="146" t="s">
        <v>1173</v>
      </c>
      <c r="G179" s="147" t="s">
        <v>289</v>
      </c>
      <c r="H179" s="148">
        <v>1</v>
      </c>
      <c r="I179" s="149"/>
      <c r="J179" s="150">
        <f>ROUND(I179*H179,2)</f>
        <v>0</v>
      </c>
      <c r="K179" s="151"/>
      <c r="L179" s="32"/>
      <c r="M179" s="152" t="s">
        <v>1</v>
      </c>
      <c r="N179" s="153" t="s">
        <v>38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AR179" s="156" t="s">
        <v>382</v>
      </c>
      <c r="AT179" s="156" t="s">
        <v>162</v>
      </c>
      <c r="AU179" s="156" t="s">
        <v>83</v>
      </c>
      <c r="AY179" s="17" t="s">
        <v>160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83</v>
      </c>
      <c r="BK179" s="157">
        <f>ROUND(I179*H179,2)</f>
        <v>0</v>
      </c>
      <c r="BL179" s="17" t="s">
        <v>382</v>
      </c>
      <c r="BM179" s="156" t="s">
        <v>247</v>
      </c>
    </row>
    <row r="180" spans="2:65" s="12" customFormat="1" ht="10.199999999999999">
      <c r="B180" s="158"/>
      <c r="D180" s="159" t="s">
        <v>167</v>
      </c>
      <c r="E180" s="160" t="s">
        <v>1</v>
      </c>
      <c r="F180" s="161" t="s">
        <v>1174</v>
      </c>
      <c r="H180" s="160" t="s">
        <v>1</v>
      </c>
      <c r="I180" s="162"/>
      <c r="L180" s="158"/>
      <c r="M180" s="163"/>
      <c r="T180" s="164"/>
      <c r="AT180" s="160" t="s">
        <v>167</v>
      </c>
      <c r="AU180" s="160" t="s">
        <v>83</v>
      </c>
      <c r="AV180" s="12" t="s">
        <v>76</v>
      </c>
      <c r="AW180" s="12" t="s">
        <v>29</v>
      </c>
      <c r="AX180" s="12" t="s">
        <v>72</v>
      </c>
      <c r="AY180" s="160" t="s">
        <v>160</v>
      </c>
    </row>
    <row r="181" spans="2:65" s="13" customFormat="1" ht="10.199999999999999">
      <c r="B181" s="165"/>
      <c r="D181" s="159" t="s">
        <v>167</v>
      </c>
      <c r="E181" s="166" t="s">
        <v>1</v>
      </c>
      <c r="F181" s="167" t="s">
        <v>76</v>
      </c>
      <c r="H181" s="168">
        <v>1</v>
      </c>
      <c r="I181" s="169"/>
      <c r="L181" s="165"/>
      <c r="M181" s="170"/>
      <c r="T181" s="171"/>
      <c r="AT181" s="166" t="s">
        <v>167</v>
      </c>
      <c r="AU181" s="166" t="s">
        <v>83</v>
      </c>
      <c r="AV181" s="13" t="s">
        <v>83</v>
      </c>
      <c r="AW181" s="13" t="s">
        <v>29</v>
      </c>
      <c r="AX181" s="13" t="s">
        <v>72</v>
      </c>
      <c r="AY181" s="166" t="s">
        <v>160</v>
      </c>
    </row>
    <row r="182" spans="2:65" s="14" customFormat="1" ht="10.199999999999999">
      <c r="B182" s="172"/>
      <c r="D182" s="159" t="s">
        <v>167</v>
      </c>
      <c r="E182" s="173" t="s">
        <v>1</v>
      </c>
      <c r="F182" s="174" t="s">
        <v>174</v>
      </c>
      <c r="H182" s="175">
        <v>1</v>
      </c>
      <c r="I182" s="176"/>
      <c r="L182" s="172"/>
      <c r="M182" s="177"/>
      <c r="T182" s="178"/>
      <c r="AT182" s="173" t="s">
        <v>167</v>
      </c>
      <c r="AU182" s="173" t="s">
        <v>83</v>
      </c>
      <c r="AV182" s="14" t="s">
        <v>166</v>
      </c>
      <c r="AW182" s="14" t="s">
        <v>29</v>
      </c>
      <c r="AX182" s="14" t="s">
        <v>76</v>
      </c>
      <c r="AY182" s="173" t="s">
        <v>160</v>
      </c>
    </row>
    <row r="183" spans="2:65" s="1" customFormat="1" ht="16.5" customHeight="1">
      <c r="B183" s="143"/>
      <c r="C183" s="186" t="s">
        <v>251</v>
      </c>
      <c r="D183" s="186" t="s">
        <v>260</v>
      </c>
      <c r="E183" s="187" t="s">
        <v>1175</v>
      </c>
      <c r="F183" s="188" t="s">
        <v>1176</v>
      </c>
      <c r="G183" s="189" t="s">
        <v>289</v>
      </c>
      <c r="H183" s="190">
        <v>1</v>
      </c>
      <c r="I183" s="191"/>
      <c r="J183" s="192">
        <f>ROUND(I183*H183,2)</f>
        <v>0</v>
      </c>
      <c r="K183" s="193"/>
      <c r="L183" s="194"/>
      <c r="M183" s="195" t="s">
        <v>1</v>
      </c>
      <c r="N183" s="196" t="s">
        <v>38</v>
      </c>
      <c r="P183" s="154">
        <f>O183*H183</f>
        <v>0</v>
      </c>
      <c r="Q183" s="154">
        <v>0</v>
      </c>
      <c r="R183" s="154">
        <f>Q183*H183</f>
        <v>0</v>
      </c>
      <c r="S183" s="154">
        <v>0</v>
      </c>
      <c r="T183" s="155">
        <f>S183*H183</f>
        <v>0</v>
      </c>
      <c r="AR183" s="156" t="s">
        <v>869</v>
      </c>
      <c r="AT183" s="156" t="s">
        <v>260</v>
      </c>
      <c r="AU183" s="156" t="s">
        <v>83</v>
      </c>
      <c r="AY183" s="17" t="s">
        <v>160</v>
      </c>
      <c r="BE183" s="157">
        <f>IF(N183="základná",J183,0)</f>
        <v>0</v>
      </c>
      <c r="BF183" s="157">
        <f>IF(N183="znížená",J183,0)</f>
        <v>0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7" t="s">
        <v>83</v>
      </c>
      <c r="BK183" s="157">
        <f>ROUND(I183*H183,2)</f>
        <v>0</v>
      </c>
      <c r="BL183" s="17" t="s">
        <v>382</v>
      </c>
      <c r="BM183" s="156" t="s">
        <v>254</v>
      </c>
    </row>
    <row r="184" spans="2:65" s="12" customFormat="1" ht="10.199999999999999">
      <c r="B184" s="158"/>
      <c r="D184" s="159" t="s">
        <v>167</v>
      </c>
      <c r="E184" s="160" t="s">
        <v>1</v>
      </c>
      <c r="F184" s="161" t="s">
        <v>1177</v>
      </c>
      <c r="H184" s="160" t="s">
        <v>1</v>
      </c>
      <c r="I184" s="162"/>
      <c r="L184" s="158"/>
      <c r="M184" s="163"/>
      <c r="T184" s="164"/>
      <c r="AT184" s="160" t="s">
        <v>167</v>
      </c>
      <c r="AU184" s="160" t="s">
        <v>83</v>
      </c>
      <c r="AV184" s="12" t="s">
        <v>76</v>
      </c>
      <c r="AW184" s="12" t="s">
        <v>29</v>
      </c>
      <c r="AX184" s="12" t="s">
        <v>72</v>
      </c>
      <c r="AY184" s="160" t="s">
        <v>160</v>
      </c>
    </row>
    <row r="185" spans="2:65" s="13" customFormat="1" ht="10.199999999999999">
      <c r="B185" s="165"/>
      <c r="D185" s="159" t="s">
        <v>167</v>
      </c>
      <c r="E185" s="166" t="s">
        <v>1</v>
      </c>
      <c r="F185" s="167" t="s">
        <v>76</v>
      </c>
      <c r="H185" s="168">
        <v>1</v>
      </c>
      <c r="I185" s="169"/>
      <c r="L185" s="165"/>
      <c r="M185" s="170"/>
      <c r="T185" s="171"/>
      <c r="AT185" s="166" t="s">
        <v>167</v>
      </c>
      <c r="AU185" s="166" t="s">
        <v>83</v>
      </c>
      <c r="AV185" s="13" t="s">
        <v>83</v>
      </c>
      <c r="AW185" s="13" t="s">
        <v>29</v>
      </c>
      <c r="AX185" s="13" t="s">
        <v>72</v>
      </c>
      <c r="AY185" s="166" t="s">
        <v>160</v>
      </c>
    </row>
    <row r="186" spans="2:65" s="14" customFormat="1" ht="10.199999999999999">
      <c r="B186" s="172"/>
      <c r="D186" s="159" t="s">
        <v>167</v>
      </c>
      <c r="E186" s="173" t="s">
        <v>1</v>
      </c>
      <c r="F186" s="174" t="s">
        <v>174</v>
      </c>
      <c r="H186" s="175">
        <v>1</v>
      </c>
      <c r="I186" s="176"/>
      <c r="L186" s="172"/>
      <c r="M186" s="177"/>
      <c r="T186" s="178"/>
      <c r="AT186" s="173" t="s">
        <v>167</v>
      </c>
      <c r="AU186" s="173" t="s">
        <v>83</v>
      </c>
      <c r="AV186" s="14" t="s">
        <v>166</v>
      </c>
      <c r="AW186" s="14" t="s">
        <v>29</v>
      </c>
      <c r="AX186" s="14" t="s">
        <v>76</v>
      </c>
      <c r="AY186" s="173" t="s">
        <v>160</v>
      </c>
    </row>
    <row r="187" spans="2:65" s="1" customFormat="1" ht="16.5" customHeight="1">
      <c r="B187" s="143"/>
      <c r="C187" s="144" t="s">
        <v>210</v>
      </c>
      <c r="D187" s="144" t="s">
        <v>162</v>
      </c>
      <c r="E187" s="145" t="s">
        <v>1178</v>
      </c>
      <c r="F187" s="146" t="s">
        <v>1179</v>
      </c>
      <c r="G187" s="147" t="s">
        <v>289</v>
      </c>
      <c r="H187" s="148">
        <v>3</v>
      </c>
      <c r="I187" s="149"/>
      <c r="J187" s="150">
        <f>ROUND(I187*H187,2)</f>
        <v>0</v>
      </c>
      <c r="K187" s="151"/>
      <c r="L187" s="32"/>
      <c r="M187" s="152" t="s">
        <v>1</v>
      </c>
      <c r="N187" s="153" t="s">
        <v>38</v>
      </c>
      <c r="P187" s="154">
        <f>O187*H187</f>
        <v>0</v>
      </c>
      <c r="Q187" s="154">
        <v>0</v>
      </c>
      <c r="R187" s="154">
        <f>Q187*H187</f>
        <v>0</v>
      </c>
      <c r="S187" s="154">
        <v>0</v>
      </c>
      <c r="T187" s="155">
        <f>S187*H187</f>
        <v>0</v>
      </c>
      <c r="AR187" s="156" t="s">
        <v>382</v>
      </c>
      <c r="AT187" s="156" t="s">
        <v>162</v>
      </c>
      <c r="AU187" s="156" t="s">
        <v>83</v>
      </c>
      <c r="AY187" s="17" t="s">
        <v>160</v>
      </c>
      <c r="BE187" s="157">
        <f>IF(N187="základná",J187,0)</f>
        <v>0</v>
      </c>
      <c r="BF187" s="157">
        <f>IF(N187="znížená",J187,0)</f>
        <v>0</v>
      </c>
      <c r="BG187" s="157">
        <f>IF(N187="zákl. prenesená",J187,0)</f>
        <v>0</v>
      </c>
      <c r="BH187" s="157">
        <f>IF(N187="zníž. prenesená",J187,0)</f>
        <v>0</v>
      </c>
      <c r="BI187" s="157">
        <f>IF(N187="nulová",J187,0)</f>
        <v>0</v>
      </c>
      <c r="BJ187" s="17" t="s">
        <v>83</v>
      </c>
      <c r="BK187" s="157">
        <f>ROUND(I187*H187,2)</f>
        <v>0</v>
      </c>
      <c r="BL187" s="17" t="s">
        <v>382</v>
      </c>
      <c r="BM187" s="156" t="s">
        <v>258</v>
      </c>
    </row>
    <row r="188" spans="2:65" s="12" customFormat="1" ht="10.199999999999999">
      <c r="B188" s="158"/>
      <c r="D188" s="159" t="s">
        <v>167</v>
      </c>
      <c r="E188" s="160" t="s">
        <v>1</v>
      </c>
      <c r="F188" s="161" t="s">
        <v>1180</v>
      </c>
      <c r="H188" s="160" t="s">
        <v>1</v>
      </c>
      <c r="I188" s="162"/>
      <c r="L188" s="158"/>
      <c r="M188" s="163"/>
      <c r="T188" s="164"/>
      <c r="AT188" s="160" t="s">
        <v>167</v>
      </c>
      <c r="AU188" s="160" t="s">
        <v>83</v>
      </c>
      <c r="AV188" s="12" t="s">
        <v>76</v>
      </c>
      <c r="AW188" s="12" t="s">
        <v>29</v>
      </c>
      <c r="AX188" s="12" t="s">
        <v>72</v>
      </c>
      <c r="AY188" s="160" t="s">
        <v>160</v>
      </c>
    </row>
    <row r="189" spans="2:65" s="13" customFormat="1" ht="10.199999999999999">
      <c r="B189" s="165"/>
      <c r="D189" s="159" t="s">
        <v>167</v>
      </c>
      <c r="E189" s="166" t="s">
        <v>1</v>
      </c>
      <c r="F189" s="167" t="s">
        <v>1181</v>
      </c>
      <c r="H189" s="168">
        <v>3</v>
      </c>
      <c r="I189" s="169"/>
      <c r="L189" s="165"/>
      <c r="M189" s="170"/>
      <c r="T189" s="171"/>
      <c r="AT189" s="166" t="s">
        <v>167</v>
      </c>
      <c r="AU189" s="166" t="s">
        <v>83</v>
      </c>
      <c r="AV189" s="13" t="s">
        <v>83</v>
      </c>
      <c r="AW189" s="13" t="s">
        <v>29</v>
      </c>
      <c r="AX189" s="13" t="s">
        <v>72</v>
      </c>
      <c r="AY189" s="166" t="s">
        <v>160</v>
      </c>
    </row>
    <row r="190" spans="2:65" s="14" customFormat="1" ht="10.199999999999999">
      <c r="B190" s="172"/>
      <c r="D190" s="159" t="s">
        <v>167</v>
      </c>
      <c r="E190" s="173" t="s">
        <v>1</v>
      </c>
      <c r="F190" s="174" t="s">
        <v>174</v>
      </c>
      <c r="H190" s="175">
        <v>3</v>
      </c>
      <c r="I190" s="176"/>
      <c r="L190" s="172"/>
      <c r="M190" s="177"/>
      <c r="T190" s="178"/>
      <c r="AT190" s="173" t="s">
        <v>167</v>
      </c>
      <c r="AU190" s="173" t="s">
        <v>83</v>
      </c>
      <c r="AV190" s="14" t="s">
        <v>166</v>
      </c>
      <c r="AW190" s="14" t="s">
        <v>29</v>
      </c>
      <c r="AX190" s="14" t="s">
        <v>76</v>
      </c>
      <c r="AY190" s="173" t="s">
        <v>160</v>
      </c>
    </row>
    <row r="191" spans="2:65" s="1" customFormat="1" ht="16.5" customHeight="1">
      <c r="B191" s="143"/>
      <c r="C191" s="186" t="s">
        <v>259</v>
      </c>
      <c r="D191" s="186" t="s">
        <v>260</v>
      </c>
      <c r="E191" s="187" t="s">
        <v>1182</v>
      </c>
      <c r="F191" s="188" t="s">
        <v>1183</v>
      </c>
      <c r="G191" s="189" t="s">
        <v>289</v>
      </c>
      <c r="H191" s="190">
        <v>3</v>
      </c>
      <c r="I191" s="191"/>
      <c r="J191" s="192">
        <f>ROUND(I191*H191,2)</f>
        <v>0</v>
      </c>
      <c r="K191" s="193"/>
      <c r="L191" s="194"/>
      <c r="M191" s="195" t="s">
        <v>1</v>
      </c>
      <c r="N191" s="196" t="s">
        <v>38</v>
      </c>
      <c r="P191" s="154">
        <f>O191*H191</f>
        <v>0</v>
      </c>
      <c r="Q191" s="154">
        <v>0</v>
      </c>
      <c r="R191" s="154">
        <f>Q191*H191</f>
        <v>0</v>
      </c>
      <c r="S191" s="154">
        <v>0</v>
      </c>
      <c r="T191" s="155">
        <f>S191*H191</f>
        <v>0</v>
      </c>
      <c r="AR191" s="156" t="s">
        <v>869</v>
      </c>
      <c r="AT191" s="156" t="s">
        <v>260</v>
      </c>
      <c r="AU191" s="156" t="s">
        <v>83</v>
      </c>
      <c r="AY191" s="17" t="s">
        <v>160</v>
      </c>
      <c r="BE191" s="157">
        <f>IF(N191="základná",J191,0)</f>
        <v>0</v>
      </c>
      <c r="BF191" s="157">
        <f>IF(N191="znížená",J191,0)</f>
        <v>0</v>
      </c>
      <c r="BG191" s="157">
        <f>IF(N191="zákl. prenesená",J191,0)</f>
        <v>0</v>
      </c>
      <c r="BH191" s="157">
        <f>IF(N191="zníž. prenesená",J191,0)</f>
        <v>0</v>
      </c>
      <c r="BI191" s="157">
        <f>IF(N191="nulová",J191,0)</f>
        <v>0</v>
      </c>
      <c r="BJ191" s="17" t="s">
        <v>83</v>
      </c>
      <c r="BK191" s="157">
        <f>ROUND(I191*H191,2)</f>
        <v>0</v>
      </c>
      <c r="BL191" s="17" t="s">
        <v>382</v>
      </c>
      <c r="BM191" s="156" t="s">
        <v>264</v>
      </c>
    </row>
    <row r="192" spans="2:65" s="12" customFormat="1" ht="10.199999999999999">
      <c r="B192" s="158"/>
      <c r="D192" s="159" t="s">
        <v>167</v>
      </c>
      <c r="E192" s="160" t="s">
        <v>1</v>
      </c>
      <c r="F192" s="161" t="s">
        <v>1180</v>
      </c>
      <c r="H192" s="160" t="s">
        <v>1</v>
      </c>
      <c r="I192" s="162"/>
      <c r="L192" s="158"/>
      <c r="M192" s="163"/>
      <c r="T192" s="164"/>
      <c r="AT192" s="160" t="s">
        <v>167</v>
      </c>
      <c r="AU192" s="160" t="s">
        <v>83</v>
      </c>
      <c r="AV192" s="12" t="s">
        <v>76</v>
      </c>
      <c r="AW192" s="12" t="s">
        <v>29</v>
      </c>
      <c r="AX192" s="12" t="s">
        <v>72</v>
      </c>
      <c r="AY192" s="160" t="s">
        <v>160</v>
      </c>
    </row>
    <row r="193" spans="2:65" s="13" customFormat="1" ht="10.199999999999999">
      <c r="B193" s="165"/>
      <c r="D193" s="159" t="s">
        <v>167</v>
      </c>
      <c r="E193" s="166" t="s">
        <v>1</v>
      </c>
      <c r="F193" s="167" t="s">
        <v>1181</v>
      </c>
      <c r="H193" s="168">
        <v>3</v>
      </c>
      <c r="I193" s="169"/>
      <c r="L193" s="165"/>
      <c r="M193" s="170"/>
      <c r="T193" s="171"/>
      <c r="AT193" s="166" t="s">
        <v>167</v>
      </c>
      <c r="AU193" s="166" t="s">
        <v>83</v>
      </c>
      <c r="AV193" s="13" t="s">
        <v>83</v>
      </c>
      <c r="AW193" s="13" t="s">
        <v>29</v>
      </c>
      <c r="AX193" s="13" t="s">
        <v>72</v>
      </c>
      <c r="AY193" s="166" t="s">
        <v>160</v>
      </c>
    </row>
    <row r="194" spans="2:65" s="14" customFormat="1" ht="10.199999999999999">
      <c r="B194" s="172"/>
      <c r="D194" s="159" t="s">
        <v>167</v>
      </c>
      <c r="E194" s="173" t="s">
        <v>1</v>
      </c>
      <c r="F194" s="174" t="s">
        <v>174</v>
      </c>
      <c r="H194" s="175">
        <v>3</v>
      </c>
      <c r="I194" s="176"/>
      <c r="L194" s="172"/>
      <c r="M194" s="177"/>
      <c r="T194" s="178"/>
      <c r="AT194" s="173" t="s">
        <v>167</v>
      </c>
      <c r="AU194" s="173" t="s">
        <v>83</v>
      </c>
      <c r="AV194" s="14" t="s">
        <v>166</v>
      </c>
      <c r="AW194" s="14" t="s">
        <v>29</v>
      </c>
      <c r="AX194" s="14" t="s">
        <v>76</v>
      </c>
      <c r="AY194" s="173" t="s">
        <v>160</v>
      </c>
    </row>
    <row r="195" spans="2:65" s="1" customFormat="1" ht="16.5" customHeight="1">
      <c r="B195" s="143"/>
      <c r="C195" s="144" t="s">
        <v>216</v>
      </c>
      <c r="D195" s="144" t="s">
        <v>162</v>
      </c>
      <c r="E195" s="145" t="s">
        <v>1184</v>
      </c>
      <c r="F195" s="146" t="s">
        <v>1185</v>
      </c>
      <c r="G195" s="147" t="s">
        <v>289</v>
      </c>
      <c r="H195" s="148">
        <v>8</v>
      </c>
      <c r="I195" s="149"/>
      <c r="J195" s="150">
        <f>ROUND(I195*H195,2)</f>
        <v>0</v>
      </c>
      <c r="K195" s="151"/>
      <c r="L195" s="32"/>
      <c r="M195" s="152" t="s">
        <v>1</v>
      </c>
      <c r="N195" s="153" t="s">
        <v>38</v>
      </c>
      <c r="P195" s="154">
        <f>O195*H195</f>
        <v>0</v>
      </c>
      <c r="Q195" s="154">
        <v>0</v>
      </c>
      <c r="R195" s="154">
        <f>Q195*H195</f>
        <v>0</v>
      </c>
      <c r="S195" s="154">
        <v>0</v>
      </c>
      <c r="T195" s="155">
        <f>S195*H195</f>
        <v>0</v>
      </c>
      <c r="AR195" s="156" t="s">
        <v>382</v>
      </c>
      <c r="AT195" s="156" t="s">
        <v>162</v>
      </c>
      <c r="AU195" s="156" t="s">
        <v>83</v>
      </c>
      <c r="AY195" s="17" t="s">
        <v>160</v>
      </c>
      <c r="BE195" s="157">
        <f>IF(N195="základná",J195,0)</f>
        <v>0</v>
      </c>
      <c r="BF195" s="157">
        <f>IF(N195="znížená",J195,0)</f>
        <v>0</v>
      </c>
      <c r="BG195" s="157">
        <f>IF(N195="zákl. prenesená",J195,0)</f>
        <v>0</v>
      </c>
      <c r="BH195" s="157">
        <f>IF(N195="zníž. prenesená",J195,0)</f>
        <v>0</v>
      </c>
      <c r="BI195" s="157">
        <f>IF(N195="nulová",J195,0)</f>
        <v>0</v>
      </c>
      <c r="BJ195" s="17" t="s">
        <v>83</v>
      </c>
      <c r="BK195" s="157">
        <f>ROUND(I195*H195,2)</f>
        <v>0</v>
      </c>
      <c r="BL195" s="17" t="s">
        <v>382</v>
      </c>
      <c r="BM195" s="156" t="s">
        <v>269</v>
      </c>
    </row>
    <row r="196" spans="2:65" s="12" customFormat="1" ht="10.199999999999999">
      <c r="B196" s="158"/>
      <c r="D196" s="159" t="s">
        <v>167</v>
      </c>
      <c r="E196" s="160" t="s">
        <v>1</v>
      </c>
      <c r="F196" s="161" t="s">
        <v>1186</v>
      </c>
      <c r="H196" s="160" t="s">
        <v>1</v>
      </c>
      <c r="I196" s="162"/>
      <c r="L196" s="158"/>
      <c r="M196" s="163"/>
      <c r="T196" s="164"/>
      <c r="AT196" s="160" t="s">
        <v>167</v>
      </c>
      <c r="AU196" s="160" t="s">
        <v>83</v>
      </c>
      <c r="AV196" s="12" t="s">
        <v>76</v>
      </c>
      <c r="AW196" s="12" t="s">
        <v>29</v>
      </c>
      <c r="AX196" s="12" t="s">
        <v>72</v>
      </c>
      <c r="AY196" s="160" t="s">
        <v>160</v>
      </c>
    </row>
    <row r="197" spans="2:65" s="13" customFormat="1" ht="10.199999999999999">
      <c r="B197" s="165"/>
      <c r="D197" s="159" t="s">
        <v>167</v>
      </c>
      <c r="E197" s="166" t="s">
        <v>1</v>
      </c>
      <c r="F197" s="167" t="s">
        <v>1187</v>
      </c>
      <c r="H197" s="168">
        <v>8</v>
      </c>
      <c r="I197" s="169"/>
      <c r="L197" s="165"/>
      <c r="M197" s="170"/>
      <c r="T197" s="171"/>
      <c r="AT197" s="166" t="s">
        <v>167</v>
      </c>
      <c r="AU197" s="166" t="s">
        <v>83</v>
      </c>
      <c r="AV197" s="13" t="s">
        <v>83</v>
      </c>
      <c r="AW197" s="13" t="s">
        <v>29</v>
      </c>
      <c r="AX197" s="13" t="s">
        <v>72</v>
      </c>
      <c r="AY197" s="166" t="s">
        <v>160</v>
      </c>
    </row>
    <row r="198" spans="2:65" s="14" customFormat="1" ht="10.199999999999999">
      <c r="B198" s="172"/>
      <c r="D198" s="159" t="s">
        <v>167</v>
      </c>
      <c r="E198" s="173" t="s">
        <v>1</v>
      </c>
      <c r="F198" s="174" t="s">
        <v>174</v>
      </c>
      <c r="H198" s="175">
        <v>8</v>
      </c>
      <c r="I198" s="176"/>
      <c r="L198" s="172"/>
      <c r="M198" s="177"/>
      <c r="T198" s="178"/>
      <c r="AT198" s="173" t="s">
        <v>167</v>
      </c>
      <c r="AU198" s="173" t="s">
        <v>83</v>
      </c>
      <c r="AV198" s="14" t="s">
        <v>166</v>
      </c>
      <c r="AW198" s="14" t="s">
        <v>29</v>
      </c>
      <c r="AX198" s="14" t="s">
        <v>76</v>
      </c>
      <c r="AY198" s="173" t="s">
        <v>160</v>
      </c>
    </row>
    <row r="199" spans="2:65" s="1" customFormat="1" ht="16.5" customHeight="1">
      <c r="B199" s="143"/>
      <c r="C199" s="186" t="s">
        <v>272</v>
      </c>
      <c r="D199" s="186" t="s">
        <v>260</v>
      </c>
      <c r="E199" s="187" t="s">
        <v>1188</v>
      </c>
      <c r="F199" s="188" t="s">
        <v>1189</v>
      </c>
      <c r="G199" s="189" t="s">
        <v>289</v>
      </c>
      <c r="H199" s="190">
        <v>8</v>
      </c>
      <c r="I199" s="191"/>
      <c r="J199" s="192">
        <f>ROUND(I199*H199,2)</f>
        <v>0</v>
      </c>
      <c r="K199" s="193"/>
      <c r="L199" s="194"/>
      <c r="M199" s="195" t="s">
        <v>1</v>
      </c>
      <c r="N199" s="196" t="s">
        <v>38</v>
      </c>
      <c r="P199" s="154">
        <f>O199*H199</f>
        <v>0</v>
      </c>
      <c r="Q199" s="154">
        <v>0</v>
      </c>
      <c r="R199" s="154">
        <f>Q199*H199</f>
        <v>0</v>
      </c>
      <c r="S199" s="154">
        <v>0</v>
      </c>
      <c r="T199" s="155">
        <f>S199*H199</f>
        <v>0</v>
      </c>
      <c r="AR199" s="156" t="s">
        <v>869</v>
      </c>
      <c r="AT199" s="156" t="s">
        <v>260</v>
      </c>
      <c r="AU199" s="156" t="s">
        <v>83</v>
      </c>
      <c r="AY199" s="17" t="s">
        <v>160</v>
      </c>
      <c r="BE199" s="157">
        <f>IF(N199="základná",J199,0)</f>
        <v>0</v>
      </c>
      <c r="BF199" s="157">
        <f>IF(N199="znížená",J199,0)</f>
        <v>0</v>
      </c>
      <c r="BG199" s="157">
        <f>IF(N199="zákl. prenesená",J199,0)</f>
        <v>0</v>
      </c>
      <c r="BH199" s="157">
        <f>IF(N199="zníž. prenesená",J199,0)</f>
        <v>0</v>
      </c>
      <c r="BI199" s="157">
        <f>IF(N199="nulová",J199,0)</f>
        <v>0</v>
      </c>
      <c r="BJ199" s="17" t="s">
        <v>83</v>
      </c>
      <c r="BK199" s="157">
        <f>ROUND(I199*H199,2)</f>
        <v>0</v>
      </c>
      <c r="BL199" s="17" t="s">
        <v>382</v>
      </c>
      <c r="BM199" s="156" t="s">
        <v>275</v>
      </c>
    </row>
    <row r="200" spans="2:65" s="12" customFormat="1" ht="10.199999999999999">
      <c r="B200" s="158"/>
      <c r="D200" s="159" t="s">
        <v>167</v>
      </c>
      <c r="E200" s="160" t="s">
        <v>1</v>
      </c>
      <c r="F200" s="161" t="s">
        <v>1189</v>
      </c>
      <c r="H200" s="160" t="s">
        <v>1</v>
      </c>
      <c r="I200" s="162"/>
      <c r="L200" s="158"/>
      <c r="M200" s="163"/>
      <c r="T200" s="164"/>
      <c r="AT200" s="160" t="s">
        <v>167</v>
      </c>
      <c r="AU200" s="160" t="s">
        <v>83</v>
      </c>
      <c r="AV200" s="12" t="s">
        <v>76</v>
      </c>
      <c r="AW200" s="12" t="s">
        <v>29</v>
      </c>
      <c r="AX200" s="12" t="s">
        <v>72</v>
      </c>
      <c r="AY200" s="160" t="s">
        <v>160</v>
      </c>
    </row>
    <row r="201" spans="2:65" s="13" customFormat="1" ht="10.199999999999999">
      <c r="B201" s="165"/>
      <c r="D201" s="159" t="s">
        <v>167</v>
      </c>
      <c r="E201" s="166" t="s">
        <v>1</v>
      </c>
      <c r="F201" s="167" t="s">
        <v>1190</v>
      </c>
      <c r="H201" s="168">
        <v>4</v>
      </c>
      <c r="I201" s="169"/>
      <c r="L201" s="165"/>
      <c r="M201" s="170"/>
      <c r="T201" s="171"/>
      <c r="AT201" s="166" t="s">
        <v>167</v>
      </c>
      <c r="AU201" s="166" t="s">
        <v>83</v>
      </c>
      <c r="AV201" s="13" t="s">
        <v>83</v>
      </c>
      <c r="AW201" s="13" t="s">
        <v>29</v>
      </c>
      <c r="AX201" s="13" t="s">
        <v>72</v>
      </c>
      <c r="AY201" s="166" t="s">
        <v>160</v>
      </c>
    </row>
    <row r="202" spans="2:65" s="13" customFormat="1" ht="10.199999999999999">
      <c r="B202" s="165"/>
      <c r="D202" s="159" t="s">
        <v>167</v>
      </c>
      <c r="E202" s="166" t="s">
        <v>1</v>
      </c>
      <c r="F202" s="167" t="s">
        <v>1191</v>
      </c>
      <c r="H202" s="168">
        <v>4</v>
      </c>
      <c r="I202" s="169"/>
      <c r="L202" s="165"/>
      <c r="M202" s="170"/>
      <c r="T202" s="171"/>
      <c r="AT202" s="166" t="s">
        <v>167</v>
      </c>
      <c r="AU202" s="166" t="s">
        <v>83</v>
      </c>
      <c r="AV202" s="13" t="s">
        <v>83</v>
      </c>
      <c r="AW202" s="13" t="s">
        <v>29</v>
      </c>
      <c r="AX202" s="13" t="s">
        <v>72</v>
      </c>
      <c r="AY202" s="166" t="s">
        <v>160</v>
      </c>
    </row>
    <row r="203" spans="2:65" s="14" customFormat="1" ht="10.199999999999999">
      <c r="B203" s="172"/>
      <c r="D203" s="159" t="s">
        <v>167</v>
      </c>
      <c r="E203" s="173" t="s">
        <v>1</v>
      </c>
      <c r="F203" s="174" t="s">
        <v>174</v>
      </c>
      <c r="H203" s="175">
        <v>8</v>
      </c>
      <c r="I203" s="176"/>
      <c r="L203" s="172"/>
      <c r="M203" s="177"/>
      <c r="T203" s="178"/>
      <c r="AT203" s="173" t="s">
        <v>167</v>
      </c>
      <c r="AU203" s="173" t="s">
        <v>83</v>
      </c>
      <c r="AV203" s="14" t="s">
        <v>166</v>
      </c>
      <c r="AW203" s="14" t="s">
        <v>29</v>
      </c>
      <c r="AX203" s="14" t="s">
        <v>76</v>
      </c>
      <c r="AY203" s="173" t="s">
        <v>160</v>
      </c>
    </row>
    <row r="204" spans="2:65" s="1" customFormat="1" ht="21.75" customHeight="1">
      <c r="B204" s="143"/>
      <c r="C204" s="144" t="s">
        <v>221</v>
      </c>
      <c r="D204" s="144" t="s">
        <v>162</v>
      </c>
      <c r="E204" s="145" t="s">
        <v>1192</v>
      </c>
      <c r="F204" s="146" t="s">
        <v>1193</v>
      </c>
      <c r="G204" s="147" t="s">
        <v>289</v>
      </c>
      <c r="H204" s="148">
        <v>3</v>
      </c>
      <c r="I204" s="149"/>
      <c r="J204" s="150">
        <f>ROUND(I204*H204,2)</f>
        <v>0</v>
      </c>
      <c r="K204" s="151"/>
      <c r="L204" s="32"/>
      <c r="M204" s="152" t="s">
        <v>1</v>
      </c>
      <c r="N204" s="153" t="s">
        <v>38</v>
      </c>
      <c r="P204" s="154">
        <f>O204*H204</f>
        <v>0</v>
      </c>
      <c r="Q204" s="154">
        <v>0</v>
      </c>
      <c r="R204" s="154">
        <f>Q204*H204</f>
        <v>0</v>
      </c>
      <c r="S204" s="154">
        <v>0</v>
      </c>
      <c r="T204" s="155">
        <f>S204*H204</f>
        <v>0</v>
      </c>
      <c r="AR204" s="156" t="s">
        <v>382</v>
      </c>
      <c r="AT204" s="156" t="s">
        <v>162</v>
      </c>
      <c r="AU204" s="156" t="s">
        <v>83</v>
      </c>
      <c r="AY204" s="17" t="s">
        <v>160</v>
      </c>
      <c r="BE204" s="157">
        <f>IF(N204="základná",J204,0)</f>
        <v>0</v>
      </c>
      <c r="BF204" s="157">
        <f>IF(N204="znížená",J204,0)</f>
        <v>0</v>
      </c>
      <c r="BG204" s="157">
        <f>IF(N204="zákl. prenesená",J204,0)</f>
        <v>0</v>
      </c>
      <c r="BH204" s="157">
        <f>IF(N204="zníž. prenesená",J204,0)</f>
        <v>0</v>
      </c>
      <c r="BI204" s="157">
        <f>IF(N204="nulová",J204,0)</f>
        <v>0</v>
      </c>
      <c r="BJ204" s="17" t="s">
        <v>83</v>
      </c>
      <c r="BK204" s="157">
        <f>ROUND(I204*H204,2)</f>
        <v>0</v>
      </c>
      <c r="BL204" s="17" t="s">
        <v>382</v>
      </c>
      <c r="BM204" s="156" t="s">
        <v>280</v>
      </c>
    </row>
    <row r="205" spans="2:65" s="12" customFormat="1" ht="10.199999999999999">
      <c r="B205" s="158"/>
      <c r="D205" s="159" t="s">
        <v>167</v>
      </c>
      <c r="E205" s="160" t="s">
        <v>1</v>
      </c>
      <c r="F205" s="161" t="s">
        <v>1194</v>
      </c>
      <c r="H205" s="160" t="s">
        <v>1</v>
      </c>
      <c r="I205" s="162"/>
      <c r="L205" s="158"/>
      <c r="M205" s="163"/>
      <c r="T205" s="164"/>
      <c r="AT205" s="160" t="s">
        <v>167</v>
      </c>
      <c r="AU205" s="160" t="s">
        <v>83</v>
      </c>
      <c r="AV205" s="12" t="s">
        <v>76</v>
      </c>
      <c r="AW205" s="12" t="s">
        <v>29</v>
      </c>
      <c r="AX205" s="12" t="s">
        <v>72</v>
      </c>
      <c r="AY205" s="160" t="s">
        <v>160</v>
      </c>
    </row>
    <row r="206" spans="2:65" s="13" customFormat="1" ht="10.199999999999999">
      <c r="B206" s="165"/>
      <c r="D206" s="159" t="s">
        <v>167</v>
      </c>
      <c r="E206" s="166" t="s">
        <v>1</v>
      </c>
      <c r="F206" s="167" t="s">
        <v>1195</v>
      </c>
      <c r="H206" s="168">
        <v>1</v>
      </c>
      <c r="I206" s="169"/>
      <c r="L206" s="165"/>
      <c r="M206" s="170"/>
      <c r="T206" s="171"/>
      <c r="AT206" s="166" t="s">
        <v>167</v>
      </c>
      <c r="AU206" s="166" t="s">
        <v>83</v>
      </c>
      <c r="AV206" s="13" t="s">
        <v>83</v>
      </c>
      <c r="AW206" s="13" t="s">
        <v>29</v>
      </c>
      <c r="AX206" s="13" t="s">
        <v>72</v>
      </c>
      <c r="AY206" s="166" t="s">
        <v>160</v>
      </c>
    </row>
    <row r="207" spans="2:65" s="13" customFormat="1" ht="10.199999999999999">
      <c r="B207" s="165"/>
      <c r="D207" s="159" t="s">
        <v>167</v>
      </c>
      <c r="E207" s="166" t="s">
        <v>1</v>
      </c>
      <c r="F207" s="167" t="s">
        <v>1196</v>
      </c>
      <c r="H207" s="168">
        <v>1</v>
      </c>
      <c r="I207" s="169"/>
      <c r="L207" s="165"/>
      <c r="M207" s="170"/>
      <c r="T207" s="171"/>
      <c r="AT207" s="166" t="s">
        <v>167</v>
      </c>
      <c r="AU207" s="166" t="s">
        <v>83</v>
      </c>
      <c r="AV207" s="13" t="s">
        <v>83</v>
      </c>
      <c r="AW207" s="13" t="s">
        <v>29</v>
      </c>
      <c r="AX207" s="13" t="s">
        <v>72</v>
      </c>
      <c r="AY207" s="166" t="s">
        <v>160</v>
      </c>
    </row>
    <row r="208" spans="2:65" s="13" customFormat="1" ht="10.199999999999999">
      <c r="B208" s="165"/>
      <c r="D208" s="159" t="s">
        <v>167</v>
      </c>
      <c r="E208" s="166" t="s">
        <v>1</v>
      </c>
      <c r="F208" s="167" t="s">
        <v>1197</v>
      </c>
      <c r="H208" s="168">
        <v>1</v>
      </c>
      <c r="I208" s="169"/>
      <c r="L208" s="165"/>
      <c r="M208" s="170"/>
      <c r="T208" s="171"/>
      <c r="AT208" s="166" t="s">
        <v>167</v>
      </c>
      <c r="AU208" s="166" t="s">
        <v>83</v>
      </c>
      <c r="AV208" s="13" t="s">
        <v>83</v>
      </c>
      <c r="AW208" s="13" t="s">
        <v>29</v>
      </c>
      <c r="AX208" s="13" t="s">
        <v>72</v>
      </c>
      <c r="AY208" s="166" t="s">
        <v>160</v>
      </c>
    </row>
    <row r="209" spans="2:65" s="14" customFormat="1" ht="10.199999999999999">
      <c r="B209" s="172"/>
      <c r="D209" s="159" t="s">
        <v>167</v>
      </c>
      <c r="E209" s="173" t="s">
        <v>1</v>
      </c>
      <c r="F209" s="174" t="s">
        <v>174</v>
      </c>
      <c r="H209" s="175">
        <v>3</v>
      </c>
      <c r="I209" s="176"/>
      <c r="L209" s="172"/>
      <c r="M209" s="177"/>
      <c r="T209" s="178"/>
      <c r="AT209" s="173" t="s">
        <v>167</v>
      </c>
      <c r="AU209" s="173" t="s">
        <v>83</v>
      </c>
      <c r="AV209" s="14" t="s">
        <v>166</v>
      </c>
      <c r="AW209" s="14" t="s">
        <v>29</v>
      </c>
      <c r="AX209" s="14" t="s">
        <v>76</v>
      </c>
      <c r="AY209" s="173" t="s">
        <v>160</v>
      </c>
    </row>
    <row r="210" spans="2:65" s="1" customFormat="1" ht="37.799999999999997" customHeight="1">
      <c r="B210" s="143"/>
      <c r="C210" s="186" t="s">
        <v>282</v>
      </c>
      <c r="D210" s="186" t="s">
        <v>260</v>
      </c>
      <c r="E210" s="187" t="s">
        <v>1198</v>
      </c>
      <c r="F210" s="188" t="s">
        <v>1199</v>
      </c>
      <c r="G210" s="189" t="s">
        <v>289</v>
      </c>
      <c r="H210" s="190">
        <v>3</v>
      </c>
      <c r="I210" s="191"/>
      <c r="J210" s="192">
        <f>ROUND(I210*H210,2)</f>
        <v>0</v>
      </c>
      <c r="K210" s="193"/>
      <c r="L210" s="194"/>
      <c r="M210" s="195" t="s">
        <v>1</v>
      </c>
      <c r="N210" s="196" t="s">
        <v>38</v>
      </c>
      <c r="P210" s="154">
        <f>O210*H210</f>
        <v>0</v>
      </c>
      <c r="Q210" s="154">
        <v>0</v>
      </c>
      <c r="R210" s="154">
        <f>Q210*H210</f>
        <v>0</v>
      </c>
      <c r="S210" s="154">
        <v>0</v>
      </c>
      <c r="T210" s="155">
        <f>S210*H210</f>
        <v>0</v>
      </c>
      <c r="AR210" s="156" t="s">
        <v>869</v>
      </c>
      <c r="AT210" s="156" t="s">
        <v>260</v>
      </c>
      <c r="AU210" s="156" t="s">
        <v>83</v>
      </c>
      <c r="AY210" s="17" t="s">
        <v>160</v>
      </c>
      <c r="BE210" s="157">
        <f>IF(N210="základná",J210,0)</f>
        <v>0</v>
      </c>
      <c r="BF210" s="157">
        <f>IF(N210="znížená",J210,0)</f>
        <v>0</v>
      </c>
      <c r="BG210" s="157">
        <f>IF(N210="zákl. prenesená",J210,0)</f>
        <v>0</v>
      </c>
      <c r="BH210" s="157">
        <f>IF(N210="zníž. prenesená",J210,0)</f>
        <v>0</v>
      </c>
      <c r="BI210" s="157">
        <f>IF(N210="nulová",J210,0)</f>
        <v>0</v>
      </c>
      <c r="BJ210" s="17" t="s">
        <v>83</v>
      </c>
      <c r="BK210" s="157">
        <f>ROUND(I210*H210,2)</f>
        <v>0</v>
      </c>
      <c r="BL210" s="17" t="s">
        <v>382</v>
      </c>
      <c r="BM210" s="156" t="s">
        <v>285</v>
      </c>
    </row>
    <row r="211" spans="2:65" s="12" customFormat="1" ht="10.199999999999999">
      <c r="B211" s="158"/>
      <c r="D211" s="159" t="s">
        <v>167</v>
      </c>
      <c r="E211" s="160" t="s">
        <v>1</v>
      </c>
      <c r="F211" s="161" t="s">
        <v>1194</v>
      </c>
      <c r="H211" s="160" t="s">
        <v>1</v>
      </c>
      <c r="I211" s="162"/>
      <c r="L211" s="158"/>
      <c r="M211" s="163"/>
      <c r="T211" s="164"/>
      <c r="AT211" s="160" t="s">
        <v>167</v>
      </c>
      <c r="AU211" s="160" t="s">
        <v>83</v>
      </c>
      <c r="AV211" s="12" t="s">
        <v>76</v>
      </c>
      <c r="AW211" s="12" t="s">
        <v>29</v>
      </c>
      <c r="AX211" s="12" t="s">
        <v>72</v>
      </c>
      <c r="AY211" s="160" t="s">
        <v>160</v>
      </c>
    </row>
    <row r="212" spans="2:65" s="13" customFormat="1" ht="10.199999999999999">
      <c r="B212" s="165"/>
      <c r="D212" s="159" t="s">
        <v>167</v>
      </c>
      <c r="E212" s="166" t="s">
        <v>1</v>
      </c>
      <c r="F212" s="167" t="s">
        <v>1195</v>
      </c>
      <c r="H212" s="168">
        <v>1</v>
      </c>
      <c r="I212" s="169"/>
      <c r="L212" s="165"/>
      <c r="M212" s="170"/>
      <c r="T212" s="171"/>
      <c r="AT212" s="166" t="s">
        <v>167</v>
      </c>
      <c r="AU212" s="166" t="s">
        <v>83</v>
      </c>
      <c r="AV212" s="13" t="s">
        <v>83</v>
      </c>
      <c r="AW212" s="13" t="s">
        <v>29</v>
      </c>
      <c r="AX212" s="13" t="s">
        <v>72</v>
      </c>
      <c r="AY212" s="166" t="s">
        <v>160</v>
      </c>
    </row>
    <row r="213" spans="2:65" s="13" customFormat="1" ht="10.199999999999999">
      <c r="B213" s="165"/>
      <c r="D213" s="159" t="s">
        <v>167</v>
      </c>
      <c r="E213" s="166" t="s">
        <v>1</v>
      </c>
      <c r="F213" s="167" t="s">
        <v>1196</v>
      </c>
      <c r="H213" s="168">
        <v>1</v>
      </c>
      <c r="I213" s="169"/>
      <c r="L213" s="165"/>
      <c r="M213" s="170"/>
      <c r="T213" s="171"/>
      <c r="AT213" s="166" t="s">
        <v>167</v>
      </c>
      <c r="AU213" s="166" t="s">
        <v>83</v>
      </c>
      <c r="AV213" s="13" t="s">
        <v>83</v>
      </c>
      <c r="AW213" s="13" t="s">
        <v>29</v>
      </c>
      <c r="AX213" s="13" t="s">
        <v>72</v>
      </c>
      <c r="AY213" s="166" t="s">
        <v>160</v>
      </c>
    </row>
    <row r="214" spans="2:65" s="13" customFormat="1" ht="10.199999999999999">
      <c r="B214" s="165"/>
      <c r="D214" s="159" t="s">
        <v>167</v>
      </c>
      <c r="E214" s="166" t="s">
        <v>1</v>
      </c>
      <c r="F214" s="167" t="s">
        <v>1197</v>
      </c>
      <c r="H214" s="168">
        <v>1</v>
      </c>
      <c r="I214" s="169"/>
      <c r="L214" s="165"/>
      <c r="M214" s="170"/>
      <c r="T214" s="171"/>
      <c r="AT214" s="166" t="s">
        <v>167</v>
      </c>
      <c r="AU214" s="166" t="s">
        <v>83</v>
      </c>
      <c r="AV214" s="13" t="s">
        <v>83</v>
      </c>
      <c r="AW214" s="13" t="s">
        <v>29</v>
      </c>
      <c r="AX214" s="13" t="s">
        <v>72</v>
      </c>
      <c r="AY214" s="166" t="s">
        <v>160</v>
      </c>
    </row>
    <row r="215" spans="2:65" s="14" customFormat="1" ht="10.199999999999999">
      <c r="B215" s="172"/>
      <c r="D215" s="159" t="s">
        <v>167</v>
      </c>
      <c r="E215" s="173" t="s">
        <v>1</v>
      </c>
      <c r="F215" s="174" t="s">
        <v>174</v>
      </c>
      <c r="H215" s="175">
        <v>3</v>
      </c>
      <c r="I215" s="176"/>
      <c r="L215" s="172"/>
      <c r="M215" s="177"/>
      <c r="T215" s="178"/>
      <c r="AT215" s="173" t="s">
        <v>167</v>
      </c>
      <c r="AU215" s="173" t="s">
        <v>83</v>
      </c>
      <c r="AV215" s="14" t="s">
        <v>166</v>
      </c>
      <c r="AW215" s="14" t="s">
        <v>29</v>
      </c>
      <c r="AX215" s="14" t="s">
        <v>76</v>
      </c>
      <c r="AY215" s="173" t="s">
        <v>160</v>
      </c>
    </row>
    <row r="216" spans="2:65" s="1" customFormat="1" ht="16.5" customHeight="1">
      <c r="B216" s="143"/>
      <c r="C216" s="144" t="s">
        <v>230</v>
      </c>
      <c r="D216" s="144" t="s">
        <v>162</v>
      </c>
      <c r="E216" s="145" t="s">
        <v>1200</v>
      </c>
      <c r="F216" s="146" t="s">
        <v>1201</v>
      </c>
      <c r="G216" s="147" t="s">
        <v>289</v>
      </c>
      <c r="H216" s="148">
        <v>1</v>
      </c>
      <c r="I216" s="149"/>
      <c r="J216" s="150">
        <f>ROUND(I216*H216,2)</f>
        <v>0</v>
      </c>
      <c r="K216" s="151"/>
      <c r="L216" s="32"/>
      <c r="M216" s="152" t="s">
        <v>1</v>
      </c>
      <c r="N216" s="153" t="s">
        <v>38</v>
      </c>
      <c r="P216" s="154">
        <f>O216*H216</f>
        <v>0</v>
      </c>
      <c r="Q216" s="154">
        <v>0</v>
      </c>
      <c r="R216" s="154">
        <f>Q216*H216</f>
        <v>0</v>
      </c>
      <c r="S216" s="154">
        <v>0</v>
      </c>
      <c r="T216" s="155">
        <f>S216*H216</f>
        <v>0</v>
      </c>
      <c r="AR216" s="156" t="s">
        <v>382</v>
      </c>
      <c r="AT216" s="156" t="s">
        <v>162</v>
      </c>
      <c r="AU216" s="156" t="s">
        <v>83</v>
      </c>
      <c r="AY216" s="17" t="s">
        <v>160</v>
      </c>
      <c r="BE216" s="157">
        <f>IF(N216="základná",J216,0)</f>
        <v>0</v>
      </c>
      <c r="BF216" s="157">
        <f>IF(N216="znížená",J216,0)</f>
        <v>0</v>
      </c>
      <c r="BG216" s="157">
        <f>IF(N216="zákl. prenesená",J216,0)</f>
        <v>0</v>
      </c>
      <c r="BH216" s="157">
        <f>IF(N216="zníž. prenesená",J216,0)</f>
        <v>0</v>
      </c>
      <c r="BI216" s="157">
        <f>IF(N216="nulová",J216,0)</f>
        <v>0</v>
      </c>
      <c r="BJ216" s="17" t="s">
        <v>83</v>
      </c>
      <c r="BK216" s="157">
        <f>ROUND(I216*H216,2)</f>
        <v>0</v>
      </c>
      <c r="BL216" s="17" t="s">
        <v>382</v>
      </c>
      <c r="BM216" s="156" t="s">
        <v>290</v>
      </c>
    </row>
    <row r="217" spans="2:65" s="12" customFormat="1" ht="10.199999999999999">
      <c r="B217" s="158"/>
      <c r="D217" s="159" t="s">
        <v>167</v>
      </c>
      <c r="E217" s="160" t="s">
        <v>1</v>
      </c>
      <c r="F217" s="161" t="s">
        <v>1202</v>
      </c>
      <c r="H217" s="160" t="s">
        <v>1</v>
      </c>
      <c r="I217" s="162"/>
      <c r="L217" s="158"/>
      <c r="M217" s="163"/>
      <c r="T217" s="164"/>
      <c r="AT217" s="160" t="s">
        <v>167</v>
      </c>
      <c r="AU217" s="160" t="s">
        <v>83</v>
      </c>
      <c r="AV217" s="12" t="s">
        <v>76</v>
      </c>
      <c r="AW217" s="12" t="s">
        <v>29</v>
      </c>
      <c r="AX217" s="12" t="s">
        <v>72</v>
      </c>
      <c r="AY217" s="160" t="s">
        <v>160</v>
      </c>
    </row>
    <row r="218" spans="2:65" s="13" customFormat="1" ht="10.199999999999999">
      <c r="B218" s="165"/>
      <c r="D218" s="159" t="s">
        <v>167</v>
      </c>
      <c r="E218" s="166" t="s">
        <v>1</v>
      </c>
      <c r="F218" s="167" t="s">
        <v>76</v>
      </c>
      <c r="H218" s="168">
        <v>1</v>
      </c>
      <c r="I218" s="169"/>
      <c r="L218" s="165"/>
      <c r="M218" s="170"/>
      <c r="T218" s="171"/>
      <c r="AT218" s="166" t="s">
        <v>167</v>
      </c>
      <c r="AU218" s="166" t="s">
        <v>83</v>
      </c>
      <c r="AV218" s="13" t="s">
        <v>83</v>
      </c>
      <c r="AW218" s="13" t="s">
        <v>29</v>
      </c>
      <c r="AX218" s="13" t="s">
        <v>72</v>
      </c>
      <c r="AY218" s="166" t="s">
        <v>160</v>
      </c>
    </row>
    <row r="219" spans="2:65" s="14" customFormat="1" ht="10.199999999999999">
      <c r="B219" s="172"/>
      <c r="D219" s="159" t="s">
        <v>167</v>
      </c>
      <c r="E219" s="173" t="s">
        <v>1</v>
      </c>
      <c r="F219" s="174" t="s">
        <v>174</v>
      </c>
      <c r="H219" s="175">
        <v>1</v>
      </c>
      <c r="I219" s="176"/>
      <c r="L219" s="172"/>
      <c r="M219" s="177"/>
      <c r="T219" s="178"/>
      <c r="AT219" s="173" t="s">
        <v>167</v>
      </c>
      <c r="AU219" s="173" t="s">
        <v>83</v>
      </c>
      <c r="AV219" s="14" t="s">
        <v>166</v>
      </c>
      <c r="AW219" s="14" t="s">
        <v>29</v>
      </c>
      <c r="AX219" s="14" t="s">
        <v>76</v>
      </c>
      <c r="AY219" s="173" t="s">
        <v>160</v>
      </c>
    </row>
    <row r="220" spans="2:65" s="1" customFormat="1" ht="16.5" customHeight="1">
      <c r="B220" s="143"/>
      <c r="C220" s="144" t="s">
        <v>7</v>
      </c>
      <c r="D220" s="144" t="s">
        <v>162</v>
      </c>
      <c r="E220" s="145" t="s">
        <v>1203</v>
      </c>
      <c r="F220" s="146" t="s">
        <v>1204</v>
      </c>
      <c r="G220" s="147" t="s">
        <v>289</v>
      </c>
      <c r="H220" s="148">
        <v>2</v>
      </c>
      <c r="I220" s="149"/>
      <c r="J220" s="150">
        <f>ROUND(I220*H220,2)</f>
        <v>0</v>
      </c>
      <c r="K220" s="151"/>
      <c r="L220" s="32"/>
      <c r="M220" s="152" t="s">
        <v>1</v>
      </c>
      <c r="N220" s="153" t="s">
        <v>38</v>
      </c>
      <c r="P220" s="154">
        <f>O220*H220</f>
        <v>0</v>
      </c>
      <c r="Q220" s="154">
        <v>0</v>
      </c>
      <c r="R220" s="154">
        <f>Q220*H220</f>
        <v>0</v>
      </c>
      <c r="S220" s="154">
        <v>0</v>
      </c>
      <c r="T220" s="155">
        <f>S220*H220</f>
        <v>0</v>
      </c>
      <c r="AR220" s="156" t="s">
        <v>382</v>
      </c>
      <c r="AT220" s="156" t="s">
        <v>162</v>
      </c>
      <c r="AU220" s="156" t="s">
        <v>83</v>
      </c>
      <c r="AY220" s="17" t="s">
        <v>160</v>
      </c>
      <c r="BE220" s="157">
        <f>IF(N220="základná",J220,0)</f>
        <v>0</v>
      </c>
      <c r="BF220" s="157">
        <f>IF(N220="znížená",J220,0)</f>
        <v>0</v>
      </c>
      <c r="BG220" s="157">
        <f>IF(N220="zákl. prenesená",J220,0)</f>
        <v>0</v>
      </c>
      <c r="BH220" s="157">
        <f>IF(N220="zníž. prenesená",J220,0)</f>
        <v>0</v>
      </c>
      <c r="BI220" s="157">
        <f>IF(N220="nulová",J220,0)</f>
        <v>0</v>
      </c>
      <c r="BJ220" s="17" t="s">
        <v>83</v>
      </c>
      <c r="BK220" s="157">
        <f>ROUND(I220*H220,2)</f>
        <v>0</v>
      </c>
      <c r="BL220" s="17" t="s">
        <v>382</v>
      </c>
      <c r="BM220" s="156" t="s">
        <v>297</v>
      </c>
    </row>
    <row r="221" spans="2:65" s="1" customFormat="1" ht="16.5" customHeight="1">
      <c r="B221" s="143"/>
      <c r="C221" s="186" t="s">
        <v>236</v>
      </c>
      <c r="D221" s="186" t="s">
        <v>260</v>
      </c>
      <c r="E221" s="187" t="s">
        <v>1205</v>
      </c>
      <c r="F221" s="188" t="s">
        <v>1206</v>
      </c>
      <c r="G221" s="189" t="s">
        <v>289</v>
      </c>
      <c r="H221" s="190">
        <v>1</v>
      </c>
      <c r="I221" s="191"/>
      <c r="J221" s="192">
        <f>ROUND(I221*H221,2)</f>
        <v>0</v>
      </c>
      <c r="K221" s="193"/>
      <c r="L221" s="194"/>
      <c r="M221" s="195" t="s">
        <v>1</v>
      </c>
      <c r="N221" s="196" t="s">
        <v>38</v>
      </c>
      <c r="P221" s="154">
        <f>O221*H221</f>
        <v>0</v>
      </c>
      <c r="Q221" s="154">
        <v>0</v>
      </c>
      <c r="R221" s="154">
        <f>Q221*H221</f>
        <v>0</v>
      </c>
      <c r="S221" s="154">
        <v>0</v>
      </c>
      <c r="T221" s="155">
        <f>S221*H221</f>
        <v>0</v>
      </c>
      <c r="AR221" s="156" t="s">
        <v>869</v>
      </c>
      <c r="AT221" s="156" t="s">
        <v>260</v>
      </c>
      <c r="AU221" s="156" t="s">
        <v>83</v>
      </c>
      <c r="AY221" s="17" t="s">
        <v>160</v>
      </c>
      <c r="BE221" s="157">
        <f>IF(N221="základná",J221,0)</f>
        <v>0</v>
      </c>
      <c r="BF221" s="157">
        <f>IF(N221="znížená",J221,0)</f>
        <v>0</v>
      </c>
      <c r="BG221" s="157">
        <f>IF(N221="zákl. prenesená",J221,0)</f>
        <v>0</v>
      </c>
      <c r="BH221" s="157">
        <f>IF(N221="zníž. prenesená",J221,0)</f>
        <v>0</v>
      </c>
      <c r="BI221" s="157">
        <f>IF(N221="nulová",J221,0)</f>
        <v>0</v>
      </c>
      <c r="BJ221" s="17" t="s">
        <v>83</v>
      </c>
      <c r="BK221" s="157">
        <f>ROUND(I221*H221,2)</f>
        <v>0</v>
      </c>
      <c r="BL221" s="17" t="s">
        <v>382</v>
      </c>
      <c r="BM221" s="156" t="s">
        <v>303</v>
      </c>
    </row>
    <row r="222" spans="2:65" s="12" customFormat="1" ht="10.199999999999999">
      <c r="B222" s="158"/>
      <c r="D222" s="159" t="s">
        <v>167</v>
      </c>
      <c r="E222" s="160" t="s">
        <v>1</v>
      </c>
      <c r="F222" s="161" t="s">
        <v>1207</v>
      </c>
      <c r="H222" s="160" t="s">
        <v>1</v>
      </c>
      <c r="I222" s="162"/>
      <c r="L222" s="158"/>
      <c r="M222" s="163"/>
      <c r="T222" s="164"/>
      <c r="AT222" s="160" t="s">
        <v>167</v>
      </c>
      <c r="AU222" s="160" t="s">
        <v>83</v>
      </c>
      <c r="AV222" s="12" t="s">
        <v>76</v>
      </c>
      <c r="AW222" s="12" t="s">
        <v>29</v>
      </c>
      <c r="AX222" s="12" t="s">
        <v>72</v>
      </c>
      <c r="AY222" s="160" t="s">
        <v>160</v>
      </c>
    </row>
    <row r="223" spans="2:65" s="13" customFormat="1" ht="10.199999999999999">
      <c r="B223" s="165"/>
      <c r="D223" s="159" t="s">
        <v>167</v>
      </c>
      <c r="E223" s="166" t="s">
        <v>1</v>
      </c>
      <c r="F223" s="167" t="s">
        <v>76</v>
      </c>
      <c r="H223" s="168">
        <v>1</v>
      </c>
      <c r="I223" s="169"/>
      <c r="L223" s="165"/>
      <c r="M223" s="170"/>
      <c r="T223" s="171"/>
      <c r="AT223" s="166" t="s">
        <v>167</v>
      </c>
      <c r="AU223" s="166" t="s">
        <v>83</v>
      </c>
      <c r="AV223" s="13" t="s">
        <v>83</v>
      </c>
      <c r="AW223" s="13" t="s">
        <v>29</v>
      </c>
      <c r="AX223" s="13" t="s">
        <v>72</v>
      </c>
      <c r="AY223" s="166" t="s">
        <v>160</v>
      </c>
    </row>
    <row r="224" spans="2:65" s="14" customFormat="1" ht="10.199999999999999">
      <c r="B224" s="172"/>
      <c r="D224" s="159" t="s">
        <v>167</v>
      </c>
      <c r="E224" s="173" t="s">
        <v>1</v>
      </c>
      <c r="F224" s="174" t="s">
        <v>174</v>
      </c>
      <c r="H224" s="175">
        <v>1</v>
      </c>
      <c r="I224" s="176"/>
      <c r="L224" s="172"/>
      <c r="M224" s="177"/>
      <c r="T224" s="178"/>
      <c r="AT224" s="173" t="s">
        <v>167</v>
      </c>
      <c r="AU224" s="173" t="s">
        <v>83</v>
      </c>
      <c r="AV224" s="14" t="s">
        <v>166</v>
      </c>
      <c r="AW224" s="14" t="s">
        <v>29</v>
      </c>
      <c r="AX224" s="14" t="s">
        <v>76</v>
      </c>
      <c r="AY224" s="173" t="s">
        <v>160</v>
      </c>
    </row>
    <row r="225" spans="2:65" s="1" customFormat="1" ht="16.5" customHeight="1">
      <c r="B225" s="143"/>
      <c r="C225" s="186" t="s">
        <v>189</v>
      </c>
      <c r="D225" s="186" t="s">
        <v>260</v>
      </c>
      <c r="E225" s="187" t="s">
        <v>1208</v>
      </c>
      <c r="F225" s="188" t="s">
        <v>1206</v>
      </c>
      <c r="G225" s="189" t="s">
        <v>289</v>
      </c>
      <c r="H225" s="190">
        <v>1</v>
      </c>
      <c r="I225" s="191"/>
      <c r="J225" s="192">
        <f>ROUND(I225*H225,2)</f>
        <v>0</v>
      </c>
      <c r="K225" s="193"/>
      <c r="L225" s="194"/>
      <c r="M225" s="195" t="s">
        <v>1</v>
      </c>
      <c r="N225" s="196" t="s">
        <v>38</v>
      </c>
      <c r="P225" s="154">
        <f>O225*H225</f>
        <v>0</v>
      </c>
      <c r="Q225" s="154">
        <v>0</v>
      </c>
      <c r="R225" s="154">
        <f>Q225*H225</f>
        <v>0</v>
      </c>
      <c r="S225" s="154">
        <v>0</v>
      </c>
      <c r="T225" s="155">
        <f>S225*H225</f>
        <v>0</v>
      </c>
      <c r="AR225" s="156" t="s">
        <v>869</v>
      </c>
      <c r="AT225" s="156" t="s">
        <v>260</v>
      </c>
      <c r="AU225" s="156" t="s">
        <v>83</v>
      </c>
      <c r="AY225" s="17" t="s">
        <v>160</v>
      </c>
      <c r="BE225" s="157">
        <f>IF(N225="základná",J225,0)</f>
        <v>0</v>
      </c>
      <c r="BF225" s="157">
        <f>IF(N225="znížená",J225,0)</f>
        <v>0</v>
      </c>
      <c r="BG225" s="157">
        <f>IF(N225="zákl. prenesená",J225,0)</f>
        <v>0</v>
      </c>
      <c r="BH225" s="157">
        <f>IF(N225="zníž. prenesená",J225,0)</f>
        <v>0</v>
      </c>
      <c r="BI225" s="157">
        <f>IF(N225="nulová",J225,0)</f>
        <v>0</v>
      </c>
      <c r="BJ225" s="17" t="s">
        <v>83</v>
      </c>
      <c r="BK225" s="157">
        <f>ROUND(I225*H225,2)</f>
        <v>0</v>
      </c>
      <c r="BL225" s="17" t="s">
        <v>382</v>
      </c>
      <c r="BM225" s="156" t="s">
        <v>318</v>
      </c>
    </row>
    <row r="226" spans="2:65" s="12" customFormat="1" ht="10.199999999999999">
      <c r="B226" s="158"/>
      <c r="D226" s="159" t="s">
        <v>167</v>
      </c>
      <c r="E226" s="160" t="s">
        <v>1</v>
      </c>
      <c r="F226" s="161" t="s">
        <v>1209</v>
      </c>
      <c r="H226" s="160" t="s">
        <v>1</v>
      </c>
      <c r="I226" s="162"/>
      <c r="L226" s="158"/>
      <c r="M226" s="163"/>
      <c r="T226" s="164"/>
      <c r="AT226" s="160" t="s">
        <v>167</v>
      </c>
      <c r="AU226" s="160" t="s">
        <v>83</v>
      </c>
      <c r="AV226" s="12" t="s">
        <v>76</v>
      </c>
      <c r="AW226" s="12" t="s">
        <v>29</v>
      </c>
      <c r="AX226" s="12" t="s">
        <v>72</v>
      </c>
      <c r="AY226" s="160" t="s">
        <v>160</v>
      </c>
    </row>
    <row r="227" spans="2:65" s="13" customFormat="1" ht="10.199999999999999">
      <c r="B227" s="165"/>
      <c r="D227" s="159" t="s">
        <v>167</v>
      </c>
      <c r="E227" s="166" t="s">
        <v>1</v>
      </c>
      <c r="F227" s="167" t="s">
        <v>76</v>
      </c>
      <c r="H227" s="168">
        <v>1</v>
      </c>
      <c r="I227" s="169"/>
      <c r="L227" s="165"/>
      <c r="M227" s="170"/>
      <c r="T227" s="171"/>
      <c r="AT227" s="166" t="s">
        <v>167</v>
      </c>
      <c r="AU227" s="166" t="s">
        <v>83</v>
      </c>
      <c r="AV227" s="13" t="s">
        <v>83</v>
      </c>
      <c r="AW227" s="13" t="s">
        <v>29</v>
      </c>
      <c r="AX227" s="13" t="s">
        <v>72</v>
      </c>
      <c r="AY227" s="166" t="s">
        <v>160</v>
      </c>
    </row>
    <row r="228" spans="2:65" s="14" customFormat="1" ht="10.199999999999999">
      <c r="B228" s="172"/>
      <c r="D228" s="159" t="s">
        <v>167</v>
      </c>
      <c r="E228" s="173" t="s">
        <v>1</v>
      </c>
      <c r="F228" s="174" t="s">
        <v>174</v>
      </c>
      <c r="H228" s="175">
        <v>1</v>
      </c>
      <c r="I228" s="176"/>
      <c r="L228" s="172"/>
      <c r="M228" s="177"/>
      <c r="T228" s="178"/>
      <c r="AT228" s="173" t="s">
        <v>167</v>
      </c>
      <c r="AU228" s="173" t="s">
        <v>83</v>
      </c>
      <c r="AV228" s="14" t="s">
        <v>166</v>
      </c>
      <c r="AW228" s="14" t="s">
        <v>29</v>
      </c>
      <c r="AX228" s="14" t="s">
        <v>76</v>
      </c>
      <c r="AY228" s="173" t="s">
        <v>160</v>
      </c>
    </row>
    <row r="229" spans="2:65" s="1" customFormat="1" ht="16.5" customHeight="1">
      <c r="B229" s="143"/>
      <c r="C229" s="144" t="s">
        <v>241</v>
      </c>
      <c r="D229" s="144" t="s">
        <v>162</v>
      </c>
      <c r="E229" s="145" t="s">
        <v>864</v>
      </c>
      <c r="F229" s="146" t="s">
        <v>865</v>
      </c>
      <c r="G229" s="147" t="s">
        <v>289</v>
      </c>
      <c r="H229" s="148">
        <v>10</v>
      </c>
      <c r="I229" s="149"/>
      <c r="J229" s="150">
        <f>ROUND(I229*H229,2)</f>
        <v>0</v>
      </c>
      <c r="K229" s="151"/>
      <c r="L229" s="32"/>
      <c r="M229" s="152" t="s">
        <v>1</v>
      </c>
      <c r="N229" s="153" t="s">
        <v>38</v>
      </c>
      <c r="P229" s="154">
        <f>O229*H229</f>
        <v>0</v>
      </c>
      <c r="Q229" s="154">
        <v>0</v>
      </c>
      <c r="R229" s="154">
        <f>Q229*H229</f>
        <v>0</v>
      </c>
      <c r="S229" s="154">
        <v>0</v>
      </c>
      <c r="T229" s="155">
        <f>S229*H229</f>
        <v>0</v>
      </c>
      <c r="AR229" s="156" t="s">
        <v>382</v>
      </c>
      <c r="AT229" s="156" t="s">
        <v>162</v>
      </c>
      <c r="AU229" s="156" t="s">
        <v>83</v>
      </c>
      <c r="AY229" s="17" t="s">
        <v>160</v>
      </c>
      <c r="BE229" s="157">
        <f>IF(N229="základná",J229,0)</f>
        <v>0</v>
      </c>
      <c r="BF229" s="157">
        <f>IF(N229="znížená",J229,0)</f>
        <v>0</v>
      </c>
      <c r="BG229" s="157">
        <f>IF(N229="zákl. prenesená",J229,0)</f>
        <v>0</v>
      </c>
      <c r="BH229" s="157">
        <f>IF(N229="zníž. prenesená",J229,0)</f>
        <v>0</v>
      </c>
      <c r="BI229" s="157">
        <f>IF(N229="nulová",J229,0)</f>
        <v>0</v>
      </c>
      <c r="BJ229" s="17" t="s">
        <v>83</v>
      </c>
      <c r="BK229" s="157">
        <f>ROUND(I229*H229,2)</f>
        <v>0</v>
      </c>
      <c r="BL229" s="17" t="s">
        <v>382</v>
      </c>
      <c r="BM229" s="156" t="s">
        <v>328</v>
      </c>
    </row>
    <row r="230" spans="2:65" s="12" customFormat="1" ht="20.399999999999999">
      <c r="B230" s="158"/>
      <c r="D230" s="159" t="s">
        <v>167</v>
      </c>
      <c r="E230" s="160" t="s">
        <v>1</v>
      </c>
      <c r="F230" s="161" t="s">
        <v>1210</v>
      </c>
      <c r="H230" s="160" t="s">
        <v>1</v>
      </c>
      <c r="I230" s="162"/>
      <c r="L230" s="158"/>
      <c r="M230" s="163"/>
      <c r="T230" s="164"/>
      <c r="AT230" s="160" t="s">
        <v>167</v>
      </c>
      <c r="AU230" s="160" t="s">
        <v>83</v>
      </c>
      <c r="AV230" s="12" t="s">
        <v>76</v>
      </c>
      <c r="AW230" s="12" t="s">
        <v>29</v>
      </c>
      <c r="AX230" s="12" t="s">
        <v>72</v>
      </c>
      <c r="AY230" s="160" t="s">
        <v>160</v>
      </c>
    </row>
    <row r="231" spans="2:65" s="13" customFormat="1" ht="10.199999999999999">
      <c r="B231" s="165"/>
      <c r="D231" s="159" t="s">
        <v>167</v>
      </c>
      <c r="E231" s="166" t="s">
        <v>1</v>
      </c>
      <c r="F231" s="167" t="s">
        <v>83</v>
      </c>
      <c r="H231" s="168">
        <v>2</v>
      </c>
      <c r="I231" s="169"/>
      <c r="L231" s="165"/>
      <c r="M231" s="170"/>
      <c r="T231" s="171"/>
      <c r="AT231" s="166" t="s">
        <v>167</v>
      </c>
      <c r="AU231" s="166" t="s">
        <v>83</v>
      </c>
      <c r="AV231" s="13" t="s">
        <v>83</v>
      </c>
      <c r="AW231" s="13" t="s">
        <v>29</v>
      </c>
      <c r="AX231" s="13" t="s">
        <v>72</v>
      </c>
      <c r="AY231" s="166" t="s">
        <v>160</v>
      </c>
    </row>
    <row r="232" spans="2:65" s="12" customFormat="1" ht="20.399999999999999">
      <c r="B232" s="158"/>
      <c r="D232" s="159" t="s">
        <v>167</v>
      </c>
      <c r="E232" s="160" t="s">
        <v>1</v>
      </c>
      <c r="F232" s="161" t="s">
        <v>1211</v>
      </c>
      <c r="H232" s="160" t="s">
        <v>1</v>
      </c>
      <c r="I232" s="162"/>
      <c r="L232" s="158"/>
      <c r="M232" s="163"/>
      <c r="T232" s="164"/>
      <c r="AT232" s="160" t="s">
        <v>167</v>
      </c>
      <c r="AU232" s="160" t="s">
        <v>83</v>
      </c>
      <c r="AV232" s="12" t="s">
        <v>76</v>
      </c>
      <c r="AW232" s="12" t="s">
        <v>29</v>
      </c>
      <c r="AX232" s="12" t="s">
        <v>72</v>
      </c>
      <c r="AY232" s="160" t="s">
        <v>160</v>
      </c>
    </row>
    <row r="233" spans="2:65" s="13" customFormat="1" ht="10.199999999999999">
      <c r="B233" s="165"/>
      <c r="D233" s="159" t="s">
        <v>167</v>
      </c>
      <c r="E233" s="166" t="s">
        <v>1</v>
      </c>
      <c r="F233" s="167" t="s">
        <v>187</v>
      </c>
      <c r="H233" s="168">
        <v>8</v>
      </c>
      <c r="I233" s="169"/>
      <c r="L233" s="165"/>
      <c r="M233" s="170"/>
      <c r="T233" s="171"/>
      <c r="AT233" s="166" t="s">
        <v>167</v>
      </c>
      <c r="AU233" s="166" t="s">
        <v>83</v>
      </c>
      <c r="AV233" s="13" t="s">
        <v>83</v>
      </c>
      <c r="AW233" s="13" t="s">
        <v>29</v>
      </c>
      <c r="AX233" s="13" t="s">
        <v>72</v>
      </c>
      <c r="AY233" s="166" t="s">
        <v>160</v>
      </c>
    </row>
    <row r="234" spans="2:65" s="14" customFormat="1" ht="10.199999999999999">
      <c r="B234" s="172"/>
      <c r="D234" s="159" t="s">
        <v>167</v>
      </c>
      <c r="E234" s="173" t="s">
        <v>1</v>
      </c>
      <c r="F234" s="174" t="s">
        <v>174</v>
      </c>
      <c r="H234" s="175">
        <v>10</v>
      </c>
      <c r="I234" s="176"/>
      <c r="L234" s="172"/>
      <c r="M234" s="177"/>
      <c r="T234" s="178"/>
      <c r="AT234" s="173" t="s">
        <v>167</v>
      </c>
      <c r="AU234" s="173" t="s">
        <v>83</v>
      </c>
      <c r="AV234" s="14" t="s">
        <v>166</v>
      </c>
      <c r="AW234" s="14" t="s">
        <v>29</v>
      </c>
      <c r="AX234" s="14" t="s">
        <v>76</v>
      </c>
      <c r="AY234" s="173" t="s">
        <v>160</v>
      </c>
    </row>
    <row r="235" spans="2:65" s="1" customFormat="1" ht="16.5" customHeight="1">
      <c r="B235" s="143"/>
      <c r="C235" s="186" t="s">
        <v>336</v>
      </c>
      <c r="D235" s="186" t="s">
        <v>260</v>
      </c>
      <c r="E235" s="187" t="s">
        <v>867</v>
      </c>
      <c r="F235" s="188" t="s">
        <v>868</v>
      </c>
      <c r="G235" s="189" t="s">
        <v>289</v>
      </c>
      <c r="H235" s="190">
        <v>2</v>
      </c>
      <c r="I235" s="191"/>
      <c r="J235" s="192">
        <f>ROUND(I235*H235,2)</f>
        <v>0</v>
      </c>
      <c r="K235" s="193"/>
      <c r="L235" s="194"/>
      <c r="M235" s="195" t="s">
        <v>1</v>
      </c>
      <c r="N235" s="196" t="s">
        <v>38</v>
      </c>
      <c r="P235" s="154">
        <f>O235*H235</f>
        <v>0</v>
      </c>
      <c r="Q235" s="154">
        <v>0</v>
      </c>
      <c r="R235" s="154">
        <f>Q235*H235</f>
        <v>0</v>
      </c>
      <c r="S235" s="154">
        <v>0</v>
      </c>
      <c r="T235" s="155">
        <f>S235*H235</f>
        <v>0</v>
      </c>
      <c r="AR235" s="156" t="s">
        <v>869</v>
      </c>
      <c r="AT235" s="156" t="s">
        <v>260</v>
      </c>
      <c r="AU235" s="156" t="s">
        <v>83</v>
      </c>
      <c r="AY235" s="17" t="s">
        <v>160</v>
      </c>
      <c r="BE235" s="157">
        <f>IF(N235="základná",J235,0)</f>
        <v>0</v>
      </c>
      <c r="BF235" s="157">
        <f>IF(N235="znížená",J235,0)</f>
        <v>0</v>
      </c>
      <c r="BG235" s="157">
        <f>IF(N235="zákl. prenesená",J235,0)</f>
        <v>0</v>
      </c>
      <c r="BH235" s="157">
        <f>IF(N235="zníž. prenesená",J235,0)</f>
        <v>0</v>
      </c>
      <c r="BI235" s="157">
        <f>IF(N235="nulová",J235,0)</f>
        <v>0</v>
      </c>
      <c r="BJ235" s="17" t="s">
        <v>83</v>
      </c>
      <c r="BK235" s="157">
        <f>ROUND(I235*H235,2)</f>
        <v>0</v>
      </c>
      <c r="BL235" s="17" t="s">
        <v>382</v>
      </c>
      <c r="BM235" s="156" t="s">
        <v>339</v>
      </c>
    </row>
    <row r="236" spans="2:65" s="12" customFormat="1" ht="20.399999999999999">
      <c r="B236" s="158"/>
      <c r="D236" s="159" t="s">
        <v>167</v>
      </c>
      <c r="E236" s="160" t="s">
        <v>1</v>
      </c>
      <c r="F236" s="161" t="s">
        <v>1210</v>
      </c>
      <c r="H236" s="160" t="s">
        <v>1</v>
      </c>
      <c r="I236" s="162"/>
      <c r="L236" s="158"/>
      <c r="M236" s="163"/>
      <c r="T236" s="164"/>
      <c r="AT236" s="160" t="s">
        <v>167</v>
      </c>
      <c r="AU236" s="160" t="s">
        <v>83</v>
      </c>
      <c r="AV236" s="12" t="s">
        <v>76</v>
      </c>
      <c r="AW236" s="12" t="s">
        <v>29</v>
      </c>
      <c r="AX236" s="12" t="s">
        <v>72</v>
      </c>
      <c r="AY236" s="160" t="s">
        <v>160</v>
      </c>
    </row>
    <row r="237" spans="2:65" s="13" customFormat="1" ht="10.199999999999999">
      <c r="B237" s="165"/>
      <c r="D237" s="159" t="s">
        <v>167</v>
      </c>
      <c r="E237" s="166" t="s">
        <v>1</v>
      </c>
      <c r="F237" s="167" t="s">
        <v>83</v>
      </c>
      <c r="H237" s="168">
        <v>2</v>
      </c>
      <c r="I237" s="169"/>
      <c r="L237" s="165"/>
      <c r="M237" s="170"/>
      <c r="T237" s="171"/>
      <c r="AT237" s="166" t="s">
        <v>167</v>
      </c>
      <c r="AU237" s="166" t="s">
        <v>83</v>
      </c>
      <c r="AV237" s="13" t="s">
        <v>83</v>
      </c>
      <c r="AW237" s="13" t="s">
        <v>29</v>
      </c>
      <c r="AX237" s="13" t="s">
        <v>72</v>
      </c>
      <c r="AY237" s="166" t="s">
        <v>160</v>
      </c>
    </row>
    <row r="238" spans="2:65" s="14" customFormat="1" ht="10.199999999999999">
      <c r="B238" s="172"/>
      <c r="D238" s="159" t="s">
        <v>167</v>
      </c>
      <c r="E238" s="173" t="s">
        <v>1</v>
      </c>
      <c r="F238" s="174" t="s">
        <v>174</v>
      </c>
      <c r="H238" s="175">
        <v>2</v>
      </c>
      <c r="I238" s="176"/>
      <c r="L238" s="172"/>
      <c r="M238" s="177"/>
      <c r="T238" s="178"/>
      <c r="AT238" s="173" t="s">
        <v>167</v>
      </c>
      <c r="AU238" s="173" t="s">
        <v>83</v>
      </c>
      <c r="AV238" s="14" t="s">
        <v>166</v>
      </c>
      <c r="AW238" s="14" t="s">
        <v>29</v>
      </c>
      <c r="AX238" s="14" t="s">
        <v>76</v>
      </c>
      <c r="AY238" s="173" t="s">
        <v>160</v>
      </c>
    </row>
    <row r="239" spans="2:65" s="1" customFormat="1" ht="16.5" customHeight="1">
      <c r="B239" s="143"/>
      <c r="C239" s="186" t="s">
        <v>247</v>
      </c>
      <c r="D239" s="186" t="s">
        <v>260</v>
      </c>
      <c r="E239" s="187" t="s">
        <v>1212</v>
      </c>
      <c r="F239" s="188" t="s">
        <v>1213</v>
      </c>
      <c r="G239" s="189" t="s">
        <v>289</v>
      </c>
      <c r="H239" s="190">
        <v>8</v>
      </c>
      <c r="I239" s="191"/>
      <c r="J239" s="192">
        <f>ROUND(I239*H239,2)</f>
        <v>0</v>
      </c>
      <c r="K239" s="193"/>
      <c r="L239" s="194"/>
      <c r="M239" s="195" t="s">
        <v>1</v>
      </c>
      <c r="N239" s="196" t="s">
        <v>38</v>
      </c>
      <c r="P239" s="154">
        <f>O239*H239</f>
        <v>0</v>
      </c>
      <c r="Q239" s="154">
        <v>0</v>
      </c>
      <c r="R239" s="154">
        <f>Q239*H239</f>
        <v>0</v>
      </c>
      <c r="S239" s="154">
        <v>0</v>
      </c>
      <c r="T239" s="155">
        <f>S239*H239</f>
        <v>0</v>
      </c>
      <c r="AR239" s="156" t="s">
        <v>869</v>
      </c>
      <c r="AT239" s="156" t="s">
        <v>260</v>
      </c>
      <c r="AU239" s="156" t="s">
        <v>83</v>
      </c>
      <c r="AY239" s="17" t="s">
        <v>160</v>
      </c>
      <c r="BE239" s="157">
        <f>IF(N239="základná",J239,0)</f>
        <v>0</v>
      </c>
      <c r="BF239" s="157">
        <f>IF(N239="znížená",J239,0)</f>
        <v>0</v>
      </c>
      <c r="BG239" s="157">
        <f>IF(N239="zákl. prenesená",J239,0)</f>
        <v>0</v>
      </c>
      <c r="BH239" s="157">
        <f>IF(N239="zníž. prenesená",J239,0)</f>
        <v>0</v>
      </c>
      <c r="BI239" s="157">
        <f>IF(N239="nulová",J239,0)</f>
        <v>0</v>
      </c>
      <c r="BJ239" s="17" t="s">
        <v>83</v>
      </c>
      <c r="BK239" s="157">
        <f>ROUND(I239*H239,2)</f>
        <v>0</v>
      </c>
      <c r="BL239" s="17" t="s">
        <v>382</v>
      </c>
      <c r="BM239" s="156" t="s">
        <v>344</v>
      </c>
    </row>
    <row r="240" spans="2:65" s="12" customFormat="1" ht="10.199999999999999">
      <c r="B240" s="158"/>
      <c r="D240" s="159" t="s">
        <v>167</v>
      </c>
      <c r="E240" s="160" t="s">
        <v>1</v>
      </c>
      <c r="F240" s="161" t="s">
        <v>1213</v>
      </c>
      <c r="H240" s="160" t="s">
        <v>1</v>
      </c>
      <c r="I240" s="162"/>
      <c r="L240" s="158"/>
      <c r="M240" s="163"/>
      <c r="T240" s="164"/>
      <c r="AT240" s="160" t="s">
        <v>167</v>
      </c>
      <c r="AU240" s="160" t="s">
        <v>83</v>
      </c>
      <c r="AV240" s="12" t="s">
        <v>76</v>
      </c>
      <c r="AW240" s="12" t="s">
        <v>29</v>
      </c>
      <c r="AX240" s="12" t="s">
        <v>72</v>
      </c>
      <c r="AY240" s="160" t="s">
        <v>160</v>
      </c>
    </row>
    <row r="241" spans="2:65" s="13" customFormat="1" ht="10.199999999999999">
      <c r="B241" s="165"/>
      <c r="D241" s="159" t="s">
        <v>167</v>
      </c>
      <c r="E241" s="166" t="s">
        <v>1</v>
      </c>
      <c r="F241" s="167" t="s">
        <v>187</v>
      </c>
      <c r="H241" s="168">
        <v>8</v>
      </c>
      <c r="I241" s="169"/>
      <c r="L241" s="165"/>
      <c r="M241" s="170"/>
      <c r="T241" s="171"/>
      <c r="AT241" s="166" t="s">
        <v>167</v>
      </c>
      <c r="AU241" s="166" t="s">
        <v>83</v>
      </c>
      <c r="AV241" s="13" t="s">
        <v>83</v>
      </c>
      <c r="AW241" s="13" t="s">
        <v>29</v>
      </c>
      <c r="AX241" s="13" t="s">
        <v>72</v>
      </c>
      <c r="AY241" s="166" t="s">
        <v>160</v>
      </c>
    </row>
    <row r="242" spans="2:65" s="14" customFormat="1" ht="10.199999999999999">
      <c r="B242" s="172"/>
      <c r="D242" s="159" t="s">
        <v>167</v>
      </c>
      <c r="E242" s="173" t="s">
        <v>1</v>
      </c>
      <c r="F242" s="174" t="s">
        <v>174</v>
      </c>
      <c r="H242" s="175">
        <v>8</v>
      </c>
      <c r="I242" s="176"/>
      <c r="L242" s="172"/>
      <c r="M242" s="177"/>
      <c r="T242" s="178"/>
      <c r="AT242" s="173" t="s">
        <v>167</v>
      </c>
      <c r="AU242" s="173" t="s">
        <v>83</v>
      </c>
      <c r="AV242" s="14" t="s">
        <v>166</v>
      </c>
      <c r="AW242" s="14" t="s">
        <v>29</v>
      </c>
      <c r="AX242" s="14" t="s">
        <v>76</v>
      </c>
      <c r="AY242" s="173" t="s">
        <v>160</v>
      </c>
    </row>
    <row r="243" spans="2:65" s="1" customFormat="1" ht="16.5" customHeight="1">
      <c r="B243" s="143"/>
      <c r="C243" s="144" t="s">
        <v>348</v>
      </c>
      <c r="D243" s="144" t="s">
        <v>162</v>
      </c>
      <c r="E243" s="145" t="s">
        <v>1214</v>
      </c>
      <c r="F243" s="146" t="s">
        <v>1215</v>
      </c>
      <c r="G243" s="147" t="s">
        <v>289</v>
      </c>
      <c r="H243" s="148">
        <v>8</v>
      </c>
      <c r="I243" s="149"/>
      <c r="J243" s="150">
        <f>ROUND(I243*H243,2)</f>
        <v>0</v>
      </c>
      <c r="K243" s="151"/>
      <c r="L243" s="32"/>
      <c r="M243" s="152" t="s">
        <v>1</v>
      </c>
      <c r="N243" s="153" t="s">
        <v>38</v>
      </c>
      <c r="P243" s="154">
        <f>O243*H243</f>
        <v>0</v>
      </c>
      <c r="Q243" s="154">
        <v>0</v>
      </c>
      <c r="R243" s="154">
        <f>Q243*H243</f>
        <v>0</v>
      </c>
      <c r="S243" s="154">
        <v>0</v>
      </c>
      <c r="T243" s="155">
        <f>S243*H243</f>
        <v>0</v>
      </c>
      <c r="AR243" s="156" t="s">
        <v>382</v>
      </c>
      <c r="AT243" s="156" t="s">
        <v>162</v>
      </c>
      <c r="AU243" s="156" t="s">
        <v>83</v>
      </c>
      <c r="AY243" s="17" t="s">
        <v>160</v>
      </c>
      <c r="BE243" s="157">
        <f>IF(N243="základná",J243,0)</f>
        <v>0</v>
      </c>
      <c r="BF243" s="157">
        <f>IF(N243="znížená",J243,0)</f>
        <v>0</v>
      </c>
      <c r="BG243" s="157">
        <f>IF(N243="zákl. prenesená",J243,0)</f>
        <v>0</v>
      </c>
      <c r="BH243" s="157">
        <f>IF(N243="zníž. prenesená",J243,0)</f>
        <v>0</v>
      </c>
      <c r="BI243" s="157">
        <f>IF(N243="nulová",J243,0)</f>
        <v>0</v>
      </c>
      <c r="BJ243" s="17" t="s">
        <v>83</v>
      </c>
      <c r="BK243" s="157">
        <f>ROUND(I243*H243,2)</f>
        <v>0</v>
      </c>
      <c r="BL243" s="17" t="s">
        <v>382</v>
      </c>
      <c r="BM243" s="156" t="s">
        <v>351</v>
      </c>
    </row>
    <row r="244" spans="2:65" s="12" customFormat="1" ht="10.199999999999999">
      <c r="B244" s="158"/>
      <c r="D244" s="159" t="s">
        <v>167</v>
      </c>
      <c r="E244" s="160" t="s">
        <v>1</v>
      </c>
      <c r="F244" s="161" t="s">
        <v>1216</v>
      </c>
      <c r="H244" s="160" t="s">
        <v>1</v>
      </c>
      <c r="I244" s="162"/>
      <c r="L244" s="158"/>
      <c r="M244" s="163"/>
      <c r="T244" s="164"/>
      <c r="AT244" s="160" t="s">
        <v>167</v>
      </c>
      <c r="AU244" s="160" t="s">
        <v>83</v>
      </c>
      <c r="AV244" s="12" t="s">
        <v>76</v>
      </c>
      <c r="AW244" s="12" t="s">
        <v>29</v>
      </c>
      <c r="AX244" s="12" t="s">
        <v>72</v>
      </c>
      <c r="AY244" s="160" t="s">
        <v>160</v>
      </c>
    </row>
    <row r="245" spans="2:65" s="13" customFormat="1" ht="10.199999999999999">
      <c r="B245" s="165"/>
      <c r="D245" s="159" t="s">
        <v>167</v>
      </c>
      <c r="E245" s="166" t="s">
        <v>1</v>
      </c>
      <c r="F245" s="167" t="s">
        <v>1217</v>
      </c>
      <c r="H245" s="168">
        <v>3</v>
      </c>
      <c r="I245" s="169"/>
      <c r="L245" s="165"/>
      <c r="M245" s="170"/>
      <c r="T245" s="171"/>
      <c r="AT245" s="166" t="s">
        <v>167</v>
      </c>
      <c r="AU245" s="166" t="s">
        <v>83</v>
      </c>
      <c r="AV245" s="13" t="s">
        <v>83</v>
      </c>
      <c r="AW245" s="13" t="s">
        <v>29</v>
      </c>
      <c r="AX245" s="13" t="s">
        <v>72</v>
      </c>
      <c r="AY245" s="166" t="s">
        <v>160</v>
      </c>
    </row>
    <row r="246" spans="2:65" s="13" customFormat="1" ht="10.199999999999999">
      <c r="B246" s="165"/>
      <c r="D246" s="159" t="s">
        <v>167</v>
      </c>
      <c r="E246" s="166" t="s">
        <v>1</v>
      </c>
      <c r="F246" s="167" t="s">
        <v>1218</v>
      </c>
      <c r="H246" s="168">
        <v>3</v>
      </c>
      <c r="I246" s="169"/>
      <c r="L246" s="165"/>
      <c r="M246" s="170"/>
      <c r="T246" s="171"/>
      <c r="AT246" s="166" t="s">
        <v>167</v>
      </c>
      <c r="AU246" s="166" t="s">
        <v>83</v>
      </c>
      <c r="AV246" s="13" t="s">
        <v>83</v>
      </c>
      <c r="AW246" s="13" t="s">
        <v>29</v>
      </c>
      <c r="AX246" s="13" t="s">
        <v>72</v>
      </c>
      <c r="AY246" s="166" t="s">
        <v>160</v>
      </c>
    </row>
    <row r="247" spans="2:65" s="13" customFormat="1" ht="10.199999999999999">
      <c r="B247" s="165"/>
      <c r="D247" s="159" t="s">
        <v>167</v>
      </c>
      <c r="E247" s="166" t="s">
        <v>1</v>
      </c>
      <c r="F247" s="167" t="s">
        <v>1219</v>
      </c>
      <c r="H247" s="168">
        <v>2</v>
      </c>
      <c r="I247" s="169"/>
      <c r="L247" s="165"/>
      <c r="M247" s="170"/>
      <c r="T247" s="171"/>
      <c r="AT247" s="166" t="s">
        <v>167</v>
      </c>
      <c r="AU247" s="166" t="s">
        <v>83</v>
      </c>
      <c r="AV247" s="13" t="s">
        <v>83</v>
      </c>
      <c r="AW247" s="13" t="s">
        <v>29</v>
      </c>
      <c r="AX247" s="13" t="s">
        <v>72</v>
      </c>
      <c r="AY247" s="166" t="s">
        <v>160</v>
      </c>
    </row>
    <row r="248" spans="2:65" s="14" customFormat="1" ht="10.199999999999999">
      <c r="B248" s="172"/>
      <c r="D248" s="159" t="s">
        <v>167</v>
      </c>
      <c r="E248" s="173" t="s">
        <v>1</v>
      </c>
      <c r="F248" s="174" t="s">
        <v>174</v>
      </c>
      <c r="H248" s="175">
        <v>8</v>
      </c>
      <c r="I248" s="176"/>
      <c r="L248" s="172"/>
      <c r="M248" s="177"/>
      <c r="T248" s="178"/>
      <c r="AT248" s="173" t="s">
        <v>167</v>
      </c>
      <c r="AU248" s="173" t="s">
        <v>83</v>
      </c>
      <c r="AV248" s="14" t="s">
        <v>166</v>
      </c>
      <c r="AW248" s="14" t="s">
        <v>29</v>
      </c>
      <c r="AX248" s="14" t="s">
        <v>76</v>
      </c>
      <c r="AY248" s="173" t="s">
        <v>160</v>
      </c>
    </row>
    <row r="249" spans="2:65" s="1" customFormat="1" ht="16.5" customHeight="1">
      <c r="B249" s="143"/>
      <c r="C249" s="186" t="s">
        <v>254</v>
      </c>
      <c r="D249" s="186" t="s">
        <v>260</v>
      </c>
      <c r="E249" s="187" t="s">
        <v>1220</v>
      </c>
      <c r="F249" s="188" t="s">
        <v>1221</v>
      </c>
      <c r="G249" s="189" t="s">
        <v>289</v>
      </c>
      <c r="H249" s="190">
        <v>8</v>
      </c>
      <c r="I249" s="191"/>
      <c r="J249" s="192">
        <f>ROUND(I249*H249,2)</f>
        <v>0</v>
      </c>
      <c r="K249" s="193"/>
      <c r="L249" s="194"/>
      <c r="M249" s="195" t="s">
        <v>1</v>
      </c>
      <c r="N249" s="196" t="s">
        <v>38</v>
      </c>
      <c r="P249" s="154">
        <f>O249*H249</f>
        <v>0</v>
      </c>
      <c r="Q249" s="154">
        <v>0</v>
      </c>
      <c r="R249" s="154">
        <f>Q249*H249</f>
        <v>0</v>
      </c>
      <c r="S249" s="154">
        <v>0</v>
      </c>
      <c r="T249" s="155">
        <f>S249*H249</f>
        <v>0</v>
      </c>
      <c r="AR249" s="156" t="s">
        <v>869</v>
      </c>
      <c r="AT249" s="156" t="s">
        <v>260</v>
      </c>
      <c r="AU249" s="156" t="s">
        <v>83</v>
      </c>
      <c r="AY249" s="17" t="s">
        <v>160</v>
      </c>
      <c r="BE249" s="157">
        <f>IF(N249="základná",J249,0)</f>
        <v>0</v>
      </c>
      <c r="BF249" s="157">
        <f>IF(N249="znížená",J249,0)</f>
        <v>0</v>
      </c>
      <c r="BG249" s="157">
        <f>IF(N249="zákl. prenesená",J249,0)</f>
        <v>0</v>
      </c>
      <c r="BH249" s="157">
        <f>IF(N249="zníž. prenesená",J249,0)</f>
        <v>0</v>
      </c>
      <c r="BI249" s="157">
        <f>IF(N249="nulová",J249,0)</f>
        <v>0</v>
      </c>
      <c r="BJ249" s="17" t="s">
        <v>83</v>
      </c>
      <c r="BK249" s="157">
        <f>ROUND(I249*H249,2)</f>
        <v>0</v>
      </c>
      <c r="BL249" s="17" t="s">
        <v>382</v>
      </c>
      <c r="BM249" s="156" t="s">
        <v>368</v>
      </c>
    </row>
    <row r="250" spans="2:65" s="12" customFormat="1" ht="10.199999999999999">
      <c r="B250" s="158"/>
      <c r="D250" s="159" t="s">
        <v>167</v>
      </c>
      <c r="E250" s="160" t="s">
        <v>1</v>
      </c>
      <c r="F250" s="161" t="s">
        <v>1222</v>
      </c>
      <c r="H250" s="160" t="s">
        <v>1</v>
      </c>
      <c r="I250" s="162"/>
      <c r="L250" s="158"/>
      <c r="M250" s="163"/>
      <c r="T250" s="164"/>
      <c r="AT250" s="160" t="s">
        <v>167</v>
      </c>
      <c r="AU250" s="160" t="s">
        <v>83</v>
      </c>
      <c r="AV250" s="12" t="s">
        <v>76</v>
      </c>
      <c r="AW250" s="12" t="s">
        <v>29</v>
      </c>
      <c r="AX250" s="12" t="s">
        <v>72</v>
      </c>
      <c r="AY250" s="160" t="s">
        <v>160</v>
      </c>
    </row>
    <row r="251" spans="2:65" s="13" customFormat="1" ht="10.199999999999999">
      <c r="B251" s="165"/>
      <c r="D251" s="159" t="s">
        <v>167</v>
      </c>
      <c r="E251" s="166" t="s">
        <v>1</v>
      </c>
      <c r="F251" s="167" t="s">
        <v>1217</v>
      </c>
      <c r="H251" s="168">
        <v>3</v>
      </c>
      <c r="I251" s="169"/>
      <c r="L251" s="165"/>
      <c r="M251" s="170"/>
      <c r="T251" s="171"/>
      <c r="AT251" s="166" t="s">
        <v>167</v>
      </c>
      <c r="AU251" s="166" t="s">
        <v>83</v>
      </c>
      <c r="AV251" s="13" t="s">
        <v>83</v>
      </c>
      <c r="AW251" s="13" t="s">
        <v>29</v>
      </c>
      <c r="AX251" s="13" t="s">
        <v>72</v>
      </c>
      <c r="AY251" s="166" t="s">
        <v>160</v>
      </c>
    </row>
    <row r="252" spans="2:65" s="13" customFormat="1" ht="10.199999999999999">
      <c r="B252" s="165"/>
      <c r="D252" s="159" t="s">
        <v>167</v>
      </c>
      <c r="E252" s="166" t="s">
        <v>1</v>
      </c>
      <c r="F252" s="167" t="s">
        <v>1218</v>
      </c>
      <c r="H252" s="168">
        <v>3</v>
      </c>
      <c r="I252" s="169"/>
      <c r="L252" s="165"/>
      <c r="M252" s="170"/>
      <c r="T252" s="171"/>
      <c r="AT252" s="166" t="s">
        <v>167</v>
      </c>
      <c r="AU252" s="166" t="s">
        <v>83</v>
      </c>
      <c r="AV252" s="13" t="s">
        <v>83</v>
      </c>
      <c r="AW252" s="13" t="s">
        <v>29</v>
      </c>
      <c r="AX252" s="13" t="s">
        <v>72</v>
      </c>
      <c r="AY252" s="166" t="s">
        <v>160</v>
      </c>
    </row>
    <row r="253" spans="2:65" s="13" customFormat="1" ht="10.199999999999999">
      <c r="B253" s="165"/>
      <c r="D253" s="159" t="s">
        <v>167</v>
      </c>
      <c r="E253" s="166" t="s">
        <v>1</v>
      </c>
      <c r="F253" s="167" t="s">
        <v>1223</v>
      </c>
      <c r="H253" s="168">
        <v>2</v>
      </c>
      <c r="I253" s="169"/>
      <c r="L253" s="165"/>
      <c r="M253" s="170"/>
      <c r="T253" s="171"/>
      <c r="AT253" s="166" t="s">
        <v>167</v>
      </c>
      <c r="AU253" s="166" t="s">
        <v>83</v>
      </c>
      <c r="AV253" s="13" t="s">
        <v>83</v>
      </c>
      <c r="AW253" s="13" t="s">
        <v>29</v>
      </c>
      <c r="AX253" s="13" t="s">
        <v>72</v>
      </c>
      <c r="AY253" s="166" t="s">
        <v>160</v>
      </c>
    </row>
    <row r="254" spans="2:65" s="14" customFormat="1" ht="10.199999999999999">
      <c r="B254" s="172"/>
      <c r="D254" s="159" t="s">
        <v>167</v>
      </c>
      <c r="E254" s="173" t="s">
        <v>1</v>
      </c>
      <c r="F254" s="174" t="s">
        <v>174</v>
      </c>
      <c r="H254" s="175">
        <v>8</v>
      </c>
      <c r="I254" s="176"/>
      <c r="L254" s="172"/>
      <c r="M254" s="177"/>
      <c r="T254" s="178"/>
      <c r="AT254" s="173" t="s">
        <v>167</v>
      </c>
      <c r="AU254" s="173" t="s">
        <v>83</v>
      </c>
      <c r="AV254" s="14" t="s">
        <v>166</v>
      </c>
      <c r="AW254" s="14" t="s">
        <v>29</v>
      </c>
      <c r="AX254" s="14" t="s">
        <v>76</v>
      </c>
      <c r="AY254" s="173" t="s">
        <v>160</v>
      </c>
    </row>
    <row r="255" spans="2:65" s="1" customFormat="1" ht="16.5" customHeight="1">
      <c r="B255" s="143"/>
      <c r="C255" s="186" t="s">
        <v>373</v>
      </c>
      <c r="D255" s="186" t="s">
        <v>260</v>
      </c>
      <c r="E255" s="187" t="s">
        <v>1224</v>
      </c>
      <c r="F255" s="188" t="s">
        <v>1225</v>
      </c>
      <c r="G255" s="189" t="s">
        <v>289</v>
      </c>
      <c r="H255" s="190">
        <v>16</v>
      </c>
      <c r="I255" s="191"/>
      <c r="J255" s="192">
        <f>ROUND(I255*H255,2)</f>
        <v>0</v>
      </c>
      <c r="K255" s="193"/>
      <c r="L255" s="194"/>
      <c r="M255" s="195" t="s">
        <v>1</v>
      </c>
      <c r="N255" s="196" t="s">
        <v>38</v>
      </c>
      <c r="P255" s="154">
        <f>O255*H255</f>
        <v>0</v>
      </c>
      <c r="Q255" s="154">
        <v>0</v>
      </c>
      <c r="R255" s="154">
        <f>Q255*H255</f>
        <v>0</v>
      </c>
      <c r="S255" s="154">
        <v>0</v>
      </c>
      <c r="T255" s="155">
        <f>S255*H255</f>
        <v>0</v>
      </c>
      <c r="AR255" s="156" t="s">
        <v>869</v>
      </c>
      <c r="AT255" s="156" t="s">
        <v>260</v>
      </c>
      <c r="AU255" s="156" t="s">
        <v>83</v>
      </c>
      <c r="AY255" s="17" t="s">
        <v>160</v>
      </c>
      <c r="BE255" s="157">
        <f>IF(N255="základná",J255,0)</f>
        <v>0</v>
      </c>
      <c r="BF255" s="157">
        <f>IF(N255="znížená",J255,0)</f>
        <v>0</v>
      </c>
      <c r="BG255" s="157">
        <f>IF(N255="zákl. prenesená",J255,0)</f>
        <v>0</v>
      </c>
      <c r="BH255" s="157">
        <f>IF(N255="zníž. prenesená",J255,0)</f>
        <v>0</v>
      </c>
      <c r="BI255" s="157">
        <f>IF(N255="nulová",J255,0)</f>
        <v>0</v>
      </c>
      <c r="BJ255" s="17" t="s">
        <v>83</v>
      </c>
      <c r="BK255" s="157">
        <f>ROUND(I255*H255,2)</f>
        <v>0</v>
      </c>
      <c r="BL255" s="17" t="s">
        <v>382</v>
      </c>
      <c r="BM255" s="156" t="s">
        <v>376</v>
      </c>
    </row>
    <row r="256" spans="2:65" s="1" customFormat="1" ht="24.15" customHeight="1">
      <c r="B256" s="143"/>
      <c r="C256" s="144" t="s">
        <v>258</v>
      </c>
      <c r="D256" s="144" t="s">
        <v>162</v>
      </c>
      <c r="E256" s="145" t="s">
        <v>1226</v>
      </c>
      <c r="F256" s="146" t="s">
        <v>1227</v>
      </c>
      <c r="G256" s="147" t="s">
        <v>601</v>
      </c>
      <c r="H256" s="148">
        <v>107</v>
      </c>
      <c r="I256" s="149"/>
      <c r="J256" s="150">
        <f>ROUND(I256*H256,2)</f>
        <v>0</v>
      </c>
      <c r="K256" s="151"/>
      <c r="L256" s="32"/>
      <c r="M256" s="152" t="s">
        <v>1</v>
      </c>
      <c r="N256" s="153" t="s">
        <v>38</v>
      </c>
      <c r="P256" s="154">
        <f>O256*H256</f>
        <v>0</v>
      </c>
      <c r="Q256" s="154">
        <v>0</v>
      </c>
      <c r="R256" s="154">
        <f>Q256*H256</f>
        <v>0</v>
      </c>
      <c r="S256" s="154">
        <v>0</v>
      </c>
      <c r="T256" s="155">
        <f>S256*H256</f>
        <v>0</v>
      </c>
      <c r="AR256" s="156" t="s">
        <v>382</v>
      </c>
      <c r="AT256" s="156" t="s">
        <v>162</v>
      </c>
      <c r="AU256" s="156" t="s">
        <v>83</v>
      </c>
      <c r="AY256" s="17" t="s">
        <v>160</v>
      </c>
      <c r="BE256" s="157">
        <f>IF(N256="základná",J256,0)</f>
        <v>0</v>
      </c>
      <c r="BF256" s="157">
        <f>IF(N256="znížená",J256,0)</f>
        <v>0</v>
      </c>
      <c r="BG256" s="157">
        <f>IF(N256="zákl. prenesená",J256,0)</f>
        <v>0</v>
      </c>
      <c r="BH256" s="157">
        <f>IF(N256="zníž. prenesená",J256,0)</f>
        <v>0</v>
      </c>
      <c r="BI256" s="157">
        <f>IF(N256="nulová",J256,0)</f>
        <v>0</v>
      </c>
      <c r="BJ256" s="17" t="s">
        <v>83</v>
      </c>
      <c r="BK256" s="157">
        <f>ROUND(I256*H256,2)</f>
        <v>0</v>
      </c>
      <c r="BL256" s="17" t="s">
        <v>382</v>
      </c>
      <c r="BM256" s="156" t="s">
        <v>382</v>
      </c>
    </row>
    <row r="257" spans="2:65" s="12" customFormat="1" ht="10.199999999999999">
      <c r="B257" s="158"/>
      <c r="D257" s="159" t="s">
        <v>167</v>
      </c>
      <c r="E257" s="160" t="s">
        <v>1</v>
      </c>
      <c r="F257" s="161" t="s">
        <v>1228</v>
      </c>
      <c r="H257" s="160" t="s">
        <v>1</v>
      </c>
      <c r="I257" s="162"/>
      <c r="L257" s="158"/>
      <c r="M257" s="163"/>
      <c r="T257" s="164"/>
      <c r="AT257" s="160" t="s">
        <v>167</v>
      </c>
      <c r="AU257" s="160" t="s">
        <v>83</v>
      </c>
      <c r="AV257" s="12" t="s">
        <v>76</v>
      </c>
      <c r="AW257" s="12" t="s">
        <v>29</v>
      </c>
      <c r="AX257" s="12" t="s">
        <v>72</v>
      </c>
      <c r="AY257" s="160" t="s">
        <v>160</v>
      </c>
    </row>
    <row r="258" spans="2:65" s="13" customFormat="1" ht="10.199999999999999">
      <c r="B258" s="165"/>
      <c r="D258" s="159" t="s">
        <v>167</v>
      </c>
      <c r="E258" s="166" t="s">
        <v>1</v>
      </c>
      <c r="F258" s="167" t="s">
        <v>1229</v>
      </c>
      <c r="H258" s="168">
        <v>85</v>
      </c>
      <c r="I258" s="169"/>
      <c r="L258" s="165"/>
      <c r="M258" s="170"/>
      <c r="T258" s="171"/>
      <c r="AT258" s="166" t="s">
        <v>167</v>
      </c>
      <c r="AU258" s="166" t="s">
        <v>83</v>
      </c>
      <c r="AV258" s="13" t="s">
        <v>83</v>
      </c>
      <c r="AW258" s="13" t="s">
        <v>29</v>
      </c>
      <c r="AX258" s="13" t="s">
        <v>72</v>
      </c>
      <c r="AY258" s="166" t="s">
        <v>160</v>
      </c>
    </row>
    <row r="259" spans="2:65" s="13" customFormat="1" ht="10.199999999999999">
      <c r="B259" s="165"/>
      <c r="D259" s="159" t="s">
        <v>167</v>
      </c>
      <c r="E259" s="166" t="s">
        <v>1</v>
      </c>
      <c r="F259" s="167" t="s">
        <v>1230</v>
      </c>
      <c r="H259" s="168">
        <v>13</v>
      </c>
      <c r="I259" s="169"/>
      <c r="L259" s="165"/>
      <c r="M259" s="170"/>
      <c r="T259" s="171"/>
      <c r="AT259" s="166" t="s">
        <v>167</v>
      </c>
      <c r="AU259" s="166" t="s">
        <v>83</v>
      </c>
      <c r="AV259" s="13" t="s">
        <v>83</v>
      </c>
      <c r="AW259" s="13" t="s">
        <v>29</v>
      </c>
      <c r="AX259" s="13" t="s">
        <v>72</v>
      </c>
      <c r="AY259" s="166" t="s">
        <v>160</v>
      </c>
    </row>
    <row r="260" spans="2:65" s="13" customFormat="1" ht="10.199999999999999">
      <c r="B260" s="165"/>
      <c r="D260" s="159" t="s">
        <v>167</v>
      </c>
      <c r="E260" s="166" t="s">
        <v>1</v>
      </c>
      <c r="F260" s="167" t="s">
        <v>1231</v>
      </c>
      <c r="H260" s="168">
        <v>3</v>
      </c>
      <c r="I260" s="169"/>
      <c r="L260" s="165"/>
      <c r="M260" s="170"/>
      <c r="T260" s="171"/>
      <c r="AT260" s="166" t="s">
        <v>167</v>
      </c>
      <c r="AU260" s="166" t="s">
        <v>83</v>
      </c>
      <c r="AV260" s="13" t="s">
        <v>83</v>
      </c>
      <c r="AW260" s="13" t="s">
        <v>29</v>
      </c>
      <c r="AX260" s="13" t="s">
        <v>72</v>
      </c>
      <c r="AY260" s="166" t="s">
        <v>160</v>
      </c>
    </row>
    <row r="261" spans="2:65" s="13" customFormat="1" ht="10.199999999999999">
      <c r="B261" s="165"/>
      <c r="D261" s="159" t="s">
        <v>167</v>
      </c>
      <c r="E261" s="166" t="s">
        <v>1</v>
      </c>
      <c r="F261" s="167" t="s">
        <v>1232</v>
      </c>
      <c r="H261" s="168">
        <v>6</v>
      </c>
      <c r="I261" s="169"/>
      <c r="L261" s="165"/>
      <c r="M261" s="170"/>
      <c r="T261" s="171"/>
      <c r="AT261" s="166" t="s">
        <v>167</v>
      </c>
      <c r="AU261" s="166" t="s">
        <v>83</v>
      </c>
      <c r="AV261" s="13" t="s">
        <v>83</v>
      </c>
      <c r="AW261" s="13" t="s">
        <v>29</v>
      </c>
      <c r="AX261" s="13" t="s">
        <v>72</v>
      </c>
      <c r="AY261" s="166" t="s">
        <v>160</v>
      </c>
    </row>
    <row r="262" spans="2:65" s="14" customFormat="1" ht="10.199999999999999">
      <c r="B262" s="172"/>
      <c r="D262" s="159" t="s">
        <v>167</v>
      </c>
      <c r="E262" s="173" t="s">
        <v>1</v>
      </c>
      <c r="F262" s="174" t="s">
        <v>174</v>
      </c>
      <c r="H262" s="175">
        <v>107</v>
      </c>
      <c r="I262" s="176"/>
      <c r="L262" s="172"/>
      <c r="M262" s="177"/>
      <c r="T262" s="178"/>
      <c r="AT262" s="173" t="s">
        <v>167</v>
      </c>
      <c r="AU262" s="173" t="s">
        <v>83</v>
      </c>
      <c r="AV262" s="14" t="s">
        <v>166</v>
      </c>
      <c r="AW262" s="14" t="s">
        <v>29</v>
      </c>
      <c r="AX262" s="14" t="s">
        <v>76</v>
      </c>
      <c r="AY262" s="173" t="s">
        <v>160</v>
      </c>
    </row>
    <row r="263" spans="2:65" s="1" customFormat="1" ht="16.5" customHeight="1">
      <c r="B263" s="143"/>
      <c r="C263" s="186" t="s">
        <v>386</v>
      </c>
      <c r="D263" s="186" t="s">
        <v>260</v>
      </c>
      <c r="E263" s="187" t="s">
        <v>1233</v>
      </c>
      <c r="F263" s="188" t="s">
        <v>1234</v>
      </c>
      <c r="G263" s="189" t="s">
        <v>263</v>
      </c>
      <c r="H263" s="190">
        <v>101.65</v>
      </c>
      <c r="I263" s="191"/>
      <c r="J263" s="192">
        <f>ROUND(I263*H263,2)</f>
        <v>0</v>
      </c>
      <c r="K263" s="193"/>
      <c r="L263" s="194"/>
      <c r="M263" s="195" t="s">
        <v>1</v>
      </c>
      <c r="N263" s="196" t="s">
        <v>38</v>
      </c>
      <c r="P263" s="154">
        <f>O263*H263</f>
        <v>0</v>
      </c>
      <c r="Q263" s="154">
        <v>0</v>
      </c>
      <c r="R263" s="154">
        <f>Q263*H263</f>
        <v>0</v>
      </c>
      <c r="S263" s="154">
        <v>0</v>
      </c>
      <c r="T263" s="155">
        <f>S263*H263</f>
        <v>0</v>
      </c>
      <c r="AR263" s="156" t="s">
        <v>869</v>
      </c>
      <c r="AT263" s="156" t="s">
        <v>260</v>
      </c>
      <c r="AU263" s="156" t="s">
        <v>83</v>
      </c>
      <c r="AY263" s="17" t="s">
        <v>160</v>
      </c>
      <c r="BE263" s="157">
        <f>IF(N263="základná",J263,0)</f>
        <v>0</v>
      </c>
      <c r="BF263" s="157">
        <f>IF(N263="znížená",J263,0)</f>
        <v>0</v>
      </c>
      <c r="BG263" s="157">
        <f>IF(N263="zákl. prenesená",J263,0)</f>
        <v>0</v>
      </c>
      <c r="BH263" s="157">
        <f>IF(N263="zníž. prenesená",J263,0)</f>
        <v>0</v>
      </c>
      <c r="BI263" s="157">
        <f>IF(N263="nulová",J263,0)</f>
        <v>0</v>
      </c>
      <c r="BJ263" s="17" t="s">
        <v>83</v>
      </c>
      <c r="BK263" s="157">
        <f>ROUND(I263*H263,2)</f>
        <v>0</v>
      </c>
      <c r="BL263" s="17" t="s">
        <v>382</v>
      </c>
      <c r="BM263" s="156" t="s">
        <v>389</v>
      </c>
    </row>
    <row r="264" spans="2:65" s="1" customFormat="1" ht="24.15" customHeight="1">
      <c r="B264" s="143"/>
      <c r="C264" s="144" t="s">
        <v>264</v>
      </c>
      <c r="D264" s="144" t="s">
        <v>162</v>
      </c>
      <c r="E264" s="145" t="s">
        <v>1235</v>
      </c>
      <c r="F264" s="146" t="s">
        <v>1236</v>
      </c>
      <c r="G264" s="147" t="s">
        <v>601</v>
      </c>
      <c r="H264" s="148">
        <v>12</v>
      </c>
      <c r="I264" s="149"/>
      <c r="J264" s="150">
        <f>ROUND(I264*H264,2)</f>
        <v>0</v>
      </c>
      <c r="K264" s="151"/>
      <c r="L264" s="32"/>
      <c r="M264" s="152" t="s">
        <v>1</v>
      </c>
      <c r="N264" s="153" t="s">
        <v>38</v>
      </c>
      <c r="P264" s="154">
        <f>O264*H264</f>
        <v>0</v>
      </c>
      <c r="Q264" s="154">
        <v>0</v>
      </c>
      <c r="R264" s="154">
        <f>Q264*H264</f>
        <v>0</v>
      </c>
      <c r="S264" s="154">
        <v>0</v>
      </c>
      <c r="T264" s="155">
        <f>S264*H264</f>
        <v>0</v>
      </c>
      <c r="AR264" s="156" t="s">
        <v>382</v>
      </c>
      <c r="AT264" s="156" t="s">
        <v>162</v>
      </c>
      <c r="AU264" s="156" t="s">
        <v>83</v>
      </c>
      <c r="AY264" s="17" t="s">
        <v>160</v>
      </c>
      <c r="BE264" s="157">
        <f>IF(N264="základná",J264,0)</f>
        <v>0</v>
      </c>
      <c r="BF264" s="157">
        <f>IF(N264="znížená",J264,0)</f>
        <v>0</v>
      </c>
      <c r="BG264" s="157">
        <f>IF(N264="zákl. prenesená",J264,0)</f>
        <v>0</v>
      </c>
      <c r="BH264" s="157">
        <f>IF(N264="zníž. prenesená",J264,0)</f>
        <v>0</v>
      </c>
      <c r="BI264" s="157">
        <f>IF(N264="nulová",J264,0)</f>
        <v>0</v>
      </c>
      <c r="BJ264" s="17" t="s">
        <v>83</v>
      </c>
      <c r="BK264" s="157">
        <f>ROUND(I264*H264,2)</f>
        <v>0</v>
      </c>
      <c r="BL264" s="17" t="s">
        <v>382</v>
      </c>
      <c r="BM264" s="156" t="s">
        <v>394</v>
      </c>
    </row>
    <row r="265" spans="2:65" s="12" customFormat="1" ht="10.199999999999999">
      <c r="B265" s="158"/>
      <c r="D265" s="159" t="s">
        <v>167</v>
      </c>
      <c r="E265" s="160" t="s">
        <v>1</v>
      </c>
      <c r="F265" s="161" t="s">
        <v>1237</v>
      </c>
      <c r="H265" s="160" t="s">
        <v>1</v>
      </c>
      <c r="I265" s="162"/>
      <c r="L265" s="158"/>
      <c r="M265" s="163"/>
      <c r="T265" s="164"/>
      <c r="AT265" s="160" t="s">
        <v>167</v>
      </c>
      <c r="AU265" s="160" t="s">
        <v>83</v>
      </c>
      <c r="AV265" s="12" t="s">
        <v>76</v>
      </c>
      <c r="AW265" s="12" t="s">
        <v>29</v>
      </c>
      <c r="AX265" s="12" t="s">
        <v>72</v>
      </c>
      <c r="AY265" s="160" t="s">
        <v>160</v>
      </c>
    </row>
    <row r="266" spans="2:65" s="13" customFormat="1" ht="10.199999999999999">
      <c r="B266" s="165"/>
      <c r="D266" s="159" t="s">
        <v>167</v>
      </c>
      <c r="E266" s="166" t="s">
        <v>1</v>
      </c>
      <c r="F266" s="167" t="s">
        <v>1238</v>
      </c>
      <c r="H266" s="168">
        <v>12</v>
      </c>
      <c r="I266" s="169"/>
      <c r="L266" s="165"/>
      <c r="M266" s="170"/>
      <c r="T266" s="171"/>
      <c r="AT266" s="166" t="s">
        <v>167</v>
      </c>
      <c r="AU266" s="166" t="s">
        <v>83</v>
      </c>
      <c r="AV266" s="13" t="s">
        <v>83</v>
      </c>
      <c r="AW266" s="13" t="s">
        <v>29</v>
      </c>
      <c r="AX266" s="13" t="s">
        <v>72</v>
      </c>
      <c r="AY266" s="166" t="s">
        <v>160</v>
      </c>
    </row>
    <row r="267" spans="2:65" s="14" customFormat="1" ht="10.199999999999999">
      <c r="B267" s="172"/>
      <c r="D267" s="159" t="s">
        <v>167</v>
      </c>
      <c r="E267" s="173" t="s">
        <v>1</v>
      </c>
      <c r="F267" s="174" t="s">
        <v>174</v>
      </c>
      <c r="H267" s="175">
        <v>12</v>
      </c>
      <c r="I267" s="176"/>
      <c r="L267" s="172"/>
      <c r="M267" s="177"/>
      <c r="T267" s="178"/>
      <c r="AT267" s="173" t="s">
        <v>167</v>
      </c>
      <c r="AU267" s="173" t="s">
        <v>83</v>
      </c>
      <c r="AV267" s="14" t="s">
        <v>166</v>
      </c>
      <c r="AW267" s="14" t="s">
        <v>29</v>
      </c>
      <c r="AX267" s="14" t="s">
        <v>76</v>
      </c>
      <c r="AY267" s="173" t="s">
        <v>160</v>
      </c>
    </row>
    <row r="268" spans="2:65" s="1" customFormat="1" ht="16.5" customHeight="1">
      <c r="B268" s="143"/>
      <c r="C268" s="186" t="s">
        <v>397</v>
      </c>
      <c r="D268" s="186" t="s">
        <v>260</v>
      </c>
      <c r="E268" s="187" t="s">
        <v>1239</v>
      </c>
      <c r="F268" s="188" t="s">
        <v>1240</v>
      </c>
      <c r="G268" s="189" t="s">
        <v>263</v>
      </c>
      <c r="H268" s="190">
        <v>7.5</v>
      </c>
      <c r="I268" s="191"/>
      <c r="J268" s="192">
        <f>ROUND(I268*H268,2)</f>
        <v>0</v>
      </c>
      <c r="K268" s="193"/>
      <c r="L268" s="194"/>
      <c r="M268" s="195" t="s">
        <v>1</v>
      </c>
      <c r="N268" s="196" t="s">
        <v>38</v>
      </c>
      <c r="P268" s="154">
        <f>O268*H268</f>
        <v>0</v>
      </c>
      <c r="Q268" s="154">
        <v>0</v>
      </c>
      <c r="R268" s="154">
        <f>Q268*H268</f>
        <v>0</v>
      </c>
      <c r="S268" s="154">
        <v>0</v>
      </c>
      <c r="T268" s="155">
        <f>S268*H268</f>
        <v>0</v>
      </c>
      <c r="AR268" s="156" t="s">
        <v>869</v>
      </c>
      <c r="AT268" s="156" t="s">
        <v>260</v>
      </c>
      <c r="AU268" s="156" t="s">
        <v>83</v>
      </c>
      <c r="AY268" s="17" t="s">
        <v>160</v>
      </c>
      <c r="BE268" s="157">
        <f>IF(N268="základná",J268,0)</f>
        <v>0</v>
      </c>
      <c r="BF268" s="157">
        <f>IF(N268="znížená",J268,0)</f>
        <v>0</v>
      </c>
      <c r="BG268" s="157">
        <f>IF(N268="zákl. prenesená",J268,0)</f>
        <v>0</v>
      </c>
      <c r="BH268" s="157">
        <f>IF(N268="zníž. prenesená",J268,0)</f>
        <v>0</v>
      </c>
      <c r="BI268" s="157">
        <f>IF(N268="nulová",J268,0)</f>
        <v>0</v>
      </c>
      <c r="BJ268" s="17" t="s">
        <v>83</v>
      </c>
      <c r="BK268" s="157">
        <f>ROUND(I268*H268,2)</f>
        <v>0</v>
      </c>
      <c r="BL268" s="17" t="s">
        <v>382</v>
      </c>
      <c r="BM268" s="156" t="s">
        <v>400</v>
      </c>
    </row>
    <row r="269" spans="2:65" s="13" customFormat="1" ht="10.199999999999999">
      <c r="B269" s="165"/>
      <c r="D269" s="159" t="s">
        <v>167</v>
      </c>
      <c r="E269" s="166" t="s">
        <v>1</v>
      </c>
      <c r="F269" s="167" t="s">
        <v>1241</v>
      </c>
      <c r="H269" s="168">
        <v>7.5</v>
      </c>
      <c r="I269" s="169"/>
      <c r="L269" s="165"/>
      <c r="M269" s="170"/>
      <c r="T269" s="171"/>
      <c r="AT269" s="166" t="s">
        <v>167</v>
      </c>
      <c r="AU269" s="166" t="s">
        <v>83</v>
      </c>
      <c r="AV269" s="13" t="s">
        <v>83</v>
      </c>
      <c r="AW269" s="13" t="s">
        <v>29</v>
      </c>
      <c r="AX269" s="13" t="s">
        <v>72</v>
      </c>
      <c r="AY269" s="166" t="s">
        <v>160</v>
      </c>
    </row>
    <row r="270" spans="2:65" s="14" customFormat="1" ht="10.199999999999999">
      <c r="B270" s="172"/>
      <c r="D270" s="159" t="s">
        <v>167</v>
      </c>
      <c r="E270" s="173" t="s">
        <v>1</v>
      </c>
      <c r="F270" s="174" t="s">
        <v>174</v>
      </c>
      <c r="H270" s="175">
        <v>7.5</v>
      </c>
      <c r="I270" s="176"/>
      <c r="L270" s="172"/>
      <c r="M270" s="177"/>
      <c r="T270" s="178"/>
      <c r="AT270" s="173" t="s">
        <v>167</v>
      </c>
      <c r="AU270" s="173" t="s">
        <v>83</v>
      </c>
      <c r="AV270" s="14" t="s">
        <v>166</v>
      </c>
      <c r="AW270" s="14" t="s">
        <v>29</v>
      </c>
      <c r="AX270" s="14" t="s">
        <v>76</v>
      </c>
      <c r="AY270" s="173" t="s">
        <v>160</v>
      </c>
    </row>
    <row r="271" spans="2:65" s="1" customFormat="1" ht="21.75" customHeight="1">
      <c r="B271" s="143"/>
      <c r="C271" s="144" t="s">
        <v>269</v>
      </c>
      <c r="D271" s="144" t="s">
        <v>162</v>
      </c>
      <c r="E271" s="145" t="s">
        <v>1242</v>
      </c>
      <c r="F271" s="146" t="s">
        <v>1243</v>
      </c>
      <c r="G271" s="147" t="s">
        <v>289</v>
      </c>
      <c r="H271" s="148">
        <v>11</v>
      </c>
      <c r="I271" s="149"/>
      <c r="J271" s="150">
        <f>ROUND(I271*H271,2)</f>
        <v>0</v>
      </c>
      <c r="K271" s="151"/>
      <c r="L271" s="32"/>
      <c r="M271" s="152" t="s">
        <v>1</v>
      </c>
      <c r="N271" s="153" t="s">
        <v>38</v>
      </c>
      <c r="P271" s="154">
        <f>O271*H271</f>
        <v>0</v>
      </c>
      <c r="Q271" s="154">
        <v>0</v>
      </c>
      <c r="R271" s="154">
        <f>Q271*H271</f>
        <v>0</v>
      </c>
      <c r="S271" s="154">
        <v>0</v>
      </c>
      <c r="T271" s="155">
        <f>S271*H271</f>
        <v>0</v>
      </c>
      <c r="AR271" s="156" t="s">
        <v>382</v>
      </c>
      <c r="AT271" s="156" t="s">
        <v>162</v>
      </c>
      <c r="AU271" s="156" t="s">
        <v>83</v>
      </c>
      <c r="AY271" s="17" t="s">
        <v>160</v>
      </c>
      <c r="BE271" s="157">
        <f>IF(N271="základná",J271,0)</f>
        <v>0</v>
      </c>
      <c r="BF271" s="157">
        <f>IF(N271="znížená",J271,0)</f>
        <v>0</v>
      </c>
      <c r="BG271" s="157">
        <f>IF(N271="zákl. prenesená",J271,0)</f>
        <v>0</v>
      </c>
      <c r="BH271" s="157">
        <f>IF(N271="zníž. prenesená",J271,0)</f>
        <v>0</v>
      </c>
      <c r="BI271" s="157">
        <f>IF(N271="nulová",J271,0)</f>
        <v>0</v>
      </c>
      <c r="BJ271" s="17" t="s">
        <v>83</v>
      </c>
      <c r="BK271" s="157">
        <f>ROUND(I271*H271,2)</f>
        <v>0</v>
      </c>
      <c r="BL271" s="17" t="s">
        <v>382</v>
      </c>
      <c r="BM271" s="156" t="s">
        <v>404</v>
      </c>
    </row>
    <row r="272" spans="2:65" s="12" customFormat="1" ht="10.199999999999999">
      <c r="B272" s="158"/>
      <c r="D272" s="159" t="s">
        <v>167</v>
      </c>
      <c r="E272" s="160" t="s">
        <v>1</v>
      </c>
      <c r="F272" s="161" t="s">
        <v>1244</v>
      </c>
      <c r="H272" s="160" t="s">
        <v>1</v>
      </c>
      <c r="I272" s="162"/>
      <c r="L272" s="158"/>
      <c r="M272" s="163"/>
      <c r="T272" s="164"/>
      <c r="AT272" s="160" t="s">
        <v>167</v>
      </c>
      <c r="AU272" s="160" t="s">
        <v>83</v>
      </c>
      <c r="AV272" s="12" t="s">
        <v>76</v>
      </c>
      <c r="AW272" s="12" t="s">
        <v>29</v>
      </c>
      <c r="AX272" s="12" t="s">
        <v>72</v>
      </c>
      <c r="AY272" s="160" t="s">
        <v>160</v>
      </c>
    </row>
    <row r="273" spans="2:65" s="13" customFormat="1" ht="10.199999999999999">
      <c r="B273" s="165"/>
      <c r="D273" s="159" t="s">
        <v>167</v>
      </c>
      <c r="E273" s="166" t="s">
        <v>1</v>
      </c>
      <c r="F273" s="167" t="s">
        <v>227</v>
      </c>
      <c r="H273" s="168">
        <v>11</v>
      </c>
      <c r="I273" s="169"/>
      <c r="L273" s="165"/>
      <c r="M273" s="170"/>
      <c r="T273" s="171"/>
      <c r="AT273" s="166" t="s">
        <v>167</v>
      </c>
      <c r="AU273" s="166" t="s">
        <v>83</v>
      </c>
      <c r="AV273" s="13" t="s">
        <v>83</v>
      </c>
      <c r="AW273" s="13" t="s">
        <v>29</v>
      </c>
      <c r="AX273" s="13" t="s">
        <v>72</v>
      </c>
      <c r="AY273" s="166" t="s">
        <v>160</v>
      </c>
    </row>
    <row r="274" spans="2:65" s="14" customFormat="1" ht="10.199999999999999">
      <c r="B274" s="172"/>
      <c r="D274" s="159" t="s">
        <v>167</v>
      </c>
      <c r="E274" s="173" t="s">
        <v>1</v>
      </c>
      <c r="F274" s="174" t="s">
        <v>174</v>
      </c>
      <c r="H274" s="175">
        <v>11</v>
      </c>
      <c r="I274" s="176"/>
      <c r="L274" s="172"/>
      <c r="M274" s="177"/>
      <c r="T274" s="178"/>
      <c r="AT274" s="173" t="s">
        <v>167</v>
      </c>
      <c r="AU274" s="173" t="s">
        <v>83</v>
      </c>
      <c r="AV274" s="14" t="s">
        <v>166</v>
      </c>
      <c r="AW274" s="14" t="s">
        <v>29</v>
      </c>
      <c r="AX274" s="14" t="s">
        <v>76</v>
      </c>
      <c r="AY274" s="173" t="s">
        <v>160</v>
      </c>
    </row>
    <row r="275" spans="2:65" s="1" customFormat="1" ht="21.75" customHeight="1">
      <c r="B275" s="143"/>
      <c r="C275" s="186" t="s">
        <v>409</v>
      </c>
      <c r="D275" s="186" t="s">
        <v>260</v>
      </c>
      <c r="E275" s="187" t="s">
        <v>1245</v>
      </c>
      <c r="F275" s="188" t="s">
        <v>1246</v>
      </c>
      <c r="G275" s="189" t="s">
        <v>289</v>
      </c>
      <c r="H275" s="190">
        <v>11</v>
      </c>
      <c r="I275" s="191"/>
      <c r="J275" s="192">
        <f>ROUND(I275*H275,2)</f>
        <v>0</v>
      </c>
      <c r="K275" s="193"/>
      <c r="L275" s="194"/>
      <c r="M275" s="195" t="s">
        <v>1</v>
      </c>
      <c r="N275" s="196" t="s">
        <v>38</v>
      </c>
      <c r="P275" s="154">
        <f>O275*H275</f>
        <v>0</v>
      </c>
      <c r="Q275" s="154">
        <v>0</v>
      </c>
      <c r="R275" s="154">
        <f>Q275*H275</f>
        <v>0</v>
      </c>
      <c r="S275" s="154">
        <v>0</v>
      </c>
      <c r="T275" s="155">
        <f>S275*H275</f>
        <v>0</v>
      </c>
      <c r="AR275" s="156" t="s">
        <v>869</v>
      </c>
      <c r="AT275" s="156" t="s">
        <v>260</v>
      </c>
      <c r="AU275" s="156" t="s">
        <v>83</v>
      </c>
      <c r="AY275" s="17" t="s">
        <v>160</v>
      </c>
      <c r="BE275" s="157">
        <f>IF(N275="základná",J275,0)</f>
        <v>0</v>
      </c>
      <c r="BF275" s="157">
        <f>IF(N275="znížená",J275,0)</f>
        <v>0</v>
      </c>
      <c r="BG275" s="157">
        <f>IF(N275="zákl. prenesená",J275,0)</f>
        <v>0</v>
      </c>
      <c r="BH275" s="157">
        <f>IF(N275="zníž. prenesená",J275,0)</f>
        <v>0</v>
      </c>
      <c r="BI275" s="157">
        <f>IF(N275="nulová",J275,0)</f>
        <v>0</v>
      </c>
      <c r="BJ275" s="17" t="s">
        <v>83</v>
      </c>
      <c r="BK275" s="157">
        <f>ROUND(I275*H275,2)</f>
        <v>0</v>
      </c>
      <c r="BL275" s="17" t="s">
        <v>382</v>
      </c>
      <c r="BM275" s="156" t="s">
        <v>412</v>
      </c>
    </row>
    <row r="276" spans="2:65" s="1" customFormat="1" ht="16.5" customHeight="1">
      <c r="B276" s="143"/>
      <c r="C276" s="144" t="s">
        <v>275</v>
      </c>
      <c r="D276" s="144" t="s">
        <v>162</v>
      </c>
      <c r="E276" s="145" t="s">
        <v>1247</v>
      </c>
      <c r="F276" s="146" t="s">
        <v>1248</v>
      </c>
      <c r="G276" s="147" t="s">
        <v>289</v>
      </c>
      <c r="H276" s="148">
        <v>10</v>
      </c>
      <c r="I276" s="149"/>
      <c r="J276" s="150">
        <f>ROUND(I276*H276,2)</f>
        <v>0</v>
      </c>
      <c r="K276" s="151"/>
      <c r="L276" s="32"/>
      <c r="M276" s="152" t="s">
        <v>1</v>
      </c>
      <c r="N276" s="153" t="s">
        <v>38</v>
      </c>
      <c r="P276" s="154">
        <f>O276*H276</f>
        <v>0</v>
      </c>
      <c r="Q276" s="154">
        <v>0</v>
      </c>
      <c r="R276" s="154">
        <f>Q276*H276</f>
        <v>0</v>
      </c>
      <c r="S276" s="154">
        <v>0</v>
      </c>
      <c r="T276" s="155">
        <f>S276*H276</f>
        <v>0</v>
      </c>
      <c r="AR276" s="156" t="s">
        <v>382</v>
      </c>
      <c r="AT276" s="156" t="s">
        <v>162</v>
      </c>
      <c r="AU276" s="156" t="s">
        <v>83</v>
      </c>
      <c r="AY276" s="17" t="s">
        <v>160</v>
      </c>
      <c r="BE276" s="157">
        <f>IF(N276="základná",J276,0)</f>
        <v>0</v>
      </c>
      <c r="BF276" s="157">
        <f>IF(N276="znížená",J276,0)</f>
        <v>0</v>
      </c>
      <c r="BG276" s="157">
        <f>IF(N276="zákl. prenesená",J276,0)</f>
        <v>0</v>
      </c>
      <c r="BH276" s="157">
        <f>IF(N276="zníž. prenesená",J276,0)</f>
        <v>0</v>
      </c>
      <c r="BI276" s="157">
        <f>IF(N276="nulová",J276,0)</f>
        <v>0</v>
      </c>
      <c r="BJ276" s="17" t="s">
        <v>83</v>
      </c>
      <c r="BK276" s="157">
        <f>ROUND(I276*H276,2)</f>
        <v>0</v>
      </c>
      <c r="BL276" s="17" t="s">
        <v>382</v>
      </c>
      <c r="BM276" s="156" t="s">
        <v>416</v>
      </c>
    </row>
    <row r="277" spans="2:65" s="12" customFormat="1" ht="20.399999999999999">
      <c r="B277" s="158"/>
      <c r="D277" s="159" t="s">
        <v>167</v>
      </c>
      <c r="E277" s="160" t="s">
        <v>1</v>
      </c>
      <c r="F277" s="161" t="s">
        <v>1249</v>
      </c>
      <c r="H277" s="160" t="s">
        <v>1</v>
      </c>
      <c r="I277" s="162"/>
      <c r="L277" s="158"/>
      <c r="M277" s="163"/>
      <c r="T277" s="164"/>
      <c r="AT277" s="160" t="s">
        <v>167</v>
      </c>
      <c r="AU277" s="160" t="s">
        <v>83</v>
      </c>
      <c r="AV277" s="12" t="s">
        <v>76</v>
      </c>
      <c r="AW277" s="12" t="s">
        <v>29</v>
      </c>
      <c r="AX277" s="12" t="s">
        <v>72</v>
      </c>
      <c r="AY277" s="160" t="s">
        <v>160</v>
      </c>
    </row>
    <row r="278" spans="2:65" s="13" customFormat="1" ht="10.199999999999999">
      <c r="B278" s="165"/>
      <c r="D278" s="159" t="s">
        <v>167</v>
      </c>
      <c r="E278" s="166" t="s">
        <v>1</v>
      </c>
      <c r="F278" s="167" t="s">
        <v>193</v>
      </c>
      <c r="H278" s="168">
        <v>10</v>
      </c>
      <c r="I278" s="169"/>
      <c r="L278" s="165"/>
      <c r="M278" s="170"/>
      <c r="T278" s="171"/>
      <c r="AT278" s="166" t="s">
        <v>167</v>
      </c>
      <c r="AU278" s="166" t="s">
        <v>83</v>
      </c>
      <c r="AV278" s="13" t="s">
        <v>83</v>
      </c>
      <c r="AW278" s="13" t="s">
        <v>29</v>
      </c>
      <c r="AX278" s="13" t="s">
        <v>72</v>
      </c>
      <c r="AY278" s="166" t="s">
        <v>160</v>
      </c>
    </row>
    <row r="279" spans="2:65" s="14" customFormat="1" ht="10.199999999999999">
      <c r="B279" s="172"/>
      <c r="D279" s="159" t="s">
        <v>167</v>
      </c>
      <c r="E279" s="173" t="s">
        <v>1</v>
      </c>
      <c r="F279" s="174" t="s">
        <v>174</v>
      </c>
      <c r="H279" s="175">
        <v>10</v>
      </c>
      <c r="I279" s="176"/>
      <c r="L279" s="172"/>
      <c r="M279" s="177"/>
      <c r="T279" s="178"/>
      <c r="AT279" s="173" t="s">
        <v>167</v>
      </c>
      <c r="AU279" s="173" t="s">
        <v>83</v>
      </c>
      <c r="AV279" s="14" t="s">
        <v>166</v>
      </c>
      <c r="AW279" s="14" t="s">
        <v>29</v>
      </c>
      <c r="AX279" s="14" t="s">
        <v>76</v>
      </c>
      <c r="AY279" s="173" t="s">
        <v>160</v>
      </c>
    </row>
    <row r="280" spans="2:65" s="1" customFormat="1" ht="16.5" customHeight="1">
      <c r="B280" s="143"/>
      <c r="C280" s="186" t="s">
        <v>419</v>
      </c>
      <c r="D280" s="186" t="s">
        <v>260</v>
      </c>
      <c r="E280" s="187" t="s">
        <v>1250</v>
      </c>
      <c r="F280" s="188" t="s">
        <v>1251</v>
      </c>
      <c r="G280" s="189" t="s">
        <v>289</v>
      </c>
      <c r="H280" s="190">
        <v>10</v>
      </c>
      <c r="I280" s="191"/>
      <c r="J280" s="192">
        <f>ROUND(I280*H280,2)</f>
        <v>0</v>
      </c>
      <c r="K280" s="193"/>
      <c r="L280" s="194"/>
      <c r="M280" s="195" t="s">
        <v>1</v>
      </c>
      <c r="N280" s="196" t="s">
        <v>38</v>
      </c>
      <c r="P280" s="154">
        <f>O280*H280</f>
        <v>0</v>
      </c>
      <c r="Q280" s="154">
        <v>0</v>
      </c>
      <c r="R280" s="154">
        <f>Q280*H280</f>
        <v>0</v>
      </c>
      <c r="S280" s="154">
        <v>0</v>
      </c>
      <c r="T280" s="155">
        <f>S280*H280</f>
        <v>0</v>
      </c>
      <c r="AR280" s="156" t="s">
        <v>869</v>
      </c>
      <c r="AT280" s="156" t="s">
        <v>260</v>
      </c>
      <c r="AU280" s="156" t="s">
        <v>83</v>
      </c>
      <c r="AY280" s="17" t="s">
        <v>160</v>
      </c>
      <c r="BE280" s="157">
        <f>IF(N280="základná",J280,0)</f>
        <v>0</v>
      </c>
      <c r="BF280" s="157">
        <f>IF(N280="znížená",J280,0)</f>
        <v>0</v>
      </c>
      <c r="BG280" s="157">
        <f>IF(N280="zákl. prenesená",J280,0)</f>
        <v>0</v>
      </c>
      <c r="BH280" s="157">
        <f>IF(N280="zníž. prenesená",J280,0)</f>
        <v>0</v>
      </c>
      <c r="BI280" s="157">
        <f>IF(N280="nulová",J280,0)</f>
        <v>0</v>
      </c>
      <c r="BJ280" s="17" t="s">
        <v>83</v>
      </c>
      <c r="BK280" s="157">
        <f>ROUND(I280*H280,2)</f>
        <v>0</v>
      </c>
      <c r="BL280" s="17" t="s">
        <v>382</v>
      </c>
      <c r="BM280" s="156" t="s">
        <v>422</v>
      </c>
    </row>
    <row r="281" spans="2:65" s="1" customFormat="1" ht="21.75" customHeight="1">
      <c r="B281" s="143"/>
      <c r="C281" s="144" t="s">
        <v>280</v>
      </c>
      <c r="D281" s="144" t="s">
        <v>162</v>
      </c>
      <c r="E281" s="145" t="s">
        <v>1252</v>
      </c>
      <c r="F281" s="146" t="s">
        <v>1253</v>
      </c>
      <c r="G281" s="147" t="s">
        <v>601</v>
      </c>
      <c r="H281" s="148">
        <v>143</v>
      </c>
      <c r="I281" s="149"/>
      <c r="J281" s="150">
        <f>ROUND(I281*H281,2)</f>
        <v>0</v>
      </c>
      <c r="K281" s="151"/>
      <c r="L281" s="32"/>
      <c r="M281" s="152" t="s">
        <v>1</v>
      </c>
      <c r="N281" s="153" t="s">
        <v>38</v>
      </c>
      <c r="P281" s="154">
        <f>O281*H281</f>
        <v>0</v>
      </c>
      <c r="Q281" s="154">
        <v>0</v>
      </c>
      <c r="R281" s="154">
        <f>Q281*H281</f>
        <v>0</v>
      </c>
      <c r="S281" s="154">
        <v>0</v>
      </c>
      <c r="T281" s="155">
        <f>S281*H281</f>
        <v>0</v>
      </c>
      <c r="AR281" s="156" t="s">
        <v>382</v>
      </c>
      <c r="AT281" s="156" t="s">
        <v>162</v>
      </c>
      <c r="AU281" s="156" t="s">
        <v>83</v>
      </c>
      <c r="AY281" s="17" t="s">
        <v>160</v>
      </c>
      <c r="BE281" s="157">
        <f>IF(N281="základná",J281,0)</f>
        <v>0</v>
      </c>
      <c r="BF281" s="157">
        <f>IF(N281="znížená",J281,0)</f>
        <v>0</v>
      </c>
      <c r="BG281" s="157">
        <f>IF(N281="zákl. prenesená",J281,0)</f>
        <v>0</v>
      </c>
      <c r="BH281" s="157">
        <f>IF(N281="zníž. prenesená",J281,0)</f>
        <v>0</v>
      </c>
      <c r="BI281" s="157">
        <f>IF(N281="nulová",J281,0)</f>
        <v>0</v>
      </c>
      <c r="BJ281" s="17" t="s">
        <v>83</v>
      </c>
      <c r="BK281" s="157">
        <f>ROUND(I281*H281,2)</f>
        <v>0</v>
      </c>
      <c r="BL281" s="17" t="s">
        <v>382</v>
      </c>
      <c r="BM281" s="156" t="s">
        <v>427</v>
      </c>
    </row>
    <row r="282" spans="2:65" s="12" customFormat="1" ht="10.199999999999999">
      <c r="B282" s="158"/>
      <c r="D282" s="159" t="s">
        <v>167</v>
      </c>
      <c r="E282" s="160" t="s">
        <v>1</v>
      </c>
      <c r="F282" s="161" t="s">
        <v>1254</v>
      </c>
      <c r="H282" s="160" t="s">
        <v>1</v>
      </c>
      <c r="I282" s="162"/>
      <c r="L282" s="158"/>
      <c r="M282" s="163"/>
      <c r="T282" s="164"/>
      <c r="AT282" s="160" t="s">
        <v>167</v>
      </c>
      <c r="AU282" s="160" t="s">
        <v>83</v>
      </c>
      <c r="AV282" s="12" t="s">
        <v>76</v>
      </c>
      <c r="AW282" s="12" t="s">
        <v>29</v>
      </c>
      <c r="AX282" s="12" t="s">
        <v>72</v>
      </c>
      <c r="AY282" s="160" t="s">
        <v>160</v>
      </c>
    </row>
    <row r="283" spans="2:65" s="13" customFormat="1" ht="10.199999999999999">
      <c r="B283" s="165"/>
      <c r="D283" s="159" t="s">
        <v>167</v>
      </c>
      <c r="E283" s="166" t="s">
        <v>1</v>
      </c>
      <c r="F283" s="167" t="s">
        <v>1255</v>
      </c>
      <c r="H283" s="168">
        <v>20</v>
      </c>
      <c r="I283" s="169"/>
      <c r="L283" s="165"/>
      <c r="M283" s="170"/>
      <c r="T283" s="171"/>
      <c r="AT283" s="166" t="s">
        <v>167</v>
      </c>
      <c r="AU283" s="166" t="s">
        <v>83</v>
      </c>
      <c r="AV283" s="13" t="s">
        <v>83</v>
      </c>
      <c r="AW283" s="13" t="s">
        <v>29</v>
      </c>
      <c r="AX283" s="13" t="s">
        <v>72</v>
      </c>
      <c r="AY283" s="166" t="s">
        <v>160</v>
      </c>
    </row>
    <row r="284" spans="2:65" s="13" customFormat="1" ht="10.199999999999999">
      <c r="B284" s="165"/>
      <c r="D284" s="159" t="s">
        <v>167</v>
      </c>
      <c r="E284" s="166" t="s">
        <v>1</v>
      </c>
      <c r="F284" s="167" t="s">
        <v>1256</v>
      </c>
      <c r="H284" s="168">
        <v>30</v>
      </c>
      <c r="I284" s="169"/>
      <c r="L284" s="165"/>
      <c r="M284" s="170"/>
      <c r="T284" s="171"/>
      <c r="AT284" s="166" t="s">
        <v>167</v>
      </c>
      <c r="AU284" s="166" t="s">
        <v>83</v>
      </c>
      <c r="AV284" s="13" t="s">
        <v>83</v>
      </c>
      <c r="AW284" s="13" t="s">
        <v>29</v>
      </c>
      <c r="AX284" s="13" t="s">
        <v>72</v>
      </c>
      <c r="AY284" s="166" t="s">
        <v>160</v>
      </c>
    </row>
    <row r="285" spans="2:65" s="13" customFormat="1" ht="10.199999999999999">
      <c r="B285" s="165"/>
      <c r="D285" s="159" t="s">
        <v>167</v>
      </c>
      <c r="E285" s="166" t="s">
        <v>1</v>
      </c>
      <c r="F285" s="167" t="s">
        <v>1144</v>
      </c>
      <c r="H285" s="168">
        <v>30</v>
      </c>
      <c r="I285" s="169"/>
      <c r="L285" s="165"/>
      <c r="M285" s="170"/>
      <c r="T285" s="171"/>
      <c r="AT285" s="166" t="s">
        <v>167</v>
      </c>
      <c r="AU285" s="166" t="s">
        <v>83</v>
      </c>
      <c r="AV285" s="13" t="s">
        <v>83</v>
      </c>
      <c r="AW285" s="13" t="s">
        <v>29</v>
      </c>
      <c r="AX285" s="13" t="s">
        <v>72</v>
      </c>
      <c r="AY285" s="166" t="s">
        <v>160</v>
      </c>
    </row>
    <row r="286" spans="2:65" s="13" customFormat="1" ht="10.199999999999999">
      <c r="B286" s="165"/>
      <c r="D286" s="159" t="s">
        <v>167</v>
      </c>
      <c r="E286" s="166" t="s">
        <v>1</v>
      </c>
      <c r="F286" s="167" t="s">
        <v>1257</v>
      </c>
      <c r="H286" s="168">
        <v>16</v>
      </c>
      <c r="I286" s="169"/>
      <c r="L286" s="165"/>
      <c r="M286" s="170"/>
      <c r="T286" s="171"/>
      <c r="AT286" s="166" t="s">
        <v>167</v>
      </c>
      <c r="AU286" s="166" t="s">
        <v>83</v>
      </c>
      <c r="AV286" s="13" t="s">
        <v>83</v>
      </c>
      <c r="AW286" s="13" t="s">
        <v>29</v>
      </c>
      <c r="AX286" s="13" t="s">
        <v>72</v>
      </c>
      <c r="AY286" s="166" t="s">
        <v>160</v>
      </c>
    </row>
    <row r="287" spans="2:65" s="13" customFormat="1" ht="10.199999999999999">
      <c r="B287" s="165"/>
      <c r="D287" s="159" t="s">
        <v>167</v>
      </c>
      <c r="E287" s="166" t="s">
        <v>1</v>
      </c>
      <c r="F287" s="167" t="s">
        <v>1258</v>
      </c>
      <c r="H287" s="168">
        <v>16</v>
      </c>
      <c r="I287" s="169"/>
      <c r="L287" s="165"/>
      <c r="M287" s="170"/>
      <c r="T287" s="171"/>
      <c r="AT287" s="166" t="s">
        <v>167</v>
      </c>
      <c r="AU287" s="166" t="s">
        <v>83</v>
      </c>
      <c r="AV287" s="13" t="s">
        <v>83</v>
      </c>
      <c r="AW287" s="13" t="s">
        <v>29</v>
      </c>
      <c r="AX287" s="13" t="s">
        <v>72</v>
      </c>
      <c r="AY287" s="166" t="s">
        <v>160</v>
      </c>
    </row>
    <row r="288" spans="2:65" s="13" customFormat="1" ht="10.199999999999999">
      <c r="B288" s="165"/>
      <c r="D288" s="159" t="s">
        <v>167</v>
      </c>
      <c r="E288" s="166" t="s">
        <v>1</v>
      </c>
      <c r="F288" s="167" t="s">
        <v>1259</v>
      </c>
      <c r="H288" s="168">
        <v>16</v>
      </c>
      <c r="I288" s="169"/>
      <c r="L288" s="165"/>
      <c r="M288" s="170"/>
      <c r="T288" s="171"/>
      <c r="AT288" s="166" t="s">
        <v>167</v>
      </c>
      <c r="AU288" s="166" t="s">
        <v>83</v>
      </c>
      <c r="AV288" s="13" t="s">
        <v>83</v>
      </c>
      <c r="AW288" s="13" t="s">
        <v>29</v>
      </c>
      <c r="AX288" s="13" t="s">
        <v>72</v>
      </c>
      <c r="AY288" s="166" t="s">
        <v>160</v>
      </c>
    </row>
    <row r="289" spans="2:65" s="13" customFormat="1" ht="10.199999999999999">
      <c r="B289" s="165"/>
      <c r="D289" s="159" t="s">
        <v>167</v>
      </c>
      <c r="E289" s="166" t="s">
        <v>1</v>
      </c>
      <c r="F289" s="167" t="s">
        <v>1145</v>
      </c>
      <c r="H289" s="168">
        <v>15</v>
      </c>
      <c r="I289" s="169"/>
      <c r="L289" s="165"/>
      <c r="M289" s="170"/>
      <c r="T289" s="171"/>
      <c r="AT289" s="166" t="s">
        <v>167</v>
      </c>
      <c r="AU289" s="166" t="s">
        <v>83</v>
      </c>
      <c r="AV289" s="13" t="s">
        <v>83</v>
      </c>
      <c r="AW289" s="13" t="s">
        <v>29</v>
      </c>
      <c r="AX289" s="13" t="s">
        <v>72</v>
      </c>
      <c r="AY289" s="166" t="s">
        <v>160</v>
      </c>
    </row>
    <row r="290" spans="2:65" s="14" customFormat="1" ht="10.199999999999999">
      <c r="B290" s="172"/>
      <c r="D290" s="159" t="s">
        <v>167</v>
      </c>
      <c r="E290" s="173" t="s">
        <v>1</v>
      </c>
      <c r="F290" s="174" t="s">
        <v>174</v>
      </c>
      <c r="H290" s="175">
        <v>143</v>
      </c>
      <c r="I290" s="176"/>
      <c r="L290" s="172"/>
      <c r="M290" s="177"/>
      <c r="T290" s="178"/>
      <c r="AT290" s="173" t="s">
        <v>167</v>
      </c>
      <c r="AU290" s="173" t="s">
        <v>83</v>
      </c>
      <c r="AV290" s="14" t="s">
        <v>166</v>
      </c>
      <c r="AW290" s="14" t="s">
        <v>29</v>
      </c>
      <c r="AX290" s="14" t="s">
        <v>76</v>
      </c>
      <c r="AY290" s="173" t="s">
        <v>160</v>
      </c>
    </row>
    <row r="291" spans="2:65" s="1" customFormat="1" ht="16.5" customHeight="1">
      <c r="B291" s="143"/>
      <c r="C291" s="186" t="s">
        <v>433</v>
      </c>
      <c r="D291" s="186" t="s">
        <v>260</v>
      </c>
      <c r="E291" s="187" t="s">
        <v>1260</v>
      </c>
      <c r="F291" s="188" t="s">
        <v>1261</v>
      </c>
      <c r="G291" s="189" t="s">
        <v>601</v>
      </c>
      <c r="H291" s="190">
        <v>143</v>
      </c>
      <c r="I291" s="191"/>
      <c r="J291" s="192">
        <f>ROUND(I291*H291,2)</f>
        <v>0</v>
      </c>
      <c r="K291" s="193"/>
      <c r="L291" s="194"/>
      <c r="M291" s="195" t="s">
        <v>1</v>
      </c>
      <c r="N291" s="196" t="s">
        <v>38</v>
      </c>
      <c r="P291" s="154">
        <f>O291*H291</f>
        <v>0</v>
      </c>
      <c r="Q291" s="154">
        <v>0</v>
      </c>
      <c r="R291" s="154">
        <f>Q291*H291</f>
        <v>0</v>
      </c>
      <c r="S291" s="154">
        <v>0</v>
      </c>
      <c r="T291" s="155">
        <f>S291*H291</f>
        <v>0</v>
      </c>
      <c r="AR291" s="156" t="s">
        <v>869</v>
      </c>
      <c r="AT291" s="156" t="s">
        <v>260</v>
      </c>
      <c r="AU291" s="156" t="s">
        <v>83</v>
      </c>
      <c r="AY291" s="17" t="s">
        <v>160</v>
      </c>
      <c r="BE291" s="157">
        <f>IF(N291="základná",J291,0)</f>
        <v>0</v>
      </c>
      <c r="BF291" s="157">
        <f>IF(N291="znížená",J291,0)</f>
        <v>0</v>
      </c>
      <c r="BG291" s="157">
        <f>IF(N291="zákl. prenesená",J291,0)</f>
        <v>0</v>
      </c>
      <c r="BH291" s="157">
        <f>IF(N291="zníž. prenesená",J291,0)</f>
        <v>0</v>
      </c>
      <c r="BI291" s="157">
        <f>IF(N291="nulová",J291,0)</f>
        <v>0</v>
      </c>
      <c r="BJ291" s="17" t="s">
        <v>83</v>
      </c>
      <c r="BK291" s="157">
        <f>ROUND(I291*H291,2)</f>
        <v>0</v>
      </c>
      <c r="BL291" s="17" t="s">
        <v>382</v>
      </c>
      <c r="BM291" s="156" t="s">
        <v>436</v>
      </c>
    </row>
    <row r="292" spans="2:65" s="1" customFormat="1" ht="21.75" customHeight="1">
      <c r="B292" s="143"/>
      <c r="C292" s="144" t="s">
        <v>285</v>
      </c>
      <c r="D292" s="144" t="s">
        <v>162</v>
      </c>
      <c r="E292" s="145" t="s">
        <v>1262</v>
      </c>
      <c r="F292" s="146" t="s">
        <v>1263</v>
      </c>
      <c r="G292" s="147" t="s">
        <v>601</v>
      </c>
      <c r="H292" s="148">
        <v>4</v>
      </c>
      <c r="I292" s="149"/>
      <c r="J292" s="150">
        <f>ROUND(I292*H292,2)</f>
        <v>0</v>
      </c>
      <c r="K292" s="151"/>
      <c r="L292" s="32"/>
      <c r="M292" s="152" t="s">
        <v>1</v>
      </c>
      <c r="N292" s="153" t="s">
        <v>38</v>
      </c>
      <c r="P292" s="154">
        <f>O292*H292</f>
        <v>0</v>
      </c>
      <c r="Q292" s="154">
        <v>0</v>
      </c>
      <c r="R292" s="154">
        <f>Q292*H292</f>
        <v>0</v>
      </c>
      <c r="S292" s="154">
        <v>0</v>
      </c>
      <c r="T292" s="155">
        <f>S292*H292</f>
        <v>0</v>
      </c>
      <c r="AR292" s="156" t="s">
        <v>382</v>
      </c>
      <c r="AT292" s="156" t="s">
        <v>162</v>
      </c>
      <c r="AU292" s="156" t="s">
        <v>83</v>
      </c>
      <c r="AY292" s="17" t="s">
        <v>160</v>
      </c>
      <c r="BE292" s="157">
        <f>IF(N292="základná",J292,0)</f>
        <v>0</v>
      </c>
      <c r="BF292" s="157">
        <f>IF(N292="znížená",J292,0)</f>
        <v>0</v>
      </c>
      <c r="BG292" s="157">
        <f>IF(N292="zákl. prenesená",J292,0)</f>
        <v>0</v>
      </c>
      <c r="BH292" s="157">
        <f>IF(N292="zníž. prenesená",J292,0)</f>
        <v>0</v>
      </c>
      <c r="BI292" s="157">
        <f>IF(N292="nulová",J292,0)</f>
        <v>0</v>
      </c>
      <c r="BJ292" s="17" t="s">
        <v>83</v>
      </c>
      <c r="BK292" s="157">
        <f>ROUND(I292*H292,2)</f>
        <v>0</v>
      </c>
      <c r="BL292" s="17" t="s">
        <v>382</v>
      </c>
      <c r="BM292" s="156" t="s">
        <v>440</v>
      </c>
    </row>
    <row r="293" spans="2:65" s="12" customFormat="1" ht="10.199999999999999">
      <c r="B293" s="158"/>
      <c r="D293" s="159" t="s">
        <v>167</v>
      </c>
      <c r="E293" s="160" t="s">
        <v>1</v>
      </c>
      <c r="F293" s="161" t="s">
        <v>1264</v>
      </c>
      <c r="H293" s="160" t="s">
        <v>1</v>
      </c>
      <c r="I293" s="162"/>
      <c r="L293" s="158"/>
      <c r="M293" s="163"/>
      <c r="T293" s="164"/>
      <c r="AT293" s="160" t="s">
        <v>167</v>
      </c>
      <c r="AU293" s="160" t="s">
        <v>83</v>
      </c>
      <c r="AV293" s="12" t="s">
        <v>76</v>
      </c>
      <c r="AW293" s="12" t="s">
        <v>29</v>
      </c>
      <c r="AX293" s="12" t="s">
        <v>72</v>
      </c>
      <c r="AY293" s="160" t="s">
        <v>160</v>
      </c>
    </row>
    <row r="294" spans="2:65" s="13" customFormat="1" ht="10.199999999999999">
      <c r="B294" s="165"/>
      <c r="D294" s="159" t="s">
        <v>167</v>
      </c>
      <c r="E294" s="166" t="s">
        <v>1</v>
      </c>
      <c r="F294" s="167" t="s">
        <v>1265</v>
      </c>
      <c r="H294" s="168">
        <v>4</v>
      </c>
      <c r="I294" s="169"/>
      <c r="L294" s="165"/>
      <c r="M294" s="170"/>
      <c r="T294" s="171"/>
      <c r="AT294" s="166" t="s">
        <v>167</v>
      </c>
      <c r="AU294" s="166" t="s">
        <v>83</v>
      </c>
      <c r="AV294" s="13" t="s">
        <v>83</v>
      </c>
      <c r="AW294" s="13" t="s">
        <v>29</v>
      </c>
      <c r="AX294" s="13" t="s">
        <v>72</v>
      </c>
      <c r="AY294" s="166" t="s">
        <v>160</v>
      </c>
    </row>
    <row r="295" spans="2:65" s="14" customFormat="1" ht="10.199999999999999">
      <c r="B295" s="172"/>
      <c r="D295" s="159" t="s">
        <v>167</v>
      </c>
      <c r="E295" s="173" t="s">
        <v>1</v>
      </c>
      <c r="F295" s="174" t="s">
        <v>174</v>
      </c>
      <c r="H295" s="175">
        <v>4</v>
      </c>
      <c r="I295" s="176"/>
      <c r="L295" s="172"/>
      <c r="M295" s="177"/>
      <c r="T295" s="178"/>
      <c r="AT295" s="173" t="s">
        <v>167</v>
      </c>
      <c r="AU295" s="173" t="s">
        <v>83</v>
      </c>
      <c r="AV295" s="14" t="s">
        <v>166</v>
      </c>
      <c r="AW295" s="14" t="s">
        <v>29</v>
      </c>
      <c r="AX295" s="14" t="s">
        <v>76</v>
      </c>
      <c r="AY295" s="173" t="s">
        <v>160</v>
      </c>
    </row>
    <row r="296" spans="2:65" s="1" customFormat="1" ht="16.5" customHeight="1">
      <c r="B296" s="143"/>
      <c r="C296" s="186" t="s">
        <v>445</v>
      </c>
      <c r="D296" s="186" t="s">
        <v>260</v>
      </c>
      <c r="E296" s="187" t="s">
        <v>1266</v>
      </c>
      <c r="F296" s="188" t="s">
        <v>1267</v>
      </c>
      <c r="G296" s="189" t="s">
        <v>601</v>
      </c>
      <c r="H296" s="190">
        <v>4</v>
      </c>
      <c r="I296" s="191"/>
      <c r="J296" s="192">
        <f>ROUND(I296*H296,2)</f>
        <v>0</v>
      </c>
      <c r="K296" s="193"/>
      <c r="L296" s="194"/>
      <c r="M296" s="195" t="s">
        <v>1</v>
      </c>
      <c r="N296" s="196" t="s">
        <v>38</v>
      </c>
      <c r="P296" s="154">
        <f>O296*H296</f>
        <v>0</v>
      </c>
      <c r="Q296" s="154">
        <v>0</v>
      </c>
      <c r="R296" s="154">
        <f>Q296*H296</f>
        <v>0</v>
      </c>
      <c r="S296" s="154">
        <v>0</v>
      </c>
      <c r="T296" s="155">
        <f>S296*H296</f>
        <v>0</v>
      </c>
      <c r="AR296" s="156" t="s">
        <v>869</v>
      </c>
      <c r="AT296" s="156" t="s">
        <v>260</v>
      </c>
      <c r="AU296" s="156" t="s">
        <v>83</v>
      </c>
      <c r="AY296" s="17" t="s">
        <v>160</v>
      </c>
      <c r="BE296" s="157">
        <f>IF(N296="základná",J296,0)</f>
        <v>0</v>
      </c>
      <c r="BF296" s="157">
        <f>IF(N296="znížená",J296,0)</f>
        <v>0</v>
      </c>
      <c r="BG296" s="157">
        <f>IF(N296="zákl. prenesená",J296,0)</f>
        <v>0</v>
      </c>
      <c r="BH296" s="157">
        <f>IF(N296="zníž. prenesená",J296,0)</f>
        <v>0</v>
      </c>
      <c r="BI296" s="157">
        <f>IF(N296="nulová",J296,0)</f>
        <v>0</v>
      </c>
      <c r="BJ296" s="17" t="s">
        <v>83</v>
      </c>
      <c r="BK296" s="157">
        <f>ROUND(I296*H296,2)</f>
        <v>0</v>
      </c>
      <c r="BL296" s="17" t="s">
        <v>382</v>
      </c>
      <c r="BM296" s="156" t="s">
        <v>448</v>
      </c>
    </row>
    <row r="297" spans="2:65" s="1" customFormat="1" ht="24.15" customHeight="1">
      <c r="B297" s="143"/>
      <c r="C297" s="144" t="s">
        <v>290</v>
      </c>
      <c r="D297" s="144" t="s">
        <v>162</v>
      </c>
      <c r="E297" s="145" t="s">
        <v>1268</v>
      </c>
      <c r="F297" s="146" t="s">
        <v>1269</v>
      </c>
      <c r="G297" s="147" t="s">
        <v>601</v>
      </c>
      <c r="H297" s="148">
        <v>50</v>
      </c>
      <c r="I297" s="149"/>
      <c r="J297" s="150">
        <f>ROUND(I297*H297,2)</f>
        <v>0</v>
      </c>
      <c r="K297" s="151"/>
      <c r="L297" s="32"/>
      <c r="M297" s="152" t="s">
        <v>1</v>
      </c>
      <c r="N297" s="153" t="s">
        <v>38</v>
      </c>
      <c r="P297" s="154">
        <f>O297*H297</f>
        <v>0</v>
      </c>
      <c r="Q297" s="154">
        <v>0</v>
      </c>
      <c r="R297" s="154">
        <f>Q297*H297</f>
        <v>0</v>
      </c>
      <c r="S297" s="154">
        <v>0</v>
      </c>
      <c r="T297" s="155">
        <f>S297*H297</f>
        <v>0</v>
      </c>
      <c r="AR297" s="156" t="s">
        <v>382</v>
      </c>
      <c r="AT297" s="156" t="s">
        <v>162</v>
      </c>
      <c r="AU297" s="156" t="s">
        <v>83</v>
      </c>
      <c r="AY297" s="17" t="s">
        <v>160</v>
      </c>
      <c r="BE297" s="157">
        <f>IF(N297="základná",J297,0)</f>
        <v>0</v>
      </c>
      <c r="BF297" s="157">
        <f>IF(N297="znížená",J297,0)</f>
        <v>0</v>
      </c>
      <c r="BG297" s="157">
        <f>IF(N297="zákl. prenesená",J297,0)</f>
        <v>0</v>
      </c>
      <c r="BH297" s="157">
        <f>IF(N297="zníž. prenesená",J297,0)</f>
        <v>0</v>
      </c>
      <c r="BI297" s="157">
        <f>IF(N297="nulová",J297,0)</f>
        <v>0</v>
      </c>
      <c r="BJ297" s="17" t="s">
        <v>83</v>
      </c>
      <c r="BK297" s="157">
        <f>ROUND(I297*H297,2)</f>
        <v>0</v>
      </c>
      <c r="BL297" s="17" t="s">
        <v>382</v>
      </c>
      <c r="BM297" s="156" t="s">
        <v>457</v>
      </c>
    </row>
    <row r="298" spans="2:65" s="12" customFormat="1" ht="10.199999999999999">
      <c r="B298" s="158"/>
      <c r="D298" s="159" t="s">
        <v>167</v>
      </c>
      <c r="E298" s="160" t="s">
        <v>1</v>
      </c>
      <c r="F298" s="161" t="s">
        <v>1270</v>
      </c>
      <c r="H298" s="160" t="s">
        <v>1</v>
      </c>
      <c r="I298" s="162"/>
      <c r="L298" s="158"/>
      <c r="M298" s="163"/>
      <c r="T298" s="164"/>
      <c r="AT298" s="160" t="s">
        <v>167</v>
      </c>
      <c r="AU298" s="160" t="s">
        <v>83</v>
      </c>
      <c r="AV298" s="12" t="s">
        <v>76</v>
      </c>
      <c r="AW298" s="12" t="s">
        <v>29</v>
      </c>
      <c r="AX298" s="12" t="s">
        <v>72</v>
      </c>
      <c r="AY298" s="160" t="s">
        <v>160</v>
      </c>
    </row>
    <row r="299" spans="2:65" s="13" customFormat="1" ht="10.199999999999999">
      <c r="B299" s="165"/>
      <c r="D299" s="159" t="s">
        <v>167</v>
      </c>
      <c r="E299" s="166" t="s">
        <v>1</v>
      </c>
      <c r="F299" s="167" t="s">
        <v>1271</v>
      </c>
      <c r="H299" s="168">
        <v>20</v>
      </c>
      <c r="I299" s="169"/>
      <c r="L299" s="165"/>
      <c r="M299" s="170"/>
      <c r="T299" s="171"/>
      <c r="AT299" s="166" t="s">
        <v>167</v>
      </c>
      <c r="AU299" s="166" t="s">
        <v>83</v>
      </c>
      <c r="AV299" s="13" t="s">
        <v>83</v>
      </c>
      <c r="AW299" s="13" t="s">
        <v>29</v>
      </c>
      <c r="AX299" s="13" t="s">
        <v>72</v>
      </c>
      <c r="AY299" s="166" t="s">
        <v>160</v>
      </c>
    </row>
    <row r="300" spans="2:65" s="13" customFormat="1" ht="10.199999999999999">
      <c r="B300" s="165"/>
      <c r="D300" s="159" t="s">
        <v>167</v>
      </c>
      <c r="E300" s="166" t="s">
        <v>1</v>
      </c>
      <c r="F300" s="167" t="s">
        <v>1272</v>
      </c>
      <c r="H300" s="168">
        <v>30</v>
      </c>
      <c r="I300" s="169"/>
      <c r="L300" s="165"/>
      <c r="M300" s="170"/>
      <c r="T300" s="171"/>
      <c r="AT300" s="166" t="s">
        <v>167</v>
      </c>
      <c r="AU300" s="166" t="s">
        <v>83</v>
      </c>
      <c r="AV300" s="13" t="s">
        <v>83</v>
      </c>
      <c r="AW300" s="13" t="s">
        <v>29</v>
      </c>
      <c r="AX300" s="13" t="s">
        <v>72</v>
      </c>
      <c r="AY300" s="166" t="s">
        <v>160</v>
      </c>
    </row>
    <row r="301" spans="2:65" s="14" customFormat="1" ht="10.199999999999999">
      <c r="B301" s="172"/>
      <c r="D301" s="159" t="s">
        <v>167</v>
      </c>
      <c r="E301" s="173" t="s">
        <v>1</v>
      </c>
      <c r="F301" s="174" t="s">
        <v>174</v>
      </c>
      <c r="H301" s="175">
        <v>50</v>
      </c>
      <c r="I301" s="176"/>
      <c r="L301" s="172"/>
      <c r="M301" s="177"/>
      <c r="T301" s="178"/>
      <c r="AT301" s="173" t="s">
        <v>167</v>
      </c>
      <c r="AU301" s="173" t="s">
        <v>83</v>
      </c>
      <c r="AV301" s="14" t="s">
        <v>166</v>
      </c>
      <c r="AW301" s="14" t="s">
        <v>29</v>
      </c>
      <c r="AX301" s="14" t="s">
        <v>76</v>
      </c>
      <c r="AY301" s="173" t="s">
        <v>160</v>
      </c>
    </row>
    <row r="302" spans="2:65" s="1" customFormat="1" ht="16.5" customHeight="1">
      <c r="B302" s="143"/>
      <c r="C302" s="186" t="s">
        <v>460</v>
      </c>
      <c r="D302" s="186" t="s">
        <v>260</v>
      </c>
      <c r="E302" s="187" t="s">
        <v>1273</v>
      </c>
      <c r="F302" s="188" t="s">
        <v>1274</v>
      </c>
      <c r="G302" s="189" t="s">
        <v>601</v>
      </c>
      <c r="H302" s="190">
        <v>50</v>
      </c>
      <c r="I302" s="191"/>
      <c r="J302" s="192">
        <f>ROUND(I302*H302,2)</f>
        <v>0</v>
      </c>
      <c r="K302" s="193"/>
      <c r="L302" s="194"/>
      <c r="M302" s="195" t="s">
        <v>1</v>
      </c>
      <c r="N302" s="196" t="s">
        <v>38</v>
      </c>
      <c r="P302" s="154">
        <f>O302*H302</f>
        <v>0</v>
      </c>
      <c r="Q302" s="154">
        <v>0</v>
      </c>
      <c r="R302" s="154">
        <f>Q302*H302</f>
        <v>0</v>
      </c>
      <c r="S302" s="154">
        <v>0</v>
      </c>
      <c r="T302" s="155">
        <f>S302*H302</f>
        <v>0</v>
      </c>
      <c r="AR302" s="156" t="s">
        <v>869</v>
      </c>
      <c r="AT302" s="156" t="s">
        <v>260</v>
      </c>
      <c r="AU302" s="156" t="s">
        <v>83</v>
      </c>
      <c r="AY302" s="17" t="s">
        <v>160</v>
      </c>
      <c r="BE302" s="157">
        <f>IF(N302="základná",J302,0)</f>
        <v>0</v>
      </c>
      <c r="BF302" s="157">
        <f>IF(N302="znížená",J302,0)</f>
        <v>0</v>
      </c>
      <c r="BG302" s="157">
        <f>IF(N302="zákl. prenesená",J302,0)</f>
        <v>0</v>
      </c>
      <c r="BH302" s="157">
        <f>IF(N302="zníž. prenesená",J302,0)</f>
        <v>0</v>
      </c>
      <c r="BI302" s="157">
        <f>IF(N302="nulová",J302,0)</f>
        <v>0</v>
      </c>
      <c r="BJ302" s="17" t="s">
        <v>83</v>
      </c>
      <c r="BK302" s="157">
        <f>ROUND(I302*H302,2)</f>
        <v>0</v>
      </c>
      <c r="BL302" s="17" t="s">
        <v>382</v>
      </c>
      <c r="BM302" s="156" t="s">
        <v>312</v>
      </c>
    </row>
    <row r="303" spans="2:65" s="1" customFormat="1" ht="24.15" customHeight="1">
      <c r="B303" s="143"/>
      <c r="C303" s="144" t="s">
        <v>297</v>
      </c>
      <c r="D303" s="144" t="s">
        <v>162</v>
      </c>
      <c r="E303" s="145" t="s">
        <v>1275</v>
      </c>
      <c r="F303" s="146" t="s">
        <v>1276</v>
      </c>
      <c r="G303" s="147" t="s">
        <v>601</v>
      </c>
      <c r="H303" s="148">
        <v>144</v>
      </c>
      <c r="I303" s="149"/>
      <c r="J303" s="150">
        <f>ROUND(I303*H303,2)</f>
        <v>0</v>
      </c>
      <c r="K303" s="151"/>
      <c r="L303" s="32"/>
      <c r="M303" s="152" t="s">
        <v>1</v>
      </c>
      <c r="N303" s="153" t="s">
        <v>38</v>
      </c>
      <c r="P303" s="154">
        <f>O303*H303</f>
        <v>0</v>
      </c>
      <c r="Q303" s="154">
        <v>0</v>
      </c>
      <c r="R303" s="154">
        <f>Q303*H303</f>
        <v>0</v>
      </c>
      <c r="S303" s="154">
        <v>0</v>
      </c>
      <c r="T303" s="155">
        <f>S303*H303</f>
        <v>0</v>
      </c>
      <c r="AR303" s="156" t="s">
        <v>382</v>
      </c>
      <c r="AT303" s="156" t="s">
        <v>162</v>
      </c>
      <c r="AU303" s="156" t="s">
        <v>83</v>
      </c>
      <c r="AY303" s="17" t="s">
        <v>160</v>
      </c>
      <c r="BE303" s="157">
        <f>IF(N303="základná",J303,0)</f>
        <v>0</v>
      </c>
      <c r="BF303" s="157">
        <f>IF(N303="znížená",J303,0)</f>
        <v>0</v>
      </c>
      <c r="BG303" s="157">
        <f>IF(N303="zákl. prenesená",J303,0)</f>
        <v>0</v>
      </c>
      <c r="BH303" s="157">
        <f>IF(N303="zníž. prenesená",J303,0)</f>
        <v>0</v>
      </c>
      <c r="BI303" s="157">
        <f>IF(N303="nulová",J303,0)</f>
        <v>0</v>
      </c>
      <c r="BJ303" s="17" t="s">
        <v>83</v>
      </c>
      <c r="BK303" s="157">
        <f>ROUND(I303*H303,2)</f>
        <v>0</v>
      </c>
      <c r="BL303" s="17" t="s">
        <v>382</v>
      </c>
      <c r="BM303" s="156" t="s">
        <v>466</v>
      </c>
    </row>
    <row r="304" spans="2:65" s="12" customFormat="1" ht="10.199999999999999">
      <c r="B304" s="158"/>
      <c r="D304" s="159" t="s">
        <v>167</v>
      </c>
      <c r="E304" s="160" t="s">
        <v>1</v>
      </c>
      <c r="F304" s="161" t="s">
        <v>1277</v>
      </c>
      <c r="H304" s="160" t="s">
        <v>1</v>
      </c>
      <c r="I304" s="162"/>
      <c r="L304" s="158"/>
      <c r="M304" s="163"/>
      <c r="T304" s="164"/>
      <c r="AT304" s="160" t="s">
        <v>167</v>
      </c>
      <c r="AU304" s="160" t="s">
        <v>83</v>
      </c>
      <c r="AV304" s="12" t="s">
        <v>76</v>
      </c>
      <c r="AW304" s="12" t="s">
        <v>29</v>
      </c>
      <c r="AX304" s="12" t="s">
        <v>72</v>
      </c>
      <c r="AY304" s="160" t="s">
        <v>160</v>
      </c>
    </row>
    <row r="305" spans="2:65" s="13" customFormat="1" ht="10.199999999999999">
      <c r="B305" s="165"/>
      <c r="D305" s="159" t="s">
        <v>167</v>
      </c>
      <c r="E305" s="166" t="s">
        <v>1</v>
      </c>
      <c r="F305" s="167" t="s">
        <v>1278</v>
      </c>
      <c r="H305" s="168">
        <v>30</v>
      </c>
      <c r="I305" s="169"/>
      <c r="L305" s="165"/>
      <c r="M305" s="170"/>
      <c r="T305" s="171"/>
      <c r="AT305" s="166" t="s">
        <v>167</v>
      </c>
      <c r="AU305" s="166" t="s">
        <v>83</v>
      </c>
      <c r="AV305" s="13" t="s">
        <v>83</v>
      </c>
      <c r="AW305" s="13" t="s">
        <v>29</v>
      </c>
      <c r="AX305" s="13" t="s">
        <v>72</v>
      </c>
      <c r="AY305" s="166" t="s">
        <v>160</v>
      </c>
    </row>
    <row r="306" spans="2:65" s="13" customFormat="1" ht="10.199999999999999">
      <c r="B306" s="165"/>
      <c r="D306" s="159" t="s">
        <v>167</v>
      </c>
      <c r="E306" s="166" t="s">
        <v>1</v>
      </c>
      <c r="F306" s="167" t="s">
        <v>1279</v>
      </c>
      <c r="H306" s="168">
        <v>67</v>
      </c>
      <c r="I306" s="169"/>
      <c r="L306" s="165"/>
      <c r="M306" s="170"/>
      <c r="T306" s="171"/>
      <c r="AT306" s="166" t="s">
        <v>167</v>
      </c>
      <c r="AU306" s="166" t="s">
        <v>83</v>
      </c>
      <c r="AV306" s="13" t="s">
        <v>83</v>
      </c>
      <c r="AW306" s="13" t="s">
        <v>29</v>
      </c>
      <c r="AX306" s="13" t="s">
        <v>72</v>
      </c>
      <c r="AY306" s="166" t="s">
        <v>160</v>
      </c>
    </row>
    <row r="307" spans="2:65" s="13" customFormat="1" ht="10.199999999999999">
      <c r="B307" s="165"/>
      <c r="D307" s="159" t="s">
        <v>167</v>
      </c>
      <c r="E307" s="166" t="s">
        <v>1</v>
      </c>
      <c r="F307" s="167" t="s">
        <v>1280</v>
      </c>
      <c r="H307" s="168">
        <v>9</v>
      </c>
      <c r="I307" s="169"/>
      <c r="L307" s="165"/>
      <c r="M307" s="170"/>
      <c r="T307" s="171"/>
      <c r="AT307" s="166" t="s">
        <v>167</v>
      </c>
      <c r="AU307" s="166" t="s">
        <v>83</v>
      </c>
      <c r="AV307" s="13" t="s">
        <v>83</v>
      </c>
      <c r="AW307" s="13" t="s">
        <v>29</v>
      </c>
      <c r="AX307" s="13" t="s">
        <v>72</v>
      </c>
      <c r="AY307" s="166" t="s">
        <v>160</v>
      </c>
    </row>
    <row r="308" spans="2:65" s="13" customFormat="1" ht="10.199999999999999">
      <c r="B308" s="165"/>
      <c r="D308" s="159" t="s">
        <v>167</v>
      </c>
      <c r="E308" s="166" t="s">
        <v>1</v>
      </c>
      <c r="F308" s="167" t="s">
        <v>1281</v>
      </c>
      <c r="H308" s="168">
        <v>6</v>
      </c>
      <c r="I308" s="169"/>
      <c r="L308" s="165"/>
      <c r="M308" s="170"/>
      <c r="T308" s="171"/>
      <c r="AT308" s="166" t="s">
        <v>167</v>
      </c>
      <c r="AU308" s="166" t="s">
        <v>83</v>
      </c>
      <c r="AV308" s="13" t="s">
        <v>83</v>
      </c>
      <c r="AW308" s="13" t="s">
        <v>29</v>
      </c>
      <c r="AX308" s="13" t="s">
        <v>72</v>
      </c>
      <c r="AY308" s="166" t="s">
        <v>160</v>
      </c>
    </row>
    <row r="309" spans="2:65" s="13" customFormat="1" ht="10.199999999999999">
      <c r="B309" s="165"/>
      <c r="D309" s="159" t="s">
        <v>167</v>
      </c>
      <c r="E309" s="166" t="s">
        <v>1</v>
      </c>
      <c r="F309" s="167" t="s">
        <v>1282</v>
      </c>
      <c r="H309" s="168">
        <v>32</v>
      </c>
      <c r="I309" s="169"/>
      <c r="L309" s="165"/>
      <c r="M309" s="170"/>
      <c r="T309" s="171"/>
      <c r="AT309" s="166" t="s">
        <v>167</v>
      </c>
      <c r="AU309" s="166" t="s">
        <v>83</v>
      </c>
      <c r="AV309" s="13" t="s">
        <v>83</v>
      </c>
      <c r="AW309" s="13" t="s">
        <v>29</v>
      </c>
      <c r="AX309" s="13" t="s">
        <v>72</v>
      </c>
      <c r="AY309" s="166" t="s">
        <v>160</v>
      </c>
    </row>
    <row r="310" spans="2:65" s="14" customFormat="1" ht="10.199999999999999">
      <c r="B310" s="172"/>
      <c r="D310" s="159" t="s">
        <v>167</v>
      </c>
      <c r="E310" s="173" t="s">
        <v>1</v>
      </c>
      <c r="F310" s="174" t="s">
        <v>174</v>
      </c>
      <c r="H310" s="175">
        <v>144</v>
      </c>
      <c r="I310" s="176"/>
      <c r="L310" s="172"/>
      <c r="M310" s="177"/>
      <c r="T310" s="178"/>
      <c r="AT310" s="173" t="s">
        <v>167</v>
      </c>
      <c r="AU310" s="173" t="s">
        <v>83</v>
      </c>
      <c r="AV310" s="14" t="s">
        <v>166</v>
      </c>
      <c r="AW310" s="14" t="s">
        <v>29</v>
      </c>
      <c r="AX310" s="14" t="s">
        <v>76</v>
      </c>
      <c r="AY310" s="173" t="s">
        <v>160</v>
      </c>
    </row>
    <row r="311" spans="2:65" s="1" customFormat="1" ht="16.5" customHeight="1">
      <c r="B311" s="143"/>
      <c r="C311" s="186" t="s">
        <v>469</v>
      </c>
      <c r="D311" s="186" t="s">
        <v>260</v>
      </c>
      <c r="E311" s="187" t="s">
        <v>1283</v>
      </c>
      <c r="F311" s="188" t="s">
        <v>1284</v>
      </c>
      <c r="G311" s="189" t="s">
        <v>601</v>
      </c>
      <c r="H311" s="190">
        <v>144</v>
      </c>
      <c r="I311" s="191"/>
      <c r="J311" s="192">
        <f>ROUND(I311*H311,2)</f>
        <v>0</v>
      </c>
      <c r="K311" s="193"/>
      <c r="L311" s="194"/>
      <c r="M311" s="195" t="s">
        <v>1</v>
      </c>
      <c r="N311" s="196" t="s">
        <v>38</v>
      </c>
      <c r="P311" s="154">
        <f>O311*H311</f>
        <v>0</v>
      </c>
      <c r="Q311" s="154">
        <v>0</v>
      </c>
      <c r="R311" s="154">
        <f>Q311*H311</f>
        <v>0</v>
      </c>
      <c r="S311" s="154">
        <v>0</v>
      </c>
      <c r="T311" s="155">
        <f>S311*H311</f>
        <v>0</v>
      </c>
      <c r="AR311" s="156" t="s">
        <v>869</v>
      </c>
      <c r="AT311" s="156" t="s">
        <v>260</v>
      </c>
      <c r="AU311" s="156" t="s">
        <v>83</v>
      </c>
      <c r="AY311" s="17" t="s">
        <v>160</v>
      </c>
      <c r="BE311" s="157">
        <f>IF(N311="základná",J311,0)</f>
        <v>0</v>
      </c>
      <c r="BF311" s="157">
        <f>IF(N311="znížená",J311,0)</f>
        <v>0</v>
      </c>
      <c r="BG311" s="157">
        <f>IF(N311="zákl. prenesená",J311,0)</f>
        <v>0</v>
      </c>
      <c r="BH311" s="157">
        <f>IF(N311="zníž. prenesená",J311,0)</f>
        <v>0</v>
      </c>
      <c r="BI311" s="157">
        <f>IF(N311="nulová",J311,0)</f>
        <v>0</v>
      </c>
      <c r="BJ311" s="17" t="s">
        <v>83</v>
      </c>
      <c r="BK311" s="157">
        <f>ROUND(I311*H311,2)</f>
        <v>0</v>
      </c>
      <c r="BL311" s="17" t="s">
        <v>382</v>
      </c>
      <c r="BM311" s="156" t="s">
        <v>355</v>
      </c>
    </row>
    <row r="312" spans="2:65" s="1" customFormat="1" ht="24.15" customHeight="1">
      <c r="B312" s="143"/>
      <c r="C312" s="144" t="s">
        <v>303</v>
      </c>
      <c r="D312" s="144" t="s">
        <v>162</v>
      </c>
      <c r="E312" s="145" t="s">
        <v>1285</v>
      </c>
      <c r="F312" s="146" t="s">
        <v>1286</v>
      </c>
      <c r="G312" s="147" t="s">
        <v>601</v>
      </c>
      <c r="H312" s="148">
        <v>57</v>
      </c>
      <c r="I312" s="149"/>
      <c r="J312" s="150">
        <f>ROUND(I312*H312,2)</f>
        <v>0</v>
      </c>
      <c r="K312" s="151"/>
      <c r="L312" s="32"/>
      <c r="M312" s="152" t="s">
        <v>1</v>
      </c>
      <c r="N312" s="153" t="s">
        <v>38</v>
      </c>
      <c r="P312" s="154">
        <f>O312*H312</f>
        <v>0</v>
      </c>
      <c r="Q312" s="154">
        <v>0</v>
      </c>
      <c r="R312" s="154">
        <f>Q312*H312</f>
        <v>0</v>
      </c>
      <c r="S312" s="154">
        <v>0</v>
      </c>
      <c r="T312" s="155">
        <f>S312*H312</f>
        <v>0</v>
      </c>
      <c r="AR312" s="156" t="s">
        <v>382</v>
      </c>
      <c r="AT312" s="156" t="s">
        <v>162</v>
      </c>
      <c r="AU312" s="156" t="s">
        <v>83</v>
      </c>
      <c r="AY312" s="17" t="s">
        <v>160</v>
      </c>
      <c r="BE312" s="157">
        <f>IF(N312="základná",J312,0)</f>
        <v>0</v>
      </c>
      <c r="BF312" s="157">
        <f>IF(N312="znížená",J312,0)</f>
        <v>0</v>
      </c>
      <c r="BG312" s="157">
        <f>IF(N312="zákl. prenesená",J312,0)</f>
        <v>0</v>
      </c>
      <c r="BH312" s="157">
        <f>IF(N312="zníž. prenesená",J312,0)</f>
        <v>0</v>
      </c>
      <c r="BI312" s="157">
        <f>IF(N312="nulová",J312,0)</f>
        <v>0</v>
      </c>
      <c r="BJ312" s="17" t="s">
        <v>83</v>
      </c>
      <c r="BK312" s="157">
        <f>ROUND(I312*H312,2)</f>
        <v>0</v>
      </c>
      <c r="BL312" s="17" t="s">
        <v>382</v>
      </c>
      <c r="BM312" s="156" t="s">
        <v>361</v>
      </c>
    </row>
    <row r="313" spans="2:65" s="12" customFormat="1" ht="10.199999999999999">
      <c r="B313" s="158"/>
      <c r="D313" s="159" t="s">
        <v>167</v>
      </c>
      <c r="E313" s="160" t="s">
        <v>1</v>
      </c>
      <c r="F313" s="161" t="s">
        <v>1287</v>
      </c>
      <c r="H313" s="160" t="s">
        <v>1</v>
      </c>
      <c r="I313" s="162"/>
      <c r="L313" s="158"/>
      <c r="M313" s="163"/>
      <c r="T313" s="164"/>
      <c r="AT313" s="160" t="s">
        <v>167</v>
      </c>
      <c r="AU313" s="160" t="s">
        <v>83</v>
      </c>
      <c r="AV313" s="12" t="s">
        <v>76</v>
      </c>
      <c r="AW313" s="12" t="s">
        <v>29</v>
      </c>
      <c r="AX313" s="12" t="s">
        <v>72</v>
      </c>
      <c r="AY313" s="160" t="s">
        <v>160</v>
      </c>
    </row>
    <row r="314" spans="2:65" s="13" customFormat="1" ht="10.199999999999999">
      <c r="B314" s="165"/>
      <c r="D314" s="159" t="s">
        <v>167</v>
      </c>
      <c r="E314" s="166" t="s">
        <v>1</v>
      </c>
      <c r="F314" s="167" t="s">
        <v>1288</v>
      </c>
      <c r="H314" s="168">
        <v>23</v>
      </c>
      <c r="I314" s="169"/>
      <c r="L314" s="165"/>
      <c r="M314" s="170"/>
      <c r="T314" s="171"/>
      <c r="AT314" s="166" t="s">
        <v>167</v>
      </c>
      <c r="AU314" s="166" t="s">
        <v>83</v>
      </c>
      <c r="AV314" s="13" t="s">
        <v>83</v>
      </c>
      <c r="AW314" s="13" t="s">
        <v>29</v>
      </c>
      <c r="AX314" s="13" t="s">
        <v>72</v>
      </c>
      <c r="AY314" s="166" t="s">
        <v>160</v>
      </c>
    </row>
    <row r="315" spans="2:65" s="13" customFormat="1" ht="10.199999999999999">
      <c r="B315" s="165"/>
      <c r="D315" s="159" t="s">
        <v>167</v>
      </c>
      <c r="E315" s="166" t="s">
        <v>1</v>
      </c>
      <c r="F315" s="167" t="s">
        <v>1289</v>
      </c>
      <c r="H315" s="168">
        <v>34</v>
      </c>
      <c r="I315" s="169"/>
      <c r="L315" s="165"/>
      <c r="M315" s="170"/>
      <c r="T315" s="171"/>
      <c r="AT315" s="166" t="s">
        <v>167</v>
      </c>
      <c r="AU315" s="166" t="s">
        <v>83</v>
      </c>
      <c r="AV315" s="13" t="s">
        <v>83</v>
      </c>
      <c r="AW315" s="13" t="s">
        <v>29</v>
      </c>
      <c r="AX315" s="13" t="s">
        <v>72</v>
      </c>
      <c r="AY315" s="166" t="s">
        <v>160</v>
      </c>
    </row>
    <row r="316" spans="2:65" s="14" customFormat="1" ht="10.199999999999999">
      <c r="B316" s="172"/>
      <c r="D316" s="159" t="s">
        <v>167</v>
      </c>
      <c r="E316" s="173" t="s">
        <v>1</v>
      </c>
      <c r="F316" s="174" t="s">
        <v>174</v>
      </c>
      <c r="H316" s="175">
        <v>57</v>
      </c>
      <c r="I316" s="176"/>
      <c r="L316" s="172"/>
      <c r="M316" s="177"/>
      <c r="T316" s="178"/>
      <c r="AT316" s="173" t="s">
        <v>167</v>
      </c>
      <c r="AU316" s="173" t="s">
        <v>83</v>
      </c>
      <c r="AV316" s="14" t="s">
        <v>166</v>
      </c>
      <c r="AW316" s="14" t="s">
        <v>29</v>
      </c>
      <c r="AX316" s="14" t="s">
        <v>76</v>
      </c>
      <c r="AY316" s="173" t="s">
        <v>160</v>
      </c>
    </row>
    <row r="317" spans="2:65" s="1" customFormat="1" ht="16.5" customHeight="1">
      <c r="B317" s="143"/>
      <c r="C317" s="186" t="s">
        <v>476</v>
      </c>
      <c r="D317" s="186" t="s">
        <v>260</v>
      </c>
      <c r="E317" s="187" t="s">
        <v>1290</v>
      </c>
      <c r="F317" s="188" t="s">
        <v>1291</v>
      </c>
      <c r="G317" s="189" t="s">
        <v>601</v>
      </c>
      <c r="H317" s="190">
        <v>57</v>
      </c>
      <c r="I317" s="191"/>
      <c r="J317" s="192">
        <f>ROUND(I317*H317,2)</f>
        <v>0</v>
      </c>
      <c r="K317" s="193"/>
      <c r="L317" s="194"/>
      <c r="M317" s="195" t="s">
        <v>1</v>
      </c>
      <c r="N317" s="196" t="s">
        <v>38</v>
      </c>
      <c r="P317" s="154">
        <f>O317*H317</f>
        <v>0</v>
      </c>
      <c r="Q317" s="154">
        <v>0</v>
      </c>
      <c r="R317" s="154">
        <f>Q317*H317</f>
        <v>0</v>
      </c>
      <c r="S317" s="154">
        <v>0</v>
      </c>
      <c r="T317" s="155">
        <f>S317*H317</f>
        <v>0</v>
      </c>
      <c r="AR317" s="156" t="s">
        <v>869</v>
      </c>
      <c r="AT317" s="156" t="s">
        <v>260</v>
      </c>
      <c r="AU317" s="156" t="s">
        <v>83</v>
      </c>
      <c r="AY317" s="17" t="s">
        <v>160</v>
      </c>
      <c r="BE317" s="157">
        <f>IF(N317="základná",J317,0)</f>
        <v>0</v>
      </c>
      <c r="BF317" s="157">
        <f>IF(N317="znížená",J317,0)</f>
        <v>0</v>
      </c>
      <c r="BG317" s="157">
        <f>IF(N317="zákl. prenesená",J317,0)</f>
        <v>0</v>
      </c>
      <c r="BH317" s="157">
        <f>IF(N317="zníž. prenesená",J317,0)</f>
        <v>0</v>
      </c>
      <c r="BI317" s="157">
        <f>IF(N317="nulová",J317,0)</f>
        <v>0</v>
      </c>
      <c r="BJ317" s="17" t="s">
        <v>83</v>
      </c>
      <c r="BK317" s="157">
        <f>ROUND(I317*H317,2)</f>
        <v>0</v>
      </c>
      <c r="BL317" s="17" t="s">
        <v>382</v>
      </c>
      <c r="BM317" s="156" t="s">
        <v>479</v>
      </c>
    </row>
    <row r="318" spans="2:65" s="1" customFormat="1" ht="24.15" customHeight="1">
      <c r="B318" s="143"/>
      <c r="C318" s="144" t="s">
        <v>318</v>
      </c>
      <c r="D318" s="144" t="s">
        <v>162</v>
      </c>
      <c r="E318" s="145" t="s">
        <v>1292</v>
      </c>
      <c r="F318" s="146" t="s">
        <v>1293</v>
      </c>
      <c r="G318" s="147" t="s">
        <v>1294</v>
      </c>
      <c r="H318" s="200"/>
      <c r="I318" s="149"/>
      <c r="J318" s="150">
        <f>ROUND(I318*H318,2)</f>
        <v>0</v>
      </c>
      <c r="K318" s="151"/>
      <c r="L318" s="32"/>
      <c r="M318" s="152" t="s">
        <v>1</v>
      </c>
      <c r="N318" s="153" t="s">
        <v>38</v>
      </c>
      <c r="P318" s="154">
        <f>O318*H318</f>
        <v>0</v>
      </c>
      <c r="Q318" s="154">
        <v>0</v>
      </c>
      <c r="R318" s="154">
        <f>Q318*H318</f>
        <v>0</v>
      </c>
      <c r="S318" s="154">
        <v>0</v>
      </c>
      <c r="T318" s="155">
        <f>S318*H318</f>
        <v>0</v>
      </c>
      <c r="AR318" s="156" t="s">
        <v>382</v>
      </c>
      <c r="AT318" s="156" t="s">
        <v>162</v>
      </c>
      <c r="AU318" s="156" t="s">
        <v>83</v>
      </c>
      <c r="AY318" s="17" t="s">
        <v>160</v>
      </c>
      <c r="BE318" s="157">
        <f>IF(N318="základná",J318,0)</f>
        <v>0</v>
      </c>
      <c r="BF318" s="157">
        <f>IF(N318="znížená",J318,0)</f>
        <v>0</v>
      </c>
      <c r="BG318" s="157">
        <f>IF(N318="zákl. prenesená",J318,0)</f>
        <v>0</v>
      </c>
      <c r="BH318" s="157">
        <f>IF(N318="zníž. prenesená",J318,0)</f>
        <v>0</v>
      </c>
      <c r="BI318" s="157">
        <f>IF(N318="nulová",J318,0)</f>
        <v>0</v>
      </c>
      <c r="BJ318" s="17" t="s">
        <v>83</v>
      </c>
      <c r="BK318" s="157">
        <f>ROUND(I318*H318,2)</f>
        <v>0</v>
      </c>
      <c r="BL318" s="17" t="s">
        <v>382</v>
      </c>
      <c r="BM318" s="156" t="s">
        <v>498</v>
      </c>
    </row>
    <row r="319" spans="2:65" s="11" customFormat="1" ht="22.8" customHeight="1">
      <c r="B319" s="131"/>
      <c r="D319" s="132" t="s">
        <v>71</v>
      </c>
      <c r="E319" s="141" t="s">
        <v>1295</v>
      </c>
      <c r="F319" s="141" t="s">
        <v>1296</v>
      </c>
      <c r="I319" s="134"/>
      <c r="J319" s="142">
        <f>BK319</f>
        <v>0</v>
      </c>
      <c r="L319" s="131"/>
      <c r="M319" s="136"/>
      <c r="P319" s="137">
        <f>SUM(P320:P331)</f>
        <v>0</v>
      </c>
      <c r="R319" s="137">
        <f>SUM(R320:R331)</f>
        <v>0</v>
      </c>
      <c r="T319" s="138">
        <f>SUM(T320:T331)</f>
        <v>0</v>
      </c>
      <c r="AR319" s="132" t="s">
        <v>179</v>
      </c>
      <c r="AT319" s="139" t="s">
        <v>71</v>
      </c>
      <c r="AU319" s="139" t="s">
        <v>76</v>
      </c>
      <c r="AY319" s="132" t="s">
        <v>160</v>
      </c>
      <c r="BK319" s="140">
        <f>SUM(BK320:BK331)</f>
        <v>0</v>
      </c>
    </row>
    <row r="320" spans="2:65" s="1" customFormat="1" ht="16.5" customHeight="1">
      <c r="B320" s="143"/>
      <c r="C320" s="144" t="s">
        <v>501</v>
      </c>
      <c r="D320" s="144" t="s">
        <v>162</v>
      </c>
      <c r="E320" s="145" t="s">
        <v>1297</v>
      </c>
      <c r="F320" s="146" t="s">
        <v>1298</v>
      </c>
      <c r="G320" s="147" t="s">
        <v>289</v>
      </c>
      <c r="H320" s="148">
        <v>2</v>
      </c>
      <c r="I320" s="149"/>
      <c r="J320" s="150">
        <f>ROUND(I320*H320,2)</f>
        <v>0</v>
      </c>
      <c r="K320" s="151"/>
      <c r="L320" s="32"/>
      <c r="M320" s="152" t="s">
        <v>1</v>
      </c>
      <c r="N320" s="153" t="s">
        <v>38</v>
      </c>
      <c r="P320" s="154">
        <f>O320*H320</f>
        <v>0</v>
      </c>
      <c r="Q320" s="154">
        <v>0</v>
      </c>
      <c r="R320" s="154">
        <f>Q320*H320</f>
        <v>0</v>
      </c>
      <c r="S320" s="154">
        <v>0</v>
      </c>
      <c r="T320" s="155">
        <f>S320*H320</f>
        <v>0</v>
      </c>
      <c r="AR320" s="156" t="s">
        <v>382</v>
      </c>
      <c r="AT320" s="156" t="s">
        <v>162</v>
      </c>
      <c r="AU320" s="156" t="s">
        <v>83</v>
      </c>
      <c r="AY320" s="17" t="s">
        <v>160</v>
      </c>
      <c r="BE320" s="157">
        <f>IF(N320="základná",J320,0)</f>
        <v>0</v>
      </c>
      <c r="BF320" s="157">
        <f>IF(N320="znížená",J320,0)</f>
        <v>0</v>
      </c>
      <c r="BG320" s="157">
        <f>IF(N320="zákl. prenesená",J320,0)</f>
        <v>0</v>
      </c>
      <c r="BH320" s="157">
        <f>IF(N320="zníž. prenesená",J320,0)</f>
        <v>0</v>
      </c>
      <c r="BI320" s="157">
        <f>IF(N320="nulová",J320,0)</f>
        <v>0</v>
      </c>
      <c r="BJ320" s="17" t="s">
        <v>83</v>
      </c>
      <c r="BK320" s="157">
        <f>ROUND(I320*H320,2)</f>
        <v>0</v>
      </c>
      <c r="BL320" s="17" t="s">
        <v>382</v>
      </c>
      <c r="BM320" s="156" t="s">
        <v>504</v>
      </c>
    </row>
    <row r="321" spans="2:65" s="12" customFormat="1" ht="10.199999999999999">
      <c r="B321" s="158"/>
      <c r="D321" s="159" t="s">
        <v>167</v>
      </c>
      <c r="E321" s="160" t="s">
        <v>1</v>
      </c>
      <c r="F321" s="161" t="s">
        <v>1299</v>
      </c>
      <c r="H321" s="160" t="s">
        <v>1</v>
      </c>
      <c r="I321" s="162"/>
      <c r="L321" s="158"/>
      <c r="M321" s="163"/>
      <c r="T321" s="164"/>
      <c r="AT321" s="160" t="s">
        <v>167</v>
      </c>
      <c r="AU321" s="160" t="s">
        <v>83</v>
      </c>
      <c r="AV321" s="12" t="s">
        <v>76</v>
      </c>
      <c r="AW321" s="12" t="s">
        <v>29</v>
      </c>
      <c r="AX321" s="12" t="s">
        <v>72</v>
      </c>
      <c r="AY321" s="160" t="s">
        <v>160</v>
      </c>
    </row>
    <row r="322" spans="2:65" s="13" customFormat="1" ht="10.199999999999999">
      <c r="B322" s="165"/>
      <c r="D322" s="159" t="s">
        <v>167</v>
      </c>
      <c r="E322" s="166" t="s">
        <v>1</v>
      </c>
      <c r="F322" s="167" t="s">
        <v>83</v>
      </c>
      <c r="H322" s="168">
        <v>2</v>
      </c>
      <c r="I322" s="169"/>
      <c r="L322" s="165"/>
      <c r="M322" s="170"/>
      <c r="T322" s="171"/>
      <c r="AT322" s="166" t="s">
        <v>167</v>
      </c>
      <c r="AU322" s="166" t="s">
        <v>83</v>
      </c>
      <c r="AV322" s="13" t="s">
        <v>83</v>
      </c>
      <c r="AW322" s="13" t="s">
        <v>29</v>
      </c>
      <c r="AX322" s="13" t="s">
        <v>72</v>
      </c>
      <c r="AY322" s="166" t="s">
        <v>160</v>
      </c>
    </row>
    <row r="323" spans="2:65" s="14" customFormat="1" ht="10.199999999999999">
      <c r="B323" s="172"/>
      <c r="D323" s="159" t="s">
        <v>167</v>
      </c>
      <c r="E323" s="173" t="s">
        <v>1</v>
      </c>
      <c r="F323" s="174" t="s">
        <v>174</v>
      </c>
      <c r="H323" s="175">
        <v>2</v>
      </c>
      <c r="I323" s="176"/>
      <c r="L323" s="172"/>
      <c r="M323" s="177"/>
      <c r="T323" s="178"/>
      <c r="AT323" s="173" t="s">
        <v>167</v>
      </c>
      <c r="AU323" s="173" t="s">
        <v>83</v>
      </c>
      <c r="AV323" s="14" t="s">
        <v>166</v>
      </c>
      <c r="AW323" s="14" t="s">
        <v>29</v>
      </c>
      <c r="AX323" s="14" t="s">
        <v>76</v>
      </c>
      <c r="AY323" s="173" t="s">
        <v>160</v>
      </c>
    </row>
    <row r="324" spans="2:65" s="1" customFormat="1" ht="16.5" customHeight="1">
      <c r="B324" s="143"/>
      <c r="C324" s="186" t="s">
        <v>328</v>
      </c>
      <c r="D324" s="186" t="s">
        <v>260</v>
      </c>
      <c r="E324" s="187" t="s">
        <v>1300</v>
      </c>
      <c r="F324" s="188" t="s">
        <v>1299</v>
      </c>
      <c r="G324" s="189" t="s">
        <v>289</v>
      </c>
      <c r="H324" s="190">
        <v>2</v>
      </c>
      <c r="I324" s="191"/>
      <c r="J324" s="192">
        <f>ROUND(I324*H324,2)</f>
        <v>0</v>
      </c>
      <c r="K324" s="193"/>
      <c r="L324" s="194"/>
      <c r="M324" s="195" t="s">
        <v>1</v>
      </c>
      <c r="N324" s="196" t="s">
        <v>38</v>
      </c>
      <c r="P324" s="154">
        <f>O324*H324</f>
        <v>0</v>
      </c>
      <c r="Q324" s="154">
        <v>0</v>
      </c>
      <c r="R324" s="154">
        <f>Q324*H324</f>
        <v>0</v>
      </c>
      <c r="S324" s="154">
        <v>0</v>
      </c>
      <c r="T324" s="155">
        <f>S324*H324</f>
        <v>0</v>
      </c>
      <c r="AR324" s="156" t="s">
        <v>869</v>
      </c>
      <c r="AT324" s="156" t="s">
        <v>260</v>
      </c>
      <c r="AU324" s="156" t="s">
        <v>83</v>
      </c>
      <c r="AY324" s="17" t="s">
        <v>160</v>
      </c>
      <c r="BE324" s="157">
        <f>IF(N324="základná",J324,0)</f>
        <v>0</v>
      </c>
      <c r="BF324" s="157">
        <f>IF(N324="znížená",J324,0)</f>
        <v>0</v>
      </c>
      <c r="BG324" s="157">
        <f>IF(N324="zákl. prenesená",J324,0)</f>
        <v>0</v>
      </c>
      <c r="BH324" s="157">
        <f>IF(N324="zníž. prenesená",J324,0)</f>
        <v>0</v>
      </c>
      <c r="BI324" s="157">
        <f>IF(N324="nulová",J324,0)</f>
        <v>0</v>
      </c>
      <c r="BJ324" s="17" t="s">
        <v>83</v>
      </c>
      <c r="BK324" s="157">
        <f>ROUND(I324*H324,2)</f>
        <v>0</v>
      </c>
      <c r="BL324" s="17" t="s">
        <v>382</v>
      </c>
      <c r="BM324" s="156" t="s">
        <v>507</v>
      </c>
    </row>
    <row r="325" spans="2:65" s="12" customFormat="1" ht="10.199999999999999">
      <c r="B325" s="158"/>
      <c r="D325" s="159" t="s">
        <v>167</v>
      </c>
      <c r="E325" s="160" t="s">
        <v>1</v>
      </c>
      <c r="F325" s="161" t="s">
        <v>1299</v>
      </c>
      <c r="H325" s="160" t="s">
        <v>1</v>
      </c>
      <c r="I325" s="162"/>
      <c r="L325" s="158"/>
      <c r="M325" s="163"/>
      <c r="T325" s="164"/>
      <c r="AT325" s="160" t="s">
        <v>167</v>
      </c>
      <c r="AU325" s="160" t="s">
        <v>83</v>
      </c>
      <c r="AV325" s="12" t="s">
        <v>76</v>
      </c>
      <c r="AW325" s="12" t="s">
        <v>29</v>
      </c>
      <c r="AX325" s="12" t="s">
        <v>72</v>
      </c>
      <c r="AY325" s="160" t="s">
        <v>160</v>
      </c>
    </row>
    <row r="326" spans="2:65" s="13" customFormat="1" ht="10.199999999999999">
      <c r="B326" s="165"/>
      <c r="D326" s="159" t="s">
        <v>167</v>
      </c>
      <c r="E326" s="166" t="s">
        <v>1</v>
      </c>
      <c r="F326" s="167" t="s">
        <v>83</v>
      </c>
      <c r="H326" s="168">
        <v>2</v>
      </c>
      <c r="I326" s="169"/>
      <c r="L326" s="165"/>
      <c r="M326" s="170"/>
      <c r="T326" s="171"/>
      <c r="AT326" s="166" t="s">
        <v>167</v>
      </c>
      <c r="AU326" s="166" t="s">
        <v>83</v>
      </c>
      <c r="AV326" s="13" t="s">
        <v>83</v>
      </c>
      <c r="AW326" s="13" t="s">
        <v>29</v>
      </c>
      <c r="AX326" s="13" t="s">
        <v>72</v>
      </c>
      <c r="AY326" s="166" t="s">
        <v>160</v>
      </c>
    </row>
    <row r="327" spans="2:65" s="14" customFormat="1" ht="10.199999999999999">
      <c r="B327" s="172"/>
      <c r="D327" s="159" t="s">
        <v>167</v>
      </c>
      <c r="E327" s="173" t="s">
        <v>1</v>
      </c>
      <c r="F327" s="174" t="s">
        <v>174</v>
      </c>
      <c r="H327" s="175">
        <v>2</v>
      </c>
      <c r="I327" s="176"/>
      <c r="L327" s="172"/>
      <c r="M327" s="177"/>
      <c r="T327" s="178"/>
      <c r="AT327" s="173" t="s">
        <v>167</v>
      </c>
      <c r="AU327" s="173" t="s">
        <v>83</v>
      </c>
      <c r="AV327" s="14" t="s">
        <v>166</v>
      </c>
      <c r="AW327" s="14" t="s">
        <v>29</v>
      </c>
      <c r="AX327" s="14" t="s">
        <v>76</v>
      </c>
      <c r="AY327" s="173" t="s">
        <v>160</v>
      </c>
    </row>
    <row r="328" spans="2:65" s="1" customFormat="1" ht="16.5" customHeight="1">
      <c r="B328" s="143"/>
      <c r="C328" s="144" t="s">
        <v>510</v>
      </c>
      <c r="D328" s="144" t="s">
        <v>162</v>
      </c>
      <c r="E328" s="145" t="s">
        <v>1301</v>
      </c>
      <c r="F328" s="146" t="s">
        <v>1302</v>
      </c>
      <c r="G328" s="147" t="s">
        <v>289</v>
      </c>
      <c r="H328" s="148">
        <v>3</v>
      </c>
      <c r="I328" s="149"/>
      <c r="J328" s="150">
        <f>ROUND(I328*H328,2)</f>
        <v>0</v>
      </c>
      <c r="K328" s="151"/>
      <c r="L328" s="32"/>
      <c r="M328" s="152" t="s">
        <v>1</v>
      </c>
      <c r="N328" s="153" t="s">
        <v>38</v>
      </c>
      <c r="P328" s="154">
        <f>O328*H328</f>
        <v>0</v>
      </c>
      <c r="Q328" s="154">
        <v>0</v>
      </c>
      <c r="R328" s="154">
        <f>Q328*H328</f>
        <v>0</v>
      </c>
      <c r="S328" s="154">
        <v>0</v>
      </c>
      <c r="T328" s="155">
        <f>S328*H328</f>
        <v>0</v>
      </c>
      <c r="AR328" s="156" t="s">
        <v>382</v>
      </c>
      <c r="AT328" s="156" t="s">
        <v>162</v>
      </c>
      <c r="AU328" s="156" t="s">
        <v>83</v>
      </c>
      <c r="AY328" s="17" t="s">
        <v>160</v>
      </c>
      <c r="BE328" s="157">
        <f>IF(N328="základná",J328,0)</f>
        <v>0</v>
      </c>
      <c r="BF328" s="157">
        <f>IF(N328="znížená",J328,0)</f>
        <v>0</v>
      </c>
      <c r="BG328" s="157">
        <f>IF(N328="zákl. prenesená",J328,0)</f>
        <v>0</v>
      </c>
      <c r="BH328" s="157">
        <f>IF(N328="zníž. prenesená",J328,0)</f>
        <v>0</v>
      </c>
      <c r="BI328" s="157">
        <f>IF(N328="nulová",J328,0)</f>
        <v>0</v>
      </c>
      <c r="BJ328" s="17" t="s">
        <v>83</v>
      </c>
      <c r="BK328" s="157">
        <f>ROUND(I328*H328,2)</f>
        <v>0</v>
      </c>
      <c r="BL328" s="17" t="s">
        <v>382</v>
      </c>
      <c r="BM328" s="156" t="s">
        <v>513</v>
      </c>
    </row>
    <row r="329" spans="2:65" s="12" customFormat="1" ht="10.199999999999999">
      <c r="B329" s="158"/>
      <c r="D329" s="159" t="s">
        <v>167</v>
      </c>
      <c r="E329" s="160" t="s">
        <v>1</v>
      </c>
      <c r="F329" s="161" t="s">
        <v>1303</v>
      </c>
      <c r="H329" s="160" t="s">
        <v>1</v>
      </c>
      <c r="I329" s="162"/>
      <c r="L329" s="158"/>
      <c r="M329" s="163"/>
      <c r="T329" s="164"/>
      <c r="AT329" s="160" t="s">
        <v>167</v>
      </c>
      <c r="AU329" s="160" t="s">
        <v>83</v>
      </c>
      <c r="AV329" s="12" t="s">
        <v>76</v>
      </c>
      <c r="AW329" s="12" t="s">
        <v>29</v>
      </c>
      <c r="AX329" s="12" t="s">
        <v>72</v>
      </c>
      <c r="AY329" s="160" t="s">
        <v>160</v>
      </c>
    </row>
    <row r="330" spans="2:65" s="13" customFormat="1" ht="10.199999999999999">
      <c r="B330" s="165"/>
      <c r="D330" s="159" t="s">
        <v>167</v>
      </c>
      <c r="E330" s="166" t="s">
        <v>1</v>
      </c>
      <c r="F330" s="167" t="s">
        <v>179</v>
      </c>
      <c r="H330" s="168">
        <v>3</v>
      </c>
      <c r="I330" s="169"/>
      <c r="L330" s="165"/>
      <c r="M330" s="170"/>
      <c r="T330" s="171"/>
      <c r="AT330" s="166" t="s">
        <v>167</v>
      </c>
      <c r="AU330" s="166" t="s">
        <v>83</v>
      </c>
      <c r="AV330" s="13" t="s">
        <v>83</v>
      </c>
      <c r="AW330" s="13" t="s">
        <v>29</v>
      </c>
      <c r="AX330" s="13" t="s">
        <v>72</v>
      </c>
      <c r="AY330" s="166" t="s">
        <v>160</v>
      </c>
    </row>
    <row r="331" spans="2:65" s="14" customFormat="1" ht="10.199999999999999">
      <c r="B331" s="172"/>
      <c r="D331" s="159" t="s">
        <v>167</v>
      </c>
      <c r="E331" s="173" t="s">
        <v>1</v>
      </c>
      <c r="F331" s="174" t="s">
        <v>174</v>
      </c>
      <c r="H331" s="175">
        <v>3</v>
      </c>
      <c r="I331" s="176"/>
      <c r="L331" s="172"/>
      <c r="M331" s="177"/>
      <c r="T331" s="178"/>
      <c r="AT331" s="173" t="s">
        <v>167</v>
      </c>
      <c r="AU331" s="173" t="s">
        <v>83</v>
      </c>
      <c r="AV331" s="14" t="s">
        <v>166</v>
      </c>
      <c r="AW331" s="14" t="s">
        <v>29</v>
      </c>
      <c r="AX331" s="14" t="s">
        <v>76</v>
      </c>
      <c r="AY331" s="173" t="s">
        <v>160</v>
      </c>
    </row>
    <row r="332" spans="2:65" s="11" customFormat="1" ht="22.8" customHeight="1">
      <c r="B332" s="131"/>
      <c r="D332" s="132" t="s">
        <v>71</v>
      </c>
      <c r="E332" s="141" t="s">
        <v>1304</v>
      </c>
      <c r="F332" s="141" t="s">
        <v>1305</v>
      </c>
      <c r="I332" s="134"/>
      <c r="J332" s="142">
        <f>BK332</f>
        <v>0</v>
      </c>
      <c r="L332" s="131"/>
      <c r="M332" s="136"/>
      <c r="P332" s="137">
        <f>SUM(P333:P351)</f>
        <v>0</v>
      </c>
      <c r="R332" s="137">
        <f>SUM(R333:R351)</f>
        <v>0</v>
      </c>
      <c r="T332" s="138">
        <f>SUM(T333:T351)</f>
        <v>0</v>
      </c>
      <c r="AR332" s="132" t="s">
        <v>179</v>
      </c>
      <c r="AT332" s="139" t="s">
        <v>71</v>
      </c>
      <c r="AU332" s="139" t="s">
        <v>76</v>
      </c>
      <c r="AY332" s="132" t="s">
        <v>160</v>
      </c>
      <c r="BK332" s="140">
        <f>SUM(BK333:BK351)</f>
        <v>0</v>
      </c>
    </row>
    <row r="333" spans="2:65" s="1" customFormat="1" ht="24.15" customHeight="1">
      <c r="B333" s="143"/>
      <c r="C333" s="144" t="s">
        <v>339</v>
      </c>
      <c r="D333" s="144" t="s">
        <v>162</v>
      </c>
      <c r="E333" s="145" t="s">
        <v>1306</v>
      </c>
      <c r="F333" s="146" t="s">
        <v>1307</v>
      </c>
      <c r="G333" s="147" t="s">
        <v>601</v>
      </c>
      <c r="H333" s="148">
        <v>95</v>
      </c>
      <c r="I333" s="149"/>
      <c r="J333" s="150">
        <f>ROUND(I333*H333,2)</f>
        <v>0</v>
      </c>
      <c r="K333" s="151"/>
      <c r="L333" s="32"/>
      <c r="M333" s="152" t="s">
        <v>1</v>
      </c>
      <c r="N333" s="153" t="s">
        <v>38</v>
      </c>
      <c r="P333" s="154">
        <f>O333*H333</f>
        <v>0</v>
      </c>
      <c r="Q333" s="154">
        <v>0</v>
      </c>
      <c r="R333" s="154">
        <f>Q333*H333</f>
        <v>0</v>
      </c>
      <c r="S333" s="154">
        <v>0</v>
      </c>
      <c r="T333" s="155">
        <f>S333*H333</f>
        <v>0</v>
      </c>
      <c r="AR333" s="156" t="s">
        <v>382</v>
      </c>
      <c r="AT333" s="156" t="s">
        <v>162</v>
      </c>
      <c r="AU333" s="156" t="s">
        <v>83</v>
      </c>
      <c r="AY333" s="17" t="s">
        <v>160</v>
      </c>
      <c r="BE333" s="157">
        <f>IF(N333="základná",J333,0)</f>
        <v>0</v>
      </c>
      <c r="BF333" s="157">
        <f>IF(N333="znížená",J333,0)</f>
        <v>0</v>
      </c>
      <c r="BG333" s="157">
        <f>IF(N333="zákl. prenesená",J333,0)</f>
        <v>0</v>
      </c>
      <c r="BH333" s="157">
        <f>IF(N333="zníž. prenesená",J333,0)</f>
        <v>0</v>
      </c>
      <c r="BI333" s="157">
        <f>IF(N333="nulová",J333,0)</f>
        <v>0</v>
      </c>
      <c r="BJ333" s="17" t="s">
        <v>83</v>
      </c>
      <c r="BK333" s="157">
        <f>ROUND(I333*H333,2)</f>
        <v>0</v>
      </c>
      <c r="BL333" s="17" t="s">
        <v>382</v>
      </c>
      <c r="BM333" s="156" t="s">
        <v>516</v>
      </c>
    </row>
    <row r="334" spans="2:65" s="12" customFormat="1" ht="10.199999999999999">
      <c r="B334" s="158"/>
      <c r="D334" s="159" t="s">
        <v>167</v>
      </c>
      <c r="E334" s="160" t="s">
        <v>1</v>
      </c>
      <c r="F334" s="161" t="s">
        <v>1308</v>
      </c>
      <c r="H334" s="160" t="s">
        <v>1</v>
      </c>
      <c r="I334" s="162"/>
      <c r="L334" s="158"/>
      <c r="M334" s="163"/>
      <c r="T334" s="164"/>
      <c r="AT334" s="160" t="s">
        <v>167</v>
      </c>
      <c r="AU334" s="160" t="s">
        <v>83</v>
      </c>
      <c r="AV334" s="12" t="s">
        <v>76</v>
      </c>
      <c r="AW334" s="12" t="s">
        <v>29</v>
      </c>
      <c r="AX334" s="12" t="s">
        <v>72</v>
      </c>
      <c r="AY334" s="160" t="s">
        <v>160</v>
      </c>
    </row>
    <row r="335" spans="2:65" s="13" customFormat="1" ht="10.199999999999999">
      <c r="B335" s="165"/>
      <c r="D335" s="159" t="s">
        <v>167</v>
      </c>
      <c r="E335" s="166" t="s">
        <v>1</v>
      </c>
      <c r="F335" s="167" t="s">
        <v>1161</v>
      </c>
      <c r="H335" s="168">
        <v>95</v>
      </c>
      <c r="I335" s="169"/>
      <c r="L335" s="165"/>
      <c r="M335" s="170"/>
      <c r="T335" s="171"/>
      <c r="AT335" s="166" t="s">
        <v>167</v>
      </c>
      <c r="AU335" s="166" t="s">
        <v>83</v>
      </c>
      <c r="AV335" s="13" t="s">
        <v>83</v>
      </c>
      <c r="AW335" s="13" t="s">
        <v>29</v>
      </c>
      <c r="AX335" s="13" t="s">
        <v>72</v>
      </c>
      <c r="AY335" s="166" t="s">
        <v>160</v>
      </c>
    </row>
    <row r="336" spans="2:65" s="14" customFormat="1" ht="10.199999999999999">
      <c r="B336" s="172"/>
      <c r="D336" s="159" t="s">
        <v>167</v>
      </c>
      <c r="E336" s="173" t="s">
        <v>1</v>
      </c>
      <c r="F336" s="174" t="s">
        <v>174</v>
      </c>
      <c r="H336" s="175">
        <v>95</v>
      </c>
      <c r="I336" s="176"/>
      <c r="L336" s="172"/>
      <c r="M336" s="177"/>
      <c r="T336" s="178"/>
      <c r="AT336" s="173" t="s">
        <v>167</v>
      </c>
      <c r="AU336" s="173" t="s">
        <v>83</v>
      </c>
      <c r="AV336" s="14" t="s">
        <v>166</v>
      </c>
      <c r="AW336" s="14" t="s">
        <v>29</v>
      </c>
      <c r="AX336" s="14" t="s">
        <v>76</v>
      </c>
      <c r="AY336" s="173" t="s">
        <v>160</v>
      </c>
    </row>
    <row r="337" spans="2:65" s="1" customFormat="1" ht="33" customHeight="1">
      <c r="B337" s="143"/>
      <c r="C337" s="144" t="s">
        <v>518</v>
      </c>
      <c r="D337" s="144" t="s">
        <v>162</v>
      </c>
      <c r="E337" s="145" t="s">
        <v>1309</v>
      </c>
      <c r="F337" s="146" t="s">
        <v>1310</v>
      </c>
      <c r="G337" s="147" t="s">
        <v>601</v>
      </c>
      <c r="H337" s="148">
        <v>95</v>
      </c>
      <c r="I337" s="149"/>
      <c r="J337" s="150">
        <f>ROUND(I337*H337,2)</f>
        <v>0</v>
      </c>
      <c r="K337" s="151"/>
      <c r="L337" s="32"/>
      <c r="M337" s="152" t="s">
        <v>1</v>
      </c>
      <c r="N337" s="153" t="s">
        <v>38</v>
      </c>
      <c r="P337" s="154">
        <f>O337*H337</f>
        <v>0</v>
      </c>
      <c r="Q337" s="154">
        <v>0</v>
      </c>
      <c r="R337" s="154">
        <f>Q337*H337</f>
        <v>0</v>
      </c>
      <c r="S337" s="154">
        <v>0</v>
      </c>
      <c r="T337" s="155">
        <f>S337*H337</f>
        <v>0</v>
      </c>
      <c r="AR337" s="156" t="s">
        <v>382</v>
      </c>
      <c r="AT337" s="156" t="s">
        <v>162</v>
      </c>
      <c r="AU337" s="156" t="s">
        <v>83</v>
      </c>
      <c r="AY337" s="17" t="s">
        <v>160</v>
      </c>
      <c r="BE337" s="157">
        <f>IF(N337="základná",J337,0)</f>
        <v>0</v>
      </c>
      <c r="BF337" s="157">
        <f>IF(N337="znížená",J337,0)</f>
        <v>0</v>
      </c>
      <c r="BG337" s="157">
        <f>IF(N337="zákl. prenesená",J337,0)</f>
        <v>0</v>
      </c>
      <c r="BH337" s="157">
        <f>IF(N337="zníž. prenesená",J337,0)</f>
        <v>0</v>
      </c>
      <c r="BI337" s="157">
        <f>IF(N337="nulová",J337,0)</f>
        <v>0</v>
      </c>
      <c r="BJ337" s="17" t="s">
        <v>83</v>
      </c>
      <c r="BK337" s="157">
        <f>ROUND(I337*H337,2)</f>
        <v>0</v>
      </c>
      <c r="BL337" s="17" t="s">
        <v>382</v>
      </c>
      <c r="BM337" s="156" t="s">
        <v>521</v>
      </c>
    </row>
    <row r="338" spans="2:65" s="12" customFormat="1" ht="10.199999999999999">
      <c r="B338" s="158"/>
      <c r="D338" s="159" t="s">
        <v>167</v>
      </c>
      <c r="E338" s="160" t="s">
        <v>1</v>
      </c>
      <c r="F338" s="161" t="s">
        <v>1311</v>
      </c>
      <c r="H338" s="160" t="s">
        <v>1</v>
      </c>
      <c r="I338" s="162"/>
      <c r="L338" s="158"/>
      <c r="M338" s="163"/>
      <c r="T338" s="164"/>
      <c r="AT338" s="160" t="s">
        <v>167</v>
      </c>
      <c r="AU338" s="160" t="s">
        <v>83</v>
      </c>
      <c r="AV338" s="12" t="s">
        <v>76</v>
      </c>
      <c r="AW338" s="12" t="s">
        <v>29</v>
      </c>
      <c r="AX338" s="12" t="s">
        <v>72</v>
      </c>
      <c r="AY338" s="160" t="s">
        <v>160</v>
      </c>
    </row>
    <row r="339" spans="2:65" s="13" customFormat="1" ht="10.199999999999999">
      <c r="B339" s="165"/>
      <c r="D339" s="159" t="s">
        <v>167</v>
      </c>
      <c r="E339" s="166" t="s">
        <v>1</v>
      </c>
      <c r="F339" s="167" t="s">
        <v>1161</v>
      </c>
      <c r="H339" s="168">
        <v>95</v>
      </c>
      <c r="I339" s="169"/>
      <c r="L339" s="165"/>
      <c r="M339" s="170"/>
      <c r="T339" s="171"/>
      <c r="AT339" s="166" t="s">
        <v>167</v>
      </c>
      <c r="AU339" s="166" t="s">
        <v>83</v>
      </c>
      <c r="AV339" s="13" t="s">
        <v>83</v>
      </c>
      <c r="AW339" s="13" t="s">
        <v>29</v>
      </c>
      <c r="AX339" s="13" t="s">
        <v>72</v>
      </c>
      <c r="AY339" s="166" t="s">
        <v>160</v>
      </c>
    </row>
    <row r="340" spans="2:65" s="14" customFormat="1" ht="10.199999999999999">
      <c r="B340" s="172"/>
      <c r="D340" s="159" t="s">
        <v>167</v>
      </c>
      <c r="E340" s="173" t="s">
        <v>1</v>
      </c>
      <c r="F340" s="174" t="s">
        <v>174</v>
      </c>
      <c r="H340" s="175">
        <v>95</v>
      </c>
      <c r="I340" s="176"/>
      <c r="L340" s="172"/>
      <c r="M340" s="177"/>
      <c r="T340" s="178"/>
      <c r="AT340" s="173" t="s">
        <v>167</v>
      </c>
      <c r="AU340" s="173" t="s">
        <v>83</v>
      </c>
      <c r="AV340" s="14" t="s">
        <v>166</v>
      </c>
      <c r="AW340" s="14" t="s">
        <v>29</v>
      </c>
      <c r="AX340" s="14" t="s">
        <v>76</v>
      </c>
      <c r="AY340" s="173" t="s">
        <v>160</v>
      </c>
    </row>
    <row r="341" spans="2:65" s="1" customFormat="1" ht="16.5" customHeight="1">
      <c r="B341" s="143"/>
      <c r="C341" s="186" t="s">
        <v>344</v>
      </c>
      <c r="D341" s="186" t="s">
        <v>260</v>
      </c>
      <c r="E341" s="187" t="s">
        <v>1312</v>
      </c>
      <c r="F341" s="188" t="s">
        <v>1313</v>
      </c>
      <c r="G341" s="189" t="s">
        <v>209</v>
      </c>
      <c r="H341" s="190">
        <v>7.8</v>
      </c>
      <c r="I341" s="191"/>
      <c r="J341" s="192">
        <f>ROUND(I341*H341,2)</f>
        <v>0</v>
      </c>
      <c r="K341" s="193"/>
      <c r="L341" s="194"/>
      <c r="M341" s="195" t="s">
        <v>1</v>
      </c>
      <c r="N341" s="196" t="s">
        <v>38</v>
      </c>
      <c r="P341" s="154">
        <f>O341*H341</f>
        <v>0</v>
      </c>
      <c r="Q341" s="154">
        <v>0</v>
      </c>
      <c r="R341" s="154">
        <f>Q341*H341</f>
        <v>0</v>
      </c>
      <c r="S341" s="154">
        <v>0</v>
      </c>
      <c r="T341" s="155">
        <f>S341*H341</f>
        <v>0</v>
      </c>
      <c r="AR341" s="156" t="s">
        <v>869</v>
      </c>
      <c r="AT341" s="156" t="s">
        <v>260</v>
      </c>
      <c r="AU341" s="156" t="s">
        <v>83</v>
      </c>
      <c r="AY341" s="17" t="s">
        <v>160</v>
      </c>
      <c r="BE341" s="157">
        <f>IF(N341="základná",J341,0)</f>
        <v>0</v>
      </c>
      <c r="BF341" s="157">
        <f>IF(N341="znížená",J341,0)</f>
        <v>0</v>
      </c>
      <c r="BG341" s="157">
        <f>IF(N341="zákl. prenesená",J341,0)</f>
        <v>0</v>
      </c>
      <c r="BH341" s="157">
        <f>IF(N341="zníž. prenesená",J341,0)</f>
        <v>0</v>
      </c>
      <c r="BI341" s="157">
        <f>IF(N341="nulová",J341,0)</f>
        <v>0</v>
      </c>
      <c r="BJ341" s="17" t="s">
        <v>83</v>
      </c>
      <c r="BK341" s="157">
        <f>ROUND(I341*H341,2)</f>
        <v>0</v>
      </c>
      <c r="BL341" s="17" t="s">
        <v>382</v>
      </c>
      <c r="BM341" s="156" t="s">
        <v>524</v>
      </c>
    </row>
    <row r="342" spans="2:65" s="12" customFormat="1" ht="10.199999999999999">
      <c r="B342" s="158"/>
      <c r="D342" s="159" t="s">
        <v>167</v>
      </c>
      <c r="E342" s="160" t="s">
        <v>1</v>
      </c>
      <c r="F342" s="161" t="s">
        <v>1314</v>
      </c>
      <c r="H342" s="160" t="s">
        <v>1</v>
      </c>
      <c r="I342" s="162"/>
      <c r="L342" s="158"/>
      <c r="M342" s="163"/>
      <c r="T342" s="164"/>
      <c r="AT342" s="160" t="s">
        <v>167</v>
      </c>
      <c r="AU342" s="160" t="s">
        <v>83</v>
      </c>
      <c r="AV342" s="12" t="s">
        <v>76</v>
      </c>
      <c r="AW342" s="12" t="s">
        <v>29</v>
      </c>
      <c r="AX342" s="12" t="s">
        <v>72</v>
      </c>
      <c r="AY342" s="160" t="s">
        <v>160</v>
      </c>
    </row>
    <row r="343" spans="2:65" s="13" customFormat="1" ht="10.199999999999999">
      <c r="B343" s="165"/>
      <c r="D343" s="159" t="s">
        <v>167</v>
      </c>
      <c r="E343" s="166" t="s">
        <v>1</v>
      </c>
      <c r="F343" s="167" t="s">
        <v>1315</v>
      </c>
      <c r="H343" s="168">
        <v>7.8</v>
      </c>
      <c r="I343" s="169"/>
      <c r="L343" s="165"/>
      <c r="M343" s="170"/>
      <c r="T343" s="171"/>
      <c r="AT343" s="166" t="s">
        <v>167</v>
      </c>
      <c r="AU343" s="166" t="s">
        <v>83</v>
      </c>
      <c r="AV343" s="13" t="s">
        <v>83</v>
      </c>
      <c r="AW343" s="13" t="s">
        <v>29</v>
      </c>
      <c r="AX343" s="13" t="s">
        <v>72</v>
      </c>
      <c r="AY343" s="166" t="s">
        <v>160</v>
      </c>
    </row>
    <row r="344" spans="2:65" s="14" customFormat="1" ht="10.199999999999999">
      <c r="B344" s="172"/>
      <c r="D344" s="159" t="s">
        <v>167</v>
      </c>
      <c r="E344" s="173" t="s">
        <v>1</v>
      </c>
      <c r="F344" s="174" t="s">
        <v>174</v>
      </c>
      <c r="H344" s="175">
        <v>7.8</v>
      </c>
      <c r="I344" s="176"/>
      <c r="L344" s="172"/>
      <c r="M344" s="177"/>
      <c r="T344" s="178"/>
      <c r="AT344" s="173" t="s">
        <v>167</v>
      </c>
      <c r="AU344" s="173" t="s">
        <v>83</v>
      </c>
      <c r="AV344" s="14" t="s">
        <v>166</v>
      </c>
      <c r="AW344" s="14" t="s">
        <v>29</v>
      </c>
      <c r="AX344" s="14" t="s">
        <v>76</v>
      </c>
      <c r="AY344" s="173" t="s">
        <v>160</v>
      </c>
    </row>
    <row r="345" spans="2:65" s="1" customFormat="1" ht="24.15" customHeight="1">
      <c r="B345" s="143"/>
      <c r="C345" s="144" t="s">
        <v>533</v>
      </c>
      <c r="D345" s="144" t="s">
        <v>162</v>
      </c>
      <c r="E345" s="145" t="s">
        <v>1316</v>
      </c>
      <c r="F345" s="146" t="s">
        <v>1317</v>
      </c>
      <c r="G345" s="147" t="s">
        <v>601</v>
      </c>
      <c r="H345" s="148">
        <v>96</v>
      </c>
      <c r="I345" s="149"/>
      <c r="J345" s="150">
        <f>ROUND(I345*H345,2)</f>
        <v>0</v>
      </c>
      <c r="K345" s="151"/>
      <c r="L345" s="32"/>
      <c r="M345" s="152" t="s">
        <v>1</v>
      </c>
      <c r="N345" s="153" t="s">
        <v>38</v>
      </c>
      <c r="P345" s="154">
        <f>O345*H345</f>
        <v>0</v>
      </c>
      <c r="Q345" s="154">
        <v>0</v>
      </c>
      <c r="R345" s="154">
        <f>Q345*H345</f>
        <v>0</v>
      </c>
      <c r="S345" s="154">
        <v>0</v>
      </c>
      <c r="T345" s="155">
        <f>S345*H345</f>
        <v>0</v>
      </c>
      <c r="AR345" s="156" t="s">
        <v>382</v>
      </c>
      <c r="AT345" s="156" t="s">
        <v>162</v>
      </c>
      <c r="AU345" s="156" t="s">
        <v>83</v>
      </c>
      <c r="AY345" s="17" t="s">
        <v>160</v>
      </c>
      <c r="BE345" s="157">
        <f>IF(N345="základná",J345,0)</f>
        <v>0</v>
      </c>
      <c r="BF345" s="157">
        <f>IF(N345="znížená",J345,0)</f>
        <v>0</v>
      </c>
      <c r="BG345" s="157">
        <f>IF(N345="zákl. prenesená",J345,0)</f>
        <v>0</v>
      </c>
      <c r="BH345" s="157">
        <f>IF(N345="zníž. prenesená",J345,0)</f>
        <v>0</v>
      </c>
      <c r="BI345" s="157">
        <f>IF(N345="nulová",J345,0)</f>
        <v>0</v>
      </c>
      <c r="BJ345" s="17" t="s">
        <v>83</v>
      </c>
      <c r="BK345" s="157">
        <f>ROUND(I345*H345,2)</f>
        <v>0</v>
      </c>
      <c r="BL345" s="17" t="s">
        <v>382</v>
      </c>
      <c r="BM345" s="156" t="s">
        <v>536</v>
      </c>
    </row>
    <row r="346" spans="2:65" s="12" customFormat="1" ht="10.199999999999999">
      <c r="B346" s="158"/>
      <c r="D346" s="159" t="s">
        <v>167</v>
      </c>
      <c r="E346" s="160" t="s">
        <v>1</v>
      </c>
      <c r="F346" s="161" t="s">
        <v>1318</v>
      </c>
      <c r="H346" s="160" t="s">
        <v>1</v>
      </c>
      <c r="I346" s="162"/>
      <c r="L346" s="158"/>
      <c r="M346" s="163"/>
      <c r="T346" s="164"/>
      <c r="AT346" s="160" t="s">
        <v>167</v>
      </c>
      <c r="AU346" s="160" t="s">
        <v>83</v>
      </c>
      <c r="AV346" s="12" t="s">
        <v>76</v>
      </c>
      <c r="AW346" s="12" t="s">
        <v>29</v>
      </c>
      <c r="AX346" s="12" t="s">
        <v>72</v>
      </c>
      <c r="AY346" s="160" t="s">
        <v>160</v>
      </c>
    </row>
    <row r="347" spans="2:65" s="13" customFormat="1" ht="10.199999999999999">
      <c r="B347" s="165"/>
      <c r="D347" s="159" t="s">
        <v>167</v>
      </c>
      <c r="E347" s="166" t="s">
        <v>1</v>
      </c>
      <c r="F347" s="167" t="s">
        <v>361</v>
      </c>
      <c r="H347" s="168">
        <v>96</v>
      </c>
      <c r="I347" s="169"/>
      <c r="L347" s="165"/>
      <c r="M347" s="170"/>
      <c r="T347" s="171"/>
      <c r="AT347" s="166" t="s">
        <v>167</v>
      </c>
      <c r="AU347" s="166" t="s">
        <v>83</v>
      </c>
      <c r="AV347" s="13" t="s">
        <v>83</v>
      </c>
      <c r="AW347" s="13" t="s">
        <v>29</v>
      </c>
      <c r="AX347" s="13" t="s">
        <v>72</v>
      </c>
      <c r="AY347" s="166" t="s">
        <v>160</v>
      </c>
    </row>
    <row r="348" spans="2:65" s="14" customFormat="1" ht="10.199999999999999">
      <c r="B348" s="172"/>
      <c r="D348" s="159" t="s">
        <v>167</v>
      </c>
      <c r="E348" s="173" t="s">
        <v>1</v>
      </c>
      <c r="F348" s="174" t="s">
        <v>174</v>
      </c>
      <c r="H348" s="175">
        <v>96</v>
      </c>
      <c r="I348" s="176"/>
      <c r="L348" s="172"/>
      <c r="M348" s="177"/>
      <c r="T348" s="178"/>
      <c r="AT348" s="173" t="s">
        <v>167</v>
      </c>
      <c r="AU348" s="173" t="s">
        <v>83</v>
      </c>
      <c r="AV348" s="14" t="s">
        <v>166</v>
      </c>
      <c r="AW348" s="14" t="s">
        <v>29</v>
      </c>
      <c r="AX348" s="14" t="s">
        <v>76</v>
      </c>
      <c r="AY348" s="173" t="s">
        <v>160</v>
      </c>
    </row>
    <row r="349" spans="2:65" s="1" customFormat="1" ht="16.5" customHeight="1">
      <c r="B349" s="143"/>
      <c r="C349" s="186" t="s">
        <v>351</v>
      </c>
      <c r="D349" s="186" t="s">
        <v>260</v>
      </c>
      <c r="E349" s="187" t="s">
        <v>1319</v>
      </c>
      <c r="F349" s="188" t="s">
        <v>1320</v>
      </c>
      <c r="G349" s="189" t="s">
        <v>601</v>
      </c>
      <c r="H349" s="190">
        <v>105.6</v>
      </c>
      <c r="I349" s="191"/>
      <c r="J349" s="192">
        <f>ROUND(I349*H349,2)</f>
        <v>0</v>
      </c>
      <c r="K349" s="193"/>
      <c r="L349" s="194"/>
      <c r="M349" s="195" t="s">
        <v>1</v>
      </c>
      <c r="N349" s="196" t="s">
        <v>38</v>
      </c>
      <c r="P349" s="154">
        <f>O349*H349</f>
        <v>0</v>
      </c>
      <c r="Q349" s="154">
        <v>0</v>
      </c>
      <c r="R349" s="154">
        <f>Q349*H349</f>
        <v>0</v>
      </c>
      <c r="S349" s="154">
        <v>0</v>
      </c>
      <c r="T349" s="155">
        <f>S349*H349</f>
        <v>0</v>
      </c>
      <c r="AR349" s="156" t="s">
        <v>869</v>
      </c>
      <c r="AT349" s="156" t="s">
        <v>260</v>
      </c>
      <c r="AU349" s="156" t="s">
        <v>83</v>
      </c>
      <c r="AY349" s="17" t="s">
        <v>160</v>
      </c>
      <c r="BE349" s="157">
        <f>IF(N349="základná",J349,0)</f>
        <v>0</v>
      </c>
      <c r="BF349" s="157">
        <f>IF(N349="znížená",J349,0)</f>
        <v>0</v>
      </c>
      <c r="BG349" s="157">
        <f>IF(N349="zákl. prenesená",J349,0)</f>
        <v>0</v>
      </c>
      <c r="BH349" s="157">
        <f>IF(N349="zníž. prenesená",J349,0)</f>
        <v>0</v>
      </c>
      <c r="BI349" s="157">
        <f>IF(N349="nulová",J349,0)</f>
        <v>0</v>
      </c>
      <c r="BJ349" s="17" t="s">
        <v>83</v>
      </c>
      <c r="BK349" s="157">
        <f>ROUND(I349*H349,2)</f>
        <v>0</v>
      </c>
      <c r="BL349" s="17" t="s">
        <v>382</v>
      </c>
      <c r="BM349" s="156" t="s">
        <v>540</v>
      </c>
    </row>
    <row r="350" spans="2:65" s="13" customFormat="1" ht="10.199999999999999">
      <c r="B350" s="165"/>
      <c r="D350" s="159" t="s">
        <v>167</v>
      </c>
      <c r="E350" s="166" t="s">
        <v>1</v>
      </c>
      <c r="F350" s="167" t="s">
        <v>1321</v>
      </c>
      <c r="H350" s="168">
        <v>105.6</v>
      </c>
      <c r="I350" s="169"/>
      <c r="L350" s="165"/>
      <c r="M350" s="170"/>
      <c r="T350" s="171"/>
      <c r="AT350" s="166" t="s">
        <v>167</v>
      </c>
      <c r="AU350" s="166" t="s">
        <v>83</v>
      </c>
      <c r="AV350" s="13" t="s">
        <v>83</v>
      </c>
      <c r="AW350" s="13" t="s">
        <v>29</v>
      </c>
      <c r="AX350" s="13" t="s">
        <v>72</v>
      </c>
      <c r="AY350" s="166" t="s">
        <v>160</v>
      </c>
    </row>
    <row r="351" spans="2:65" s="14" customFormat="1" ht="10.199999999999999">
      <c r="B351" s="172"/>
      <c r="D351" s="159" t="s">
        <v>167</v>
      </c>
      <c r="E351" s="173" t="s">
        <v>1</v>
      </c>
      <c r="F351" s="174" t="s">
        <v>174</v>
      </c>
      <c r="H351" s="175">
        <v>105.6</v>
      </c>
      <c r="I351" s="176"/>
      <c r="L351" s="172"/>
      <c r="M351" s="197"/>
      <c r="N351" s="198"/>
      <c r="O351" s="198"/>
      <c r="P351" s="198"/>
      <c r="Q351" s="198"/>
      <c r="R351" s="198"/>
      <c r="S351" s="198"/>
      <c r="T351" s="199"/>
      <c r="AT351" s="173" t="s">
        <v>167</v>
      </c>
      <c r="AU351" s="173" t="s">
        <v>83</v>
      </c>
      <c r="AV351" s="14" t="s">
        <v>166</v>
      </c>
      <c r="AW351" s="14" t="s">
        <v>29</v>
      </c>
      <c r="AX351" s="14" t="s">
        <v>76</v>
      </c>
      <c r="AY351" s="173" t="s">
        <v>160</v>
      </c>
    </row>
    <row r="352" spans="2:65" s="1" customFormat="1" ht="6.9" customHeight="1">
      <c r="B352" s="47"/>
      <c r="C352" s="48"/>
      <c r="D352" s="48"/>
      <c r="E352" s="48"/>
      <c r="F352" s="48"/>
      <c r="G352" s="48"/>
      <c r="H352" s="48"/>
      <c r="I352" s="48"/>
      <c r="J352" s="48"/>
      <c r="K352" s="48"/>
      <c r="L352" s="32"/>
    </row>
  </sheetData>
  <autoFilter ref="C126:K351" xr:uid="{00000000-0009-0000-0000-000005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15"/>
  <sheetViews>
    <sheetView showGridLines="0" workbookViewId="0"/>
  </sheetViews>
  <sheetFormatPr defaultRowHeight="13.8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99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2" t="str">
        <f>'Rekapitulácia stavby'!K6</f>
        <v>Príloha č.2_Výkaz výmer_Obratiská autobusov zadanie</v>
      </c>
      <c r="F7" s="253"/>
      <c r="G7" s="253"/>
      <c r="H7" s="253"/>
      <c r="L7" s="20"/>
    </row>
    <row r="8" spans="2:46" ht="12" customHeight="1">
      <c r="B8" s="20"/>
      <c r="D8" s="27" t="s">
        <v>124</v>
      </c>
      <c r="L8" s="20"/>
    </row>
    <row r="9" spans="2:46" s="1" customFormat="1" ht="16.5" customHeight="1">
      <c r="B9" s="32"/>
      <c r="E9" s="252" t="s">
        <v>125</v>
      </c>
      <c r="F9" s="254"/>
      <c r="G9" s="254"/>
      <c r="H9" s="254"/>
      <c r="L9" s="32"/>
    </row>
    <row r="10" spans="2:46" s="1" customFormat="1" ht="12" customHeight="1">
      <c r="B10" s="32"/>
      <c r="D10" s="27" t="s">
        <v>126</v>
      </c>
      <c r="L10" s="32"/>
    </row>
    <row r="11" spans="2:46" s="1" customFormat="1" ht="30" customHeight="1">
      <c r="B11" s="32"/>
      <c r="E11" s="211" t="s">
        <v>1322</v>
      </c>
      <c r="F11" s="254"/>
      <c r="G11" s="254"/>
      <c r="H11" s="254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26. 1. 2026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tr">
        <f>IF('Rekapitulácia stavby'!AN10="","",'Rekapitulácia stavby'!AN10)</f>
        <v/>
      </c>
      <c r="L16" s="32"/>
    </row>
    <row r="17" spans="2:12" s="1" customFormat="1" ht="18" customHeight="1">
      <c r="B17" s="32"/>
      <c r="E17" s="25" t="str">
        <f>IF('Rekapitulácia stavby'!E11="","",'Rekapitulácia stavby'!E11)</f>
        <v xml:space="preserve"> </v>
      </c>
      <c r="I17" s="27" t="s">
        <v>25</v>
      </c>
      <c r="J17" s="25" t="str">
        <f>IF('Rekapitulácia stavby'!AN11="","",'Rekapitulácia stavby'!AN11)</f>
        <v/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5" t="str">
        <f>'Rekapitulácia stavby'!E14</f>
        <v>Vyplň údaj</v>
      </c>
      <c r="F20" s="216"/>
      <c r="G20" s="216"/>
      <c r="H20" s="216"/>
      <c r="I20" s="27" t="s">
        <v>25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24</v>
      </c>
      <c r="J22" s="25" t="str">
        <f>IF('Rekapitulácia stavby'!AN16="","",'Rekapitulácia stavby'!AN16)</f>
        <v/>
      </c>
      <c r="L22" s="32"/>
    </row>
    <row r="23" spans="2:12" s="1" customFormat="1" ht="18" customHeight="1">
      <c r="B23" s="32"/>
      <c r="E23" s="25" t="str">
        <f>IF('Rekapitulácia stavby'!E17="","",'Rekapitulácia stavby'!E17)</f>
        <v xml:space="preserve"> </v>
      </c>
      <c r="I23" s="27" t="s">
        <v>25</v>
      </c>
      <c r="J23" s="25" t="str">
        <f>IF('Rekapitulácia stavby'!AN17="","",'Rekapitulácia stavby'!AN17)</f>
        <v/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30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7"/>
      <c r="E29" s="221" t="s">
        <v>1</v>
      </c>
      <c r="F29" s="221"/>
      <c r="G29" s="221"/>
      <c r="H29" s="221"/>
      <c r="L29" s="97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32</v>
      </c>
      <c r="J32" s="69">
        <f>ROUND(J125,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" customHeight="1">
      <c r="B35" s="32"/>
      <c r="D35" s="58" t="s">
        <v>36</v>
      </c>
      <c r="E35" s="37" t="s">
        <v>37</v>
      </c>
      <c r="F35" s="99">
        <f>ROUND((SUM(BE125:BE214)),  2)</f>
        <v>0</v>
      </c>
      <c r="G35" s="100"/>
      <c r="H35" s="100"/>
      <c r="I35" s="101">
        <v>0.23</v>
      </c>
      <c r="J35" s="99">
        <f>ROUND(((SUM(BE125:BE214))*I35),  2)</f>
        <v>0</v>
      </c>
      <c r="L35" s="32"/>
    </row>
    <row r="36" spans="2:12" s="1" customFormat="1" ht="14.4" customHeight="1">
      <c r="B36" s="32"/>
      <c r="E36" s="37" t="s">
        <v>38</v>
      </c>
      <c r="F36" s="89">
        <f>ROUND((SUM(BF125:BF214)),  2)</f>
        <v>0</v>
      </c>
      <c r="I36" s="102">
        <v>0.23</v>
      </c>
      <c r="J36" s="89">
        <f>ROUND(((SUM(BF125:BF214))*I36),  2)</f>
        <v>0</v>
      </c>
      <c r="L36" s="32"/>
    </row>
    <row r="37" spans="2:12" s="1" customFormat="1" ht="14.4" hidden="1" customHeight="1">
      <c r="B37" s="32"/>
      <c r="E37" s="27" t="s">
        <v>39</v>
      </c>
      <c r="F37" s="89">
        <f>ROUND((SUM(BG125:BG214)),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40</v>
      </c>
      <c r="F38" s="89">
        <f>ROUND((SUM(BH125:BH214)),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41</v>
      </c>
      <c r="F39" s="99">
        <f>ROUND((SUM(BI125:BI214)),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42</v>
      </c>
      <c r="E41" s="60"/>
      <c r="F41" s="60"/>
      <c r="G41" s="105" t="s">
        <v>43</v>
      </c>
      <c r="H41" s="106" t="s">
        <v>44</v>
      </c>
      <c r="I41" s="60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hidden="1" customHeight="1">
      <c r="B82" s="32"/>
      <c r="C82" s="21" t="s">
        <v>128</v>
      </c>
      <c r="L82" s="32"/>
    </row>
    <row r="83" spans="2:12" s="1" customFormat="1" ht="6.9" hidden="1" customHeight="1">
      <c r="B83" s="32"/>
      <c r="L83" s="32"/>
    </row>
    <row r="84" spans="2:12" s="1" customFormat="1" ht="12" hidden="1" customHeight="1">
      <c r="B84" s="32"/>
      <c r="C84" s="27" t="s">
        <v>15</v>
      </c>
      <c r="L84" s="32"/>
    </row>
    <row r="85" spans="2:12" s="1" customFormat="1" ht="16.5" hidden="1" customHeight="1">
      <c r="B85" s="32"/>
      <c r="E85" s="252" t="str">
        <f>E7</f>
        <v>Príloha č.2_Výkaz výmer_Obratiská autobusov zadanie</v>
      </c>
      <c r="F85" s="253"/>
      <c r="G85" s="253"/>
      <c r="H85" s="253"/>
      <c r="L85" s="32"/>
    </row>
    <row r="86" spans="2:12" ht="12" hidden="1" customHeight="1">
      <c r="B86" s="20"/>
      <c r="C86" s="27" t="s">
        <v>124</v>
      </c>
      <c r="L86" s="20"/>
    </row>
    <row r="87" spans="2:12" s="1" customFormat="1" ht="16.5" hidden="1" customHeight="1">
      <c r="B87" s="32"/>
      <c r="E87" s="252" t="s">
        <v>125</v>
      </c>
      <c r="F87" s="254"/>
      <c r="G87" s="254"/>
      <c r="H87" s="254"/>
      <c r="L87" s="32"/>
    </row>
    <row r="88" spans="2:12" s="1" customFormat="1" ht="12" hidden="1" customHeight="1">
      <c r="B88" s="32"/>
      <c r="C88" s="27" t="s">
        <v>126</v>
      </c>
      <c r="L88" s="32"/>
    </row>
    <row r="89" spans="2:12" s="1" customFormat="1" ht="30" hidden="1" customHeight="1">
      <c r="B89" s="32"/>
      <c r="E89" s="211" t="str">
        <f>E11</f>
        <v>SO_01_07_KD - Kamerový systém - Obratisko pri kultúrnom dome v obci Kostolná pri Dunaji</v>
      </c>
      <c r="F89" s="254"/>
      <c r="G89" s="254"/>
      <c r="H89" s="254"/>
      <c r="L89" s="32"/>
    </row>
    <row r="90" spans="2:12" s="1" customFormat="1" ht="6.9" hidden="1" customHeight="1">
      <c r="B90" s="32"/>
      <c r="L90" s="32"/>
    </row>
    <row r="91" spans="2:12" s="1" customFormat="1" ht="12" hidden="1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26. 1. 2026</v>
      </c>
      <c r="L91" s="32"/>
    </row>
    <row r="92" spans="2:12" s="1" customFormat="1" ht="6.9" hidden="1" customHeight="1">
      <c r="B92" s="32"/>
      <c r="L92" s="32"/>
    </row>
    <row r="93" spans="2:12" s="1" customFormat="1" ht="15.15" hidden="1" customHeight="1">
      <c r="B93" s="32"/>
      <c r="C93" s="27" t="s">
        <v>23</v>
      </c>
      <c r="F93" s="25" t="str">
        <f>E17</f>
        <v xml:space="preserve"> </v>
      </c>
      <c r="I93" s="27" t="s">
        <v>28</v>
      </c>
      <c r="J93" s="30" t="str">
        <f>E23</f>
        <v xml:space="preserve"> </v>
      </c>
      <c r="L93" s="32"/>
    </row>
    <row r="94" spans="2:12" s="1" customFormat="1" ht="15.15" hidden="1" customHeight="1">
      <c r="B94" s="32"/>
      <c r="C94" s="27" t="s">
        <v>26</v>
      </c>
      <c r="F94" s="25" t="str">
        <f>IF(E20="","",E20)</f>
        <v>Vyplň údaj</v>
      </c>
      <c r="I94" s="27" t="s">
        <v>30</v>
      </c>
      <c r="J94" s="30" t="str">
        <f>E26</f>
        <v xml:space="preserve"> </v>
      </c>
      <c r="L94" s="32"/>
    </row>
    <row r="95" spans="2:12" s="1" customFormat="1" ht="10.35" hidden="1" customHeight="1">
      <c r="B95" s="32"/>
      <c r="L95" s="32"/>
    </row>
    <row r="96" spans="2:12" s="1" customFormat="1" ht="29.25" hidden="1" customHeight="1">
      <c r="B96" s="32"/>
      <c r="C96" s="111" t="s">
        <v>129</v>
      </c>
      <c r="D96" s="103"/>
      <c r="E96" s="103"/>
      <c r="F96" s="103"/>
      <c r="G96" s="103"/>
      <c r="H96" s="103"/>
      <c r="I96" s="103"/>
      <c r="J96" s="112" t="s">
        <v>130</v>
      </c>
      <c r="K96" s="103"/>
      <c r="L96" s="32"/>
    </row>
    <row r="97" spans="2:47" s="1" customFormat="1" ht="10.35" hidden="1" customHeight="1">
      <c r="B97" s="32"/>
      <c r="L97" s="32"/>
    </row>
    <row r="98" spans="2:47" s="1" customFormat="1" ht="22.8" hidden="1" customHeight="1">
      <c r="B98" s="32"/>
      <c r="C98" s="113" t="s">
        <v>131</v>
      </c>
      <c r="J98" s="69">
        <f>J125</f>
        <v>0</v>
      </c>
      <c r="L98" s="32"/>
      <c r="AU98" s="17" t="s">
        <v>132</v>
      </c>
    </row>
    <row r="99" spans="2:47" s="8" customFormat="1" ht="24.9" hidden="1" customHeight="1">
      <c r="B99" s="114"/>
      <c r="D99" s="115" t="s">
        <v>133</v>
      </c>
      <c r="E99" s="116"/>
      <c r="F99" s="116"/>
      <c r="G99" s="116"/>
      <c r="H99" s="116"/>
      <c r="I99" s="116"/>
      <c r="J99" s="117">
        <f>J126</f>
        <v>0</v>
      </c>
      <c r="L99" s="114"/>
    </row>
    <row r="100" spans="2:47" s="8" customFormat="1" ht="24.9" hidden="1" customHeight="1">
      <c r="B100" s="114"/>
      <c r="D100" s="115" t="s">
        <v>756</v>
      </c>
      <c r="E100" s="116"/>
      <c r="F100" s="116"/>
      <c r="G100" s="116"/>
      <c r="H100" s="116"/>
      <c r="I100" s="116"/>
      <c r="J100" s="117">
        <f>J127</f>
        <v>0</v>
      </c>
      <c r="L100" s="114"/>
    </row>
    <row r="101" spans="2:47" s="9" customFormat="1" ht="19.95" hidden="1" customHeight="1">
      <c r="B101" s="118"/>
      <c r="D101" s="119" t="s">
        <v>757</v>
      </c>
      <c r="E101" s="120"/>
      <c r="F101" s="120"/>
      <c r="G101" s="120"/>
      <c r="H101" s="120"/>
      <c r="I101" s="120"/>
      <c r="J101" s="121">
        <f>J128</f>
        <v>0</v>
      </c>
      <c r="L101" s="118"/>
    </row>
    <row r="102" spans="2:47" s="9" customFormat="1" ht="19.95" hidden="1" customHeight="1">
      <c r="B102" s="118"/>
      <c r="D102" s="119" t="s">
        <v>1127</v>
      </c>
      <c r="E102" s="120"/>
      <c r="F102" s="120"/>
      <c r="G102" s="120"/>
      <c r="H102" s="120"/>
      <c r="I102" s="120"/>
      <c r="J102" s="121">
        <f>J144</f>
        <v>0</v>
      </c>
      <c r="L102" s="118"/>
    </row>
    <row r="103" spans="2:47" s="8" customFormat="1" ht="24.9" hidden="1" customHeight="1">
      <c r="B103" s="114"/>
      <c r="D103" s="115" t="s">
        <v>145</v>
      </c>
      <c r="E103" s="116"/>
      <c r="F103" s="116"/>
      <c r="G103" s="116"/>
      <c r="H103" s="116"/>
      <c r="I103" s="116"/>
      <c r="J103" s="117">
        <f>J212</f>
        <v>0</v>
      </c>
      <c r="L103" s="114"/>
    </row>
    <row r="104" spans="2:47" s="1" customFormat="1" ht="21.75" hidden="1" customHeight="1">
      <c r="B104" s="32"/>
      <c r="L104" s="32"/>
    </row>
    <row r="105" spans="2:47" s="1" customFormat="1" ht="6.9" hidden="1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6" spans="2:47" ht="10.199999999999999" hidden="1"/>
    <row r="107" spans="2:47" ht="10.199999999999999" hidden="1"/>
    <row r="108" spans="2:47" ht="10.199999999999999" hidden="1"/>
    <row r="109" spans="2:47" s="1" customFormat="1" ht="6.9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47" s="1" customFormat="1" ht="24.9" customHeight="1">
      <c r="B110" s="32"/>
      <c r="C110" s="21" t="s">
        <v>146</v>
      </c>
      <c r="L110" s="32"/>
    </row>
    <row r="111" spans="2:47" s="1" customFormat="1" ht="6.9" customHeight="1">
      <c r="B111" s="32"/>
      <c r="L111" s="32"/>
    </row>
    <row r="112" spans="2:47" s="1" customFormat="1" ht="12" customHeight="1">
      <c r="B112" s="32"/>
      <c r="C112" s="27" t="s">
        <v>15</v>
      </c>
      <c r="L112" s="32"/>
    </row>
    <row r="113" spans="2:63" s="1" customFormat="1" ht="16.5" customHeight="1">
      <c r="B113" s="32"/>
      <c r="E113" s="252" t="str">
        <f>E7</f>
        <v>Príloha č.2_Výkaz výmer_Obratiská autobusov zadanie</v>
      </c>
      <c r="F113" s="253"/>
      <c r="G113" s="253"/>
      <c r="H113" s="253"/>
      <c r="L113" s="32"/>
    </row>
    <row r="114" spans="2:63" ht="12" customHeight="1">
      <c r="B114" s="20"/>
      <c r="C114" s="27" t="s">
        <v>124</v>
      </c>
      <c r="L114" s="20"/>
    </row>
    <row r="115" spans="2:63" s="1" customFormat="1" ht="16.5" customHeight="1">
      <c r="B115" s="32"/>
      <c r="E115" s="252" t="s">
        <v>125</v>
      </c>
      <c r="F115" s="254"/>
      <c r="G115" s="254"/>
      <c r="H115" s="254"/>
      <c r="L115" s="32"/>
    </row>
    <row r="116" spans="2:63" s="1" customFormat="1" ht="12" customHeight="1">
      <c r="B116" s="32"/>
      <c r="C116" s="27" t="s">
        <v>126</v>
      </c>
      <c r="L116" s="32"/>
    </row>
    <row r="117" spans="2:63" s="1" customFormat="1" ht="30" customHeight="1">
      <c r="B117" s="32"/>
      <c r="E117" s="211" t="str">
        <f>E11</f>
        <v>SO_01_07_KD - Kamerový systém - Obratisko pri kultúrnom dome v obci Kostolná pri Dunaji</v>
      </c>
      <c r="F117" s="254"/>
      <c r="G117" s="254"/>
      <c r="H117" s="254"/>
      <c r="L117" s="32"/>
    </row>
    <row r="118" spans="2:63" s="1" customFormat="1" ht="6.9" customHeight="1">
      <c r="B118" s="32"/>
      <c r="L118" s="32"/>
    </row>
    <row r="119" spans="2:63" s="1" customFormat="1" ht="12" customHeight="1">
      <c r="B119" s="32"/>
      <c r="C119" s="27" t="s">
        <v>19</v>
      </c>
      <c r="F119" s="25" t="str">
        <f>F14</f>
        <v xml:space="preserve"> </v>
      </c>
      <c r="I119" s="27" t="s">
        <v>21</v>
      </c>
      <c r="J119" s="55" t="str">
        <f>IF(J14="","",J14)</f>
        <v>26. 1. 2026</v>
      </c>
      <c r="L119" s="32"/>
    </row>
    <row r="120" spans="2:63" s="1" customFormat="1" ht="6.9" customHeight="1">
      <c r="B120" s="32"/>
      <c r="L120" s="32"/>
    </row>
    <row r="121" spans="2:63" s="1" customFormat="1" ht="15.15" customHeight="1">
      <c r="B121" s="32"/>
      <c r="C121" s="27" t="s">
        <v>23</v>
      </c>
      <c r="F121" s="25" t="str">
        <f>E17</f>
        <v xml:space="preserve"> </v>
      </c>
      <c r="I121" s="27" t="s">
        <v>28</v>
      </c>
      <c r="J121" s="30" t="str">
        <f>E23</f>
        <v xml:space="preserve"> </v>
      </c>
      <c r="L121" s="32"/>
    </row>
    <row r="122" spans="2:63" s="1" customFormat="1" ht="15.15" customHeight="1">
      <c r="B122" s="32"/>
      <c r="C122" s="27" t="s">
        <v>26</v>
      </c>
      <c r="F122" s="25" t="str">
        <f>IF(E20="","",E20)</f>
        <v>Vyplň údaj</v>
      </c>
      <c r="I122" s="27" t="s">
        <v>30</v>
      </c>
      <c r="J122" s="30" t="str">
        <f>E26</f>
        <v xml:space="preserve"> </v>
      </c>
      <c r="L122" s="32"/>
    </row>
    <row r="123" spans="2:63" s="1" customFormat="1" ht="10.35" customHeight="1">
      <c r="B123" s="32"/>
      <c r="L123" s="32"/>
    </row>
    <row r="124" spans="2:63" s="10" customFormat="1" ht="29.25" customHeight="1">
      <c r="B124" s="122"/>
      <c r="C124" s="123" t="s">
        <v>147</v>
      </c>
      <c r="D124" s="124" t="s">
        <v>57</v>
      </c>
      <c r="E124" s="124" t="s">
        <v>53</v>
      </c>
      <c r="F124" s="124" t="s">
        <v>54</v>
      </c>
      <c r="G124" s="124" t="s">
        <v>148</v>
      </c>
      <c r="H124" s="124" t="s">
        <v>149</v>
      </c>
      <c r="I124" s="124" t="s">
        <v>150</v>
      </c>
      <c r="J124" s="125" t="s">
        <v>130</v>
      </c>
      <c r="K124" s="126" t="s">
        <v>151</v>
      </c>
      <c r="L124" s="122"/>
      <c r="M124" s="62" t="s">
        <v>1</v>
      </c>
      <c r="N124" s="63" t="s">
        <v>36</v>
      </c>
      <c r="O124" s="63" t="s">
        <v>152</v>
      </c>
      <c r="P124" s="63" t="s">
        <v>153</v>
      </c>
      <c r="Q124" s="63" t="s">
        <v>154</v>
      </c>
      <c r="R124" s="63" t="s">
        <v>155</v>
      </c>
      <c r="S124" s="63" t="s">
        <v>156</v>
      </c>
      <c r="T124" s="64" t="s">
        <v>157</v>
      </c>
    </row>
    <row r="125" spans="2:63" s="1" customFormat="1" ht="22.8" customHeight="1">
      <c r="B125" s="32"/>
      <c r="C125" s="67" t="s">
        <v>131</v>
      </c>
      <c r="J125" s="127">
        <f>BK125</f>
        <v>0</v>
      </c>
      <c r="L125" s="32"/>
      <c r="M125" s="65"/>
      <c r="N125" s="56"/>
      <c r="O125" s="56"/>
      <c r="P125" s="128">
        <f>P126+P127+P212</f>
        <v>0</v>
      </c>
      <c r="Q125" s="56"/>
      <c r="R125" s="128">
        <f>R126+R127+R212</f>
        <v>0</v>
      </c>
      <c r="S125" s="56"/>
      <c r="T125" s="129">
        <f>T126+T127+T212</f>
        <v>0</v>
      </c>
      <c r="AT125" s="17" t="s">
        <v>71</v>
      </c>
      <c r="AU125" s="17" t="s">
        <v>132</v>
      </c>
      <c r="BK125" s="130">
        <f>BK126+BK127+BK212</f>
        <v>0</v>
      </c>
    </row>
    <row r="126" spans="2:63" s="11" customFormat="1" ht="25.95" customHeight="1">
      <c r="B126" s="131"/>
      <c r="D126" s="132" t="s">
        <v>71</v>
      </c>
      <c r="E126" s="133" t="s">
        <v>158</v>
      </c>
      <c r="F126" s="133" t="s">
        <v>159</v>
      </c>
      <c r="I126" s="134"/>
      <c r="J126" s="135">
        <f>BK126</f>
        <v>0</v>
      </c>
      <c r="L126" s="131"/>
      <c r="M126" s="136"/>
      <c r="P126" s="137">
        <v>0</v>
      </c>
      <c r="R126" s="137">
        <v>0</v>
      </c>
      <c r="T126" s="138">
        <v>0</v>
      </c>
      <c r="AR126" s="132" t="s">
        <v>76</v>
      </c>
      <c r="AT126" s="139" t="s">
        <v>71</v>
      </c>
      <c r="AU126" s="139" t="s">
        <v>72</v>
      </c>
      <c r="AY126" s="132" t="s">
        <v>160</v>
      </c>
      <c r="BK126" s="140">
        <v>0</v>
      </c>
    </row>
    <row r="127" spans="2:63" s="11" customFormat="1" ht="25.95" customHeight="1">
      <c r="B127" s="131"/>
      <c r="D127" s="132" t="s">
        <v>71</v>
      </c>
      <c r="E127" s="133" t="s">
        <v>260</v>
      </c>
      <c r="F127" s="133" t="s">
        <v>861</v>
      </c>
      <c r="I127" s="134"/>
      <c r="J127" s="135">
        <f>BK127</f>
        <v>0</v>
      </c>
      <c r="L127" s="131"/>
      <c r="M127" s="136"/>
      <c r="P127" s="137">
        <f>P128+P144</f>
        <v>0</v>
      </c>
      <c r="R127" s="137">
        <f>R128+R144</f>
        <v>0</v>
      </c>
      <c r="T127" s="138">
        <f>T128+T144</f>
        <v>0</v>
      </c>
      <c r="AR127" s="132" t="s">
        <v>179</v>
      </c>
      <c r="AT127" s="139" t="s">
        <v>71</v>
      </c>
      <c r="AU127" s="139" t="s">
        <v>72</v>
      </c>
      <c r="AY127" s="132" t="s">
        <v>160</v>
      </c>
      <c r="BK127" s="140">
        <f>BK128+BK144</f>
        <v>0</v>
      </c>
    </row>
    <row r="128" spans="2:63" s="11" customFormat="1" ht="22.8" customHeight="1">
      <c r="B128" s="131"/>
      <c r="D128" s="132" t="s">
        <v>71</v>
      </c>
      <c r="E128" s="141" t="s">
        <v>862</v>
      </c>
      <c r="F128" s="141" t="s">
        <v>863</v>
      </c>
      <c r="I128" s="134"/>
      <c r="J128" s="142">
        <f>BK128</f>
        <v>0</v>
      </c>
      <c r="L128" s="131"/>
      <c r="M128" s="136"/>
      <c r="P128" s="137">
        <f>SUM(P129:P143)</f>
        <v>0</v>
      </c>
      <c r="R128" s="137">
        <f>SUM(R129:R143)</f>
        <v>0</v>
      </c>
      <c r="T128" s="138">
        <f>SUM(T129:T143)</f>
        <v>0</v>
      </c>
      <c r="AR128" s="132" t="s">
        <v>179</v>
      </c>
      <c r="AT128" s="139" t="s">
        <v>71</v>
      </c>
      <c r="AU128" s="139" t="s">
        <v>76</v>
      </c>
      <c r="AY128" s="132" t="s">
        <v>160</v>
      </c>
      <c r="BK128" s="140">
        <f>SUM(BK129:BK143)</f>
        <v>0</v>
      </c>
    </row>
    <row r="129" spans="2:65" s="1" customFormat="1" ht="16.5" customHeight="1">
      <c r="B129" s="143"/>
      <c r="C129" s="144" t="s">
        <v>76</v>
      </c>
      <c r="D129" s="144" t="s">
        <v>162</v>
      </c>
      <c r="E129" s="145" t="s">
        <v>1141</v>
      </c>
      <c r="F129" s="146" t="s">
        <v>1142</v>
      </c>
      <c r="G129" s="147" t="s">
        <v>601</v>
      </c>
      <c r="H129" s="148">
        <v>34</v>
      </c>
      <c r="I129" s="149"/>
      <c r="J129" s="150">
        <f>ROUND(I129*H129,2)</f>
        <v>0</v>
      </c>
      <c r="K129" s="151"/>
      <c r="L129" s="32"/>
      <c r="M129" s="152" t="s">
        <v>1</v>
      </c>
      <c r="N129" s="153" t="s">
        <v>38</v>
      </c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AR129" s="156" t="s">
        <v>382</v>
      </c>
      <c r="AT129" s="156" t="s">
        <v>162</v>
      </c>
      <c r="AU129" s="156" t="s">
        <v>83</v>
      </c>
      <c r="AY129" s="17" t="s">
        <v>160</v>
      </c>
      <c r="BE129" s="157">
        <f>IF(N129="základná",J129,0)</f>
        <v>0</v>
      </c>
      <c r="BF129" s="157">
        <f>IF(N129="znížená",J129,0)</f>
        <v>0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7" t="s">
        <v>83</v>
      </c>
      <c r="BK129" s="157">
        <f>ROUND(I129*H129,2)</f>
        <v>0</v>
      </c>
      <c r="BL129" s="17" t="s">
        <v>382</v>
      </c>
      <c r="BM129" s="156" t="s">
        <v>83</v>
      </c>
    </row>
    <row r="130" spans="2:65" s="12" customFormat="1" ht="10.199999999999999">
      <c r="B130" s="158"/>
      <c r="D130" s="159" t="s">
        <v>167</v>
      </c>
      <c r="E130" s="160" t="s">
        <v>1</v>
      </c>
      <c r="F130" s="161" t="s">
        <v>1142</v>
      </c>
      <c r="H130" s="160" t="s">
        <v>1</v>
      </c>
      <c r="I130" s="162"/>
      <c r="L130" s="158"/>
      <c r="M130" s="163"/>
      <c r="T130" s="164"/>
      <c r="AT130" s="160" t="s">
        <v>167</v>
      </c>
      <c r="AU130" s="160" t="s">
        <v>83</v>
      </c>
      <c r="AV130" s="12" t="s">
        <v>76</v>
      </c>
      <c r="AW130" s="12" t="s">
        <v>29</v>
      </c>
      <c r="AX130" s="12" t="s">
        <v>72</v>
      </c>
      <c r="AY130" s="160" t="s">
        <v>160</v>
      </c>
    </row>
    <row r="131" spans="2:65" s="13" customFormat="1" ht="10.199999999999999">
      <c r="B131" s="165"/>
      <c r="D131" s="159" t="s">
        <v>167</v>
      </c>
      <c r="E131" s="166" t="s">
        <v>1</v>
      </c>
      <c r="F131" s="167" t="s">
        <v>1323</v>
      </c>
      <c r="H131" s="168">
        <v>34</v>
      </c>
      <c r="I131" s="169"/>
      <c r="L131" s="165"/>
      <c r="M131" s="170"/>
      <c r="T131" s="171"/>
      <c r="AT131" s="166" t="s">
        <v>167</v>
      </c>
      <c r="AU131" s="166" t="s">
        <v>83</v>
      </c>
      <c r="AV131" s="13" t="s">
        <v>83</v>
      </c>
      <c r="AW131" s="13" t="s">
        <v>29</v>
      </c>
      <c r="AX131" s="13" t="s">
        <v>72</v>
      </c>
      <c r="AY131" s="166" t="s">
        <v>160</v>
      </c>
    </row>
    <row r="132" spans="2:65" s="14" customFormat="1" ht="10.199999999999999">
      <c r="B132" s="172"/>
      <c r="D132" s="159" t="s">
        <v>167</v>
      </c>
      <c r="E132" s="173" t="s">
        <v>1</v>
      </c>
      <c r="F132" s="174" t="s">
        <v>174</v>
      </c>
      <c r="H132" s="175">
        <v>34</v>
      </c>
      <c r="I132" s="176"/>
      <c r="L132" s="172"/>
      <c r="M132" s="177"/>
      <c r="T132" s="178"/>
      <c r="AT132" s="173" t="s">
        <v>167</v>
      </c>
      <c r="AU132" s="173" t="s">
        <v>83</v>
      </c>
      <c r="AV132" s="14" t="s">
        <v>166</v>
      </c>
      <c r="AW132" s="14" t="s">
        <v>29</v>
      </c>
      <c r="AX132" s="14" t="s">
        <v>76</v>
      </c>
      <c r="AY132" s="173" t="s">
        <v>160</v>
      </c>
    </row>
    <row r="133" spans="2:65" s="1" customFormat="1" ht="33" customHeight="1">
      <c r="B133" s="143"/>
      <c r="C133" s="186" t="s">
        <v>83</v>
      </c>
      <c r="D133" s="186" t="s">
        <v>260</v>
      </c>
      <c r="E133" s="187" t="s">
        <v>1146</v>
      </c>
      <c r="F133" s="188" t="s">
        <v>1147</v>
      </c>
      <c r="G133" s="189" t="s">
        <v>601</v>
      </c>
      <c r="H133" s="190">
        <v>34</v>
      </c>
      <c r="I133" s="191"/>
      <c r="J133" s="192">
        <f>ROUND(I133*H133,2)</f>
        <v>0</v>
      </c>
      <c r="K133" s="193"/>
      <c r="L133" s="194"/>
      <c r="M133" s="195" t="s">
        <v>1</v>
      </c>
      <c r="N133" s="196" t="s">
        <v>38</v>
      </c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AR133" s="156" t="s">
        <v>869</v>
      </c>
      <c r="AT133" s="156" t="s">
        <v>260</v>
      </c>
      <c r="AU133" s="156" t="s">
        <v>83</v>
      </c>
      <c r="AY133" s="17" t="s">
        <v>160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7" t="s">
        <v>83</v>
      </c>
      <c r="BK133" s="157">
        <f>ROUND(I133*H133,2)</f>
        <v>0</v>
      </c>
      <c r="BL133" s="17" t="s">
        <v>382</v>
      </c>
      <c r="BM133" s="156" t="s">
        <v>166</v>
      </c>
    </row>
    <row r="134" spans="2:65" s="1" customFormat="1" ht="16.5" customHeight="1">
      <c r="B134" s="143"/>
      <c r="C134" s="144" t="s">
        <v>179</v>
      </c>
      <c r="D134" s="144" t="s">
        <v>162</v>
      </c>
      <c r="E134" s="145" t="s">
        <v>1324</v>
      </c>
      <c r="F134" s="146" t="s">
        <v>1325</v>
      </c>
      <c r="G134" s="147" t="s">
        <v>289</v>
      </c>
      <c r="H134" s="148">
        <v>3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38</v>
      </c>
      <c r="P134" s="154">
        <f>O134*H134</f>
        <v>0</v>
      </c>
      <c r="Q134" s="154">
        <v>0</v>
      </c>
      <c r="R134" s="154">
        <f>Q134*H134</f>
        <v>0</v>
      </c>
      <c r="S134" s="154">
        <v>0</v>
      </c>
      <c r="T134" s="155">
        <f>S134*H134</f>
        <v>0</v>
      </c>
      <c r="AR134" s="156" t="s">
        <v>382</v>
      </c>
      <c r="AT134" s="156" t="s">
        <v>162</v>
      </c>
      <c r="AU134" s="156" t="s">
        <v>83</v>
      </c>
      <c r="AY134" s="17" t="s">
        <v>160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83</v>
      </c>
      <c r="BK134" s="157">
        <f>ROUND(I134*H134,2)</f>
        <v>0</v>
      </c>
      <c r="BL134" s="17" t="s">
        <v>382</v>
      </c>
      <c r="BM134" s="156" t="s">
        <v>182</v>
      </c>
    </row>
    <row r="135" spans="2:65" s="12" customFormat="1" ht="10.199999999999999">
      <c r="B135" s="158"/>
      <c r="D135" s="159" t="s">
        <v>167</v>
      </c>
      <c r="E135" s="160" t="s">
        <v>1</v>
      </c>
      <c r="F135" s="161" t="s">
        <v>1326</v>
      </c>
      <c r="H135" s="160" t="s">
        <v>1</v>
      </c>
      <c r="I135" s="162"/>
      <c r="L135" s="158"/>
      <c r="M135" s="163"/>
      <c r="T135" s="164"/>
      <c r="AT135" s="160" t="s">
        <v>167</v>
      </c>
      <c r="AU135" s="160" t="s">
        <v>83</v>
      </c>
      <c r="AV135" s="12" t="s">
        <v>76</v>
      </c>
      <c r="AW135" s="12" t="s">
        <v>29</v>
      </c>
      <c r="AX135" s="12" t="s">
        <v>72</v>
      </c>
      <c r="AY135" s="160" t="s">
        <v>160</v>
      </c>
    </row>
    <row r="136" spans="2:65" s="12" customFormat="1" ht="20.399999999999999">
      <c r="B136" s="158"/>
      <c r="D136" s="159" t="s">
        <v>167</v>
      </c>
      <c r="E136" s="160" t="s">
        <v>1</v>
      </c>
      <c r="F136" s="161" t="s">
        <v>1327</v>
      </c>
      <c r="H136" s="160" t="s">
        <v>1</v>
      </c>
      <c r="I136" s="162"/>
      <c r="L136" s="158"/>
      <c r="M136" s="163"/>
      <c r="T136" s="164"/>
      <c r="AT136" s="160" t="s">
        <v>167</v>
      </c>
      <c r="AU136" s="160" t="s">
        <v>83</v>
      </c>
      <c r="AV136" s="12" t="s">
        <v>76</v>
      </c>
      <c r="AW136" s="12" t="s">
        <v>29</v>
      </c>
      <c r="AX136" s="12" t="s">
        <v>72</v>
      </c>
      <c r="AY136" s="160" t="s">
        <v>160</v>
      </c>
    </row>
    <row r="137" spans="2:65" s="13" customFormat="1" ht="10.199999999999999">
      <c r="B137" s="165"/>
      <c r="D137" s="159" t="s">
        <v>167</v>
      </c>
      <c r="E137" s="166" t="s">
        <v>1</v>
      </c>
      <c r="F137" s="167" t="s">
        <v>1328</v>
      </c>
      <c r="H137" s="168">
        <v>3</v>
      </c>
      <c r="I137" s="169"/>
      <c r="L137" s="165"/>
      <c r="M137" s="170"/>
      <c r="T137" s="171"/>
      <c r="AT137" s="166" t="s">
        <v>167</v>
      </c>
      <c r="AU137" s="166" t="s">
        <v>83</v>
      </c>
      <c r="AV137" s="13" t="s">
        <v>83</v>
      </c>
      <c r="AW137" s="13" t="s">
        <v>29</v>
      </c>
      <c r="AX137" s="13" t="s">
        <v>72</v>
      </c>
      <c r="AY137" s="166" t="s">
        <v>160</v>
      </c>
    </row>
    <row r="138" spans="2:65" s="14" customFormat="1" ht="10.199999999999999">
      <c r="B138" s="172"/>
      <c r="D138" s="159" t="s">
        <v>167</v>
      </c>
      <c r="E138" s="173" t="s">
        <v>1</v>
      </c>
      <c r="F138" s="174" t="s">
        <v>174</v>
      </c>
      <c r="H138" s="175">
        <v>3</v>
      </c>
      <c r="I138" s="176"/>
      <c r="L138" s="172"/>
      <c r="M138" s="177"/>
      <c r="T138" s="178"/>
      <c r="AT138" s="173" t="s">
        <v>167</v>
      </c>
      <c r="AU138" s="173" t="s">
        <v>83</v>
      </c>
      <c r="AV138" s="14" t="s">
        <v>166</v>
      </c>
      <c r="AW138" s="14" t="s">
        <v>29</v>
      </c>
      <c r="AX138" s="14" t="s">
        <v>76</v>
      </c>
      <c r="AY138" s="173" t="s">
        <v>160</v>
      </c>
    </row>
    <row r="139" spans="2:65" s="1" customFormat="1" ht="21.75" customHeight="1">
      <c r="B139" s="143"/>
      <c r="C139" s="144" t="s">
        <v>166</v>
      </c>
      <c r="D139" s="144" t="s">
        <v>162</v>
      </c>
      <c r="E139" s="145" t="s">
        <v>1252</v>
      </c>
      <c r="F139" s="146" t="s">
        <v>1253</v>
      </c>
      <c r="G139" s="147" t="s">
        <v>601</v>
      </c>
      <c r="H139" s="148">
        <v>42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38</v>
      </c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AR139" s="156" t="s">
        <v>382</v>
      </c>
      <c r="AT139" s="156" t="s">
        <v>162</v>
      </c>
      <c r="AU139" s="156" t="s">
        <v>83</v>
      </c>
      <c r="AY139" s="17" t="s">
        <v>160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7" t="s">
        <v>83</v>
      </c>
      <c r="BK139" s="157">
        <f>ROUND(I139*H139,2)</f>
        <v>0</v>
      </c>
      <c r="BL139" s="17" t="s">
        <v>382</v>
      </c>
      <c r="BM139" s="156" t="s">
        <v>187</v>
      </c>
    </row>
    <row r="140" spans="2:65" s="12" customFormat="1" ht="10.199999999999999">
      <c r="B140" s="158"/>
      <c r="D140" s="159" t="s">
        <v>167</v>
      </c>
      <c r="E140" s="160" t="s">
        <v>1</v>
      </c>
      <c r="F140" s="161" t="s">
        <v>1254</v>
      </c>
      <c r="H140" s="160" t="s">
        <v>1</v>
      </c>
      <c r="I140" s="162"/>
      <c r="L140" s="158"/>
      <c r="M140" s="163"/>
      <c r="T140" s="164"/>
      <c r="AT140" s="160" t="s">
        <v>167</v>
      </c>
      <c r="AU140" s="160" t="s">
        <v>83</v>
      </c>
      <c r="AV140" s="12" t="s">
        <v>76</v>
      </c>
      <c r="AW140" s="12" t="s">
        <v>29</v>
      </c>
      <c r="AX140" s="12" t="s">
        <v>72</v>
      </c>
      <c r="AY140" s="160" t="s">
        <v>160</v>
      </c>
    </row>
    <row r="141" spans="2:65" s="13" customFormat="1" ht="10.199999999999999">
      <c r="B141" s="165"/>
      <c r="D141" s="159" t="s">
        <v>167</v>
      </c>
      <c r="E141" s="166" t="s">
        <v>1</v>
      </c>
      <c r="F141" s="167" t="s">
        <v>1329</v>
      </c>
      <c r="H141" s="168">
        <v>42</v>
      </c>
      <c r="I141" s="169"/>
      <c r="L141" s="165"/>
      <c r="M141" s="170"/>
      <c r="T141" s="171"/>
      <c r="AT141" s="166" t="s">
        <v>167</v>
      </c>
      <c r="AU141" s="166" t="s">
        <v>83</v>
      </c>
      <c r="AV141" s="13" t="s">
        <v>83</v>
      </c>
      <c r="AW141" s="13" t="s">
        <v>29</v>
      </c>
      <c r="AX141" s="13" t="s">
        <v>72</v>
      </c>
      <c r="AY141" s="166" t="s">
        <v>160</v>
      </c>
    </row>
    <row r="142" spans="2:65" s="14" customFormat="1" ht="10.199999999999999">
      <c r="B142" s="172"/>
      <c r="D142" s="159" t="s">
        <v>167</v>
      </c>
      <c r="E142" s="173" t="s">
        <v>1</v>
      </c>
      <c r="F142" s="174" t="s">
        <v>174</v>
      </c>
      <c r="H142" s="175">
        <v>42</v>
      </c>
      <c r="I142" s="176"/>
      <c r="L142" s="172"/>
      <c r="M142" s="177"/>
      <c r="T142" s="178"/>
      <c r="AT142" s="173" t="s">
        <v>167</v>
      </c>
      <c r="AU142" s="173" t="s">
        <v>83</v>
      </c>
      <c r="AV142" s="14" t="s">
        <v>166</v>
      </c>
      <c r="AW142" s="14" t="s">
        <v>29</v>
      </c>
      <c r="AX142" s="14" t="s">
        <v>76</v>
      </c>
      <c r="AY142" s="173" t="s">
        <v>160</v>
      </c>
    </row>
    <row r="143" spans="2:65" s="1" customFormat="1" ht="16.5" customHeight="1">
      <c r="B143" s="143"/>
      <c r="C143" s="186" t="s">
        <v>190</v>
      </c>
      <c r="D143" s="186" t="s">
        <v>260</v>
      </c>
      <c r="E143" s="187" t="s">
        <v>1260</v>
      </c>
      <c r="F143" s="188" t="s">
        <v>1261</v>
      </c>
      <c r="G143" s="189" t="s">
        <v>601</v>
      </c>
      <c r="H143" s="190">
        <v>42</v>
      </c>
      <c r="I143" s="191"/>
      <c r="J143" s="192">
        <f>ROUND(I143*H143,2)</f>
        <v>0</v>
      </c>
      <c r="K143" s="193"/>
      <c r="L143" s="194"/>
      <c r="M143" s="195" t="s">
        <v>1</v>
      </c>
      <c r="N143" s="196" t="s">
        <v>38</v>
      </c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AR143" s="156" t="s">
        <v>869</v>
      </c>
      <c r="AT143" s="156" t="s">
        <v>260</v>
      </c>
      <c r="AU143" s="156" t="s">
        <v>83</v>
      </c>
      <c r="AY143" s="17" t="s">
        <v>160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7" t="s">
        <v>83</v>
      </c>
      <c r="BK143" s="157">
        <f>ROUND(I143*H143,2)</f>
        <v>0</v>
      </c>
      <c r="BL143" s="17" t="s">
        <v>382</v>
      </c>
      <c r="BM143" s="156" t="s">
        <v>193</v>
      </c>
    </row>
    <row r="144" spans="2:65" s="11" customFormat="1" ht="22.8" customHeight="1">
      <c r="B144" s="131"/>
      <c r="D144" s="132" t="s">
        <v>71</v>
      </c>
      <c r="E144" s="141" t="s">
        <v>1295</v>
      </c>
      <c r="F144" s="141" t="s">
        <v>1296</v>
      </c>
      <c r="I144" s="134"/>
      <c r="J144" s="142">
        <f>BK144</f>
        <v>0</v>
      </c>
      <c r="L144" s="131"/>
      <c r="M144" s="136"/>
      <c r="P144" s="137">
        <f>SUM(P145:P211)</f>
        <v>0</v>
      </c>
      <c r="R144" s="137">
        <f>SUM(R145:R211)</f>
        <v>0</v>
      </c>
      <c r="T144" s="138">
        <f>SUM(T145:T211)</f>
        <v>0</v>
      </c>
      <c r="AR144" s="132" t="s">
        <v>179</v>
      </c>
      <c r="AT144" s="139" t="s">
        <v>71</v>
      </c>
      <c r="AU144" s="139" t="s">
        <v>76</v>
      </c>
      <c r="AY144" s="132" t="s">
        <v>160</v>
      </c>
      <c r="BK144" s="140">
        <f>SUM(BK145:BK211)</f>
        <v>0</v>
      </c>
    </row>
    <row r="145" spans="2:65" s="1" customFormat="1" ht="16.5" customHeight="1">
      <c r="B145" s="143"/>
      <c r="C145" s="144" t="s">
        <v>182</v>
      </c>
      <c r="D145" s="144" t="s">
        <v>162</v>
      </c>
      <c r="E145" s="145" t="s">
        <v>1330</v>
      </c>
      <c r="F145" s="146" t="s">
        <v>1331</v>
      </c>
      <c r="G145" s="147" t="s">
        <v>289</v>
      </c>
      <c r="H145" s="148">
        <v>3</v>
      </c>
      <c r="I145" s="149"/>
      <c r="J145" s="150">
        <f>ROUND(I145*H145,2)</f>
        <v>0</v>
      </c>
      <c r="K145" s="151"/>
      <c r="L145" s="32"/>
      <c r="M145" s="152" t="s">
        <v>1</v>
      </c>
      <c r="N145" s="153" t="s">
        <v>38</v>
      </c>
      <c r="P145" s="154">
        <f>O145*H145</f>
        <v>0</v>
      </c>
      <c r="Q145" s="154">
        <v>0</v>
      </c>
      <c r="R145" s="154">
        <f>Q145*H145</f>
        <v>0</v>
      </c>
      <c r="S145" s="154">
        <v>0</v>
      </c>
      <c r="T145" s="155">
        <f>S145*H145</f>
        <v>0</v>
      </c>
      <c r="AR145" s="156" t="s">
        <v>382</v>
      </c>
      <c r="AT145" s="156" t="s">
        <v>162</v>
      </c>
      <c r="AU145" s="156" t="s">
        <v>83</v>
      </c>
      <c r="AY145" s="17" t="s">
        <v>160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7" t="s">
        <v>83</v>
      </c>
      <c r="BK145" s="157">
        <f>ROUND(I145*H145,2)</f>
        <v>0</v>
      </c>
      <c r="BL145" s="17" t="s">
        <v>382</v>
      </c>
      <c r="BM145" s="156" t="s">
        <v>198</v>
      </c>
    </row>
    <row r="146" spans="2:65" s="12" customFormat="1" ht="10.199999999999999">
      <c r="B146" s="158"/>
      <c r="D146" s="159" t="s">
        <v>167</v>
      </c>
      <c r="E146" s="160" t="s">
        <v>1</v>
      </c>
      <c r="F146" s="161" t="s">
        <v>1326</v>
      </c>
      <c r="H146" s="160" t="s">
        <v>1</v>
      </c>
      <c r="I146" s="162"/>
      <c r="L146" s="158"/>
      <c r="M146" s="163"/>
      <c r="T146" s="164"/>
      <c r="AT146" s="160" t="s">
        <v>167</v>
      </c>
      <c r="AU146" s="160" t="s">
        <v>83</v>
      </c>
      <c r="AV146" s="12" t="s">
        <v>76</v>
      </c>
      <c r="AW146" s="12" t="s">
        <v>29</v>
      </c>
      <c r="AX146" s="12" t="s">
        <v>72</v>
      </c>
      <c r="AY146" s="160" t="s">
        <v>160</v>
      </c>
    </row>
    <row r="147" spans="2:65" s="12" customFormat="1" ht="30.6">
      <c r="B147" s="158"/>
      <c r="D147" s="159" t="s">
        <v>167</v>
      </c>
      <c r="E147" s="160" t="s">
        <v>1</v>
      </c>
      <c r="F147" s="161" t="s">
        <v>1332</v>
      </c>
      <c r="H147" s="160" t="s">
        <v>1</v>
      </c>
      <c r="I147" s="162"/>
      <c r="L147" s="158"/>
      <c r="M147" s="163"/>
      <c r="T147" s="164"/>
      <c r="AT147" s="160" t="s">
        <v>167</v>
      </c>
      <c r="AU147" s="160" t="s">
        <v>83</v>
      </c>
      <c r="AV147" s="12" t="s">
        <v>76</v>
      </c>
      <c r="AW147" s="12" t="s">
        <v>29</v>
      </c>
      <c r="AX147" s="12" t="s">
        <v>72</v>
      </c>
      <c r="AY147" s="160" t="s">
        <v>160</v>
      </c>
    </row>
    <row r="148" spans="2:65" s="12" customFormat="1" ht="10.199999999999999">
      <c r="B148" s="158"/>
      <c r="D148" s="159" t="s">
        <v>167</v>
      </c>
      <c r="E148" s="160" t="s">
        <v>1</v>
      </c>
      <c r="F148" s="161" t="s">
        <v>1333</v>
      </c>
      <c r="H148" s="160" t="s">
        <v>1</v>
      </c>
      <c r="I148" s="162"/>
      <c r="L148" s="158"/>
      <c r="M148" s="163"/>
      <c r="T148" s="164"/>
      <c r="AT148" s="160" t="s">
        <v>167</v>
      </c>
      <c r="AU148" s="160" t="s">
        <v>83</v>
      </c>
      <c r="AV148" s="12" t="s">
        <v>76</v>
      </c>
      <c r="AW148" s="12" t="s">
        <v>29</v>
      </c>
      <c r="AX148" s="12" t="s">
        <v>72</v>
      </c>
      <c r="AY148" s="160" t="s">
        <v>160</v>
      </c>
    </row>
    <row r="149" spans="2:65" s="13" customFormat="1" ht="10.199999999999999">
      <c r="B149" s="165"/>
      <c r="D149" s="159" t="s">
        <v>167</v>
      </c>
      <c r="E149" s="166" t="s">
        <v>1</v>
      </c>
      <c r="F149" s="167" t="s">
        <v>179</v>
      </c>
      <c r="H149" s="168">
        <v>3</v>
      </c>
      <c r="I149" s="169"/>
      <c r="L149" s="165"/>
      <c r="M149" s="170"/>
      <c r="T149" s="171"/>
      <c r="AT149" s="166" t="s">
        <v>167</v>
      </c>
      <c r="AU149" s="166" t="s">
        <v>83</v>
      </c>
      <c r="AV149" s="13" t="s">
        <v>83</v>
      </c>
      <c r="AW149" s="13" t="s">
        <v>29</v>
      </c>
      <c r="AX149" s="13" t="s">
        <v>72</v>
      </c>
      <c r="AY149" s="166" t="s">
        <v>160</v>
      </c>
    </row>
    <row r="150" spans="2:65" s="14" customFormat="1" ht="10.199999999999999">
      <c r="B150" s="172"/>
      <c r="D150" s="159" t="s">
        <v>167</v>
      </c>
      <c r="E150" s="173" t="s">
        <v>1</v>
      </c>
      <c r="F150" s="174" t="s">
        <v>174</v>
      </c>
      <c r="H150" s="175">
        <v>3</v>
      </c>
      <c r="I150" s="176"/>
      <c r="L150" s="172"/>
      <c r="M150" s="177"/>
      <c r="T150" s="178"/>
      <c r="AT150" s="173" t="s">
        <v>167</v>
      </c>
      <c r="AU150" s="173" t="s">
        <v>83</v>
      </c>
      <c r="AV150" s="14" t="s">
        <v>166</v>
      </c>
      <c r="AW150" s="14" t="s">
        <v>29</v>
      </c>
      <c r="AX150" s="14" t="s">
        <v>76</v>
      </c>
      <c r="AY150" s="173" t="s">
        <v>160</v>
      </c>
    </row>
    <row r="151" spans="2:65" s="1" customFormat="1" ht="16.5" customHeight="1">
      <c r="B151" s="143"/>
      <c r="C151" s="144" t="s">
        <v>201</v>
      </c>
      <c r="D151" s="144" t="s">
        <v>162</v>
      </c>
      <c r="E151" s="145" t="s">
        <v>1334</v>
      </c>
      <c r="F151" s="146" t="s">
        <v>1335</v>
      </c>
      <c r="G151" s="147" t="s">
        <v>601</v>
      </c>
      <c r="H151" s="148">
        <v>65</v>
      </c>
      <c r="I151" s="149"/>
      <c r="J151" s="150">
        <f>ROUND(I151*H151,2)</f>
        <v>0</v>
      </c>
      <c r="K151" s="151"/>
      <c r="L151" s="32"/>
      <c r="M151" s="152" t="s">
        <v>1</v>
      </c>
      <c r="N151" s="153" t="s">
        <v>38</v>
      </c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AR151" s="156" t="s">
        <v>382</v>
      </c>
      <c r="AT151" s="156" t="s">
        <v>162</v>
      </c>
      <c r="AU151" s="156" t="s">
        <v>83</v>
      </c>
      <c r="AY151" s="17" t="s">
        <v>160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83</v>
      </c>
      <c r="BK151" s="157">
        <f>ROUND(I151*H151,2)</f>
        <v>0</v>
      </c>
      <c r="BL151" s="17" t="s">
        <v>382</v>
      </c>
      <c r="BM151" s="156" t="s">
        <v>204</v>
      </c>
    </row>
    <row r="152" spans="2:65" s="12" customFormat="1" ht="10.199999999999999">
      <c r="B152" s="158"/>
      <c r="D152" s="159" t="s">
        <v>167</v>
      </c>
      <c r="E152" s="160" t="s">
        <v>1</v>
      </c>
      <c r="F152" s="161" t="s">
        <v>1336</v>
      </c>
      <c r="H152" s="160" t="s">
        <v>1</v>
      </c>
      <c r="I152" s="162"/>
      <c r="L152" s="158"/>
      <c r="M152" s="163"/>
      <c r="T152" s="164"/>
      <c r="AT152" s="160" t="s">
        <v>167</v>
      </c>
      <c r="AU152" s="160" t="s">
        <v>83</v>
      </c>
      <c r="AV152" s="12" t="s">
        <v>76</v>
      </c>
      <c r="AW152" s="12" t="s">
        <v>29</v>
      </c>
      <c r="AX152" s="12" t="s">
        <v>72</v>
      </c>
      <c r="AY152" s="160" t="s">
        <v>160</v>
      </c>
    </row>
    <row r="153" spans="2:65" s="13" customFormat="1" ht="10.199999999999999">
      <c r="B153" s="165"/>
      <c r="D153" s="159" t="s">
        <v>167</v>
      </c>
      <c r="E153" s="166" t="s">
        <v>1</v>
      </c>
      <c r="F153" s="167" t="s">
        <v>581</v>
      </c>
      <c r="H153" s="168">
        <v>65</v>
      </c>
      <c r="I153" s="169"/>
      <c r="L153" s="165"/>
      <c r="M153" s="170"/>
      <c r="T153" s="171"/>
      <c r="AT153" s="166" t="s">
        <v>167</v>
      </c>
      <c r="AU153" s="166" t="s">
        <v>83</v>
      </c>
      <c r="AV153" s="13" t="s">
        <v>83</v>
      </c>
      <c r="AW153" s="13" t="s">
        <v>29</v>
      </c>
      <c r="AX153" s="13" t="s">
        <v>72</v>
      </c>
      <c r="AY153" s="166" t="s">
        <v>160</v>
      </c>
    </row>
    <row r="154" spans="2:65" s="12" customFormat="1" ht="10.199999999999999">
      <c r="B154" s="158"/>
      <c r="D154" s="159" t="s">
        <v>167</v>
      </c>
      <c r="E154" s="160" t="s">
        <v>1</v>
      </c>
      <c r="F154" s="161" t="s">
        <v>1337</v>
      </c>
      <c r="H154" s="160" t="s">
        <v>1</v>
      </c>
      <c r="I154" s="162"/>
      <c r="L154" s="158"/>
      <c r="M154" s="163"/>
      <c r="T154" s="164"/>
      <c r="AT154" s="160" t="s">
        <v>167</v>
      </c>
      <c r="AU154" s="160" t="s">
        <v>83</v>
      </c>
      <c r="AV154" s="12" t="s">
        <v>76</v>
      </c>
      <c r="AW154" s="12" t="s">
        <v>29</v>
      </c>
      <c r="AX154" s="12" t="s">
        <v>72</v>
      </c>
      <c r="AY154" s="160" t="s">
        <v>160</v>
      </c>
    </row>
    <row r="155" spans="2:65" s="14" customFormat="1" ht="10.199999999999999">
      <c r="B155" s="172"/>
      <c r="D155" s="159" t="s">
        <v>167</v>
      </c>
      <c r="E155" s="173" t="s">
        <v>1</v>
      </c>
      <c r="F155" s="174" t="s">
        <v>174</v>
      </c>
      <c r="H155" s="175">
        <v>65</v>
      </c>
      <c r="I155" s="176"/>
      <c r="L155" s="172"/>
      <c r="M155" s="177"/>
      <c r="T155" s="178"/>
      <c r="AT155" s="173" t="s">
        <v>167</v>
      </c>
      <c r="AU155" s="173" t="s">
        <v>83</v>
      </c>
      <c r="AV155" s="14" t="s">
        <v>166</v>
      </c>
      <c r="AW155" s="14" t="s">
        <v>29</v>
      </c>
      <c r="AX155" s="14" t="s">
        <v>76</v>
      </c>
      <c r="AY155" s="173" t="s">
        <v>160</v>
      </c>
    </row>
    <row r="156" spans="2:65" s="1" customFormat="1" ht="37.799999999999997" customHeight="1">
      <c r="B156" s="143"/>
      <c r="C156" s="186" t="s">
        <v>187</v>
      </c>
      <c r="D156" s="186" t="s">
        <v>260</v>
      </c>
      <c r="E156" s="187" t="s">
        <v>1338</v>
      </c>
      <c r="F156" s="188" t="s">
        <v>1339</v>
      </c>
      <c r="G156" s="189" t="s">
        <v>1340</v>
      </c>
      <c r="H156" s="190">
        <v>1</v>
      </c>
      <c r="I156" s="191"/>
      <c r="J156" s="192">
        <f>ROUND(I156*H156,2)</f>
        <v>0</v>
      </c>
      <c r="K156" s="193"/>
      <c r="L156" s="194"/>
      <c r="M156" s="195" t="s">
        <v>1</v>
      </c>
      <c r="N156" s="196" t="s">
        <v>38</v>
      </c>
      <c r="P156" s="154">
        <f>O156*H156</f>
        <v>0</v>
      </c>
      <c r="Q156" s="154">
        <v>0</v>
      </c>
      <c r="R156" s="154">
        <f>Q156*H156</f>
        <v>0</v>
      </c>
      <c r="S156" s="154">
        <v>0</v>
      </c>
      <c r="T156" s="155">
        <f>S156*H156</f>
        <v>0</v>
      </c>
      <c r="AR156" s="156" t="s">
        <v>869</v>
      </c>
      <c r="AT156" s="156" t="s">
        <v>260</v>
      </c>
      <c r="AU156" s="156" t="s">
        <v>83</v>
      </c>
      <c r="AY156" s="17" t="s">
        <v>160</v>
      </c>
      <c r="BE156" s="157">
        <f>IF(N156="základná",J156,0)</f>
        <v>0</v>
      </c>
      <c r="BF156" s="157">
        <f>IF(N156="znížená",J156,0)</f>
        <v>0</v>
      </c>
      <c r="BG156" s="157">
        <f>IF(N156="zákl. prenesená",J156,0)</f>
        <v>0</v>
      </c>
      <c r="BH156" s="157">
        <f>IF(N156="zníž. prenesená",J156,0)</f>
        <v>0</v>
      </c>
      <c r="BI156" s="157">
        <f>IF(N156="nulová",J156,0)</f>
        <v>0</v>
      </c>
      <c r="BJ156" s="17" t="s">
        <v>83</v>
      </c>
      <c r="BK156" s="157">
        <f>ROUND(I156*H156,2)</f>
        <v>0</v>
      </c>
      <c r="BL156" s="17" t="s">
        <v>382</v>
      </c>
      <c r="BM156" s="156" t="s">
        <v>210</v>
      </c>
    </row>
    <row r="157" spans="2:65" s="12" customFormat="1" ht="20.399999999999999">
      <c r="B157" s="158"/>
      <c r="D157" s="159" t="s">
        <v>167</v>
      </c>
      <c r="E157" s="160" t="s">
        <v>1</v>
      </c>
      <c r="F157" s="161" t="s">
        <v>1341</v>
      </c>
      <c r="H157" s="160" t="s">
        <v>1</v>
      </c>
      <c r="I157" s="162"/>
      <c r="L157" s="158"/>
      <c r="M157" s="163"/>
      <c r="T157" s="164"/>
      <c r="AT157" s="160" t="s">
        <v>167</v>
      </c>
      <c r="AU157" s="160" t="s">
        <v>83</v>
      </c>
      <c r="AV157" s="12" t="s">
        <v>76</v>
      </c>
      <c r="AW157" s="12" t="s">
        <v>29</v>
      </c>
      <c r="AX157" s="12" t="s">
        <v>72</v>
      </c>
      <c r="AY157" s="160" t="s">
        <v>160</v>
      </c>
    </row>
    <row r="158" spans="2:65" s="13" customFormat="1" ht="10.199999999999999">
      <c r="B158" s="165"/>
      <c r="D158" s="159" t="s">
        <v>167</v>
      </c>
      <c r="E158" s="166" t="s">
        <v>1</v>
      </c>
      <c r="F158" s="167" t="s">
        <v>1342</v>
      </c>
      <c r="H158" s="168">
        <v>1</v>
      </c>
      <c r="I158" s="169"/>
      <c r="L158" s="165"/>
      <c r="M158" s="170"/>
      <c r="T158" s="171"/>
      <c r="AT158" s="166" t="s">
        <v>167</v>
      </c>
      <c r="AU158" s="166" t="s">
        <v>83</v>
      </c>
      <c r="AV158" s="13" t="s">
        <v>83</v>
      </c>
      <c r="AW158" s="13" t="s">
        <v>29</v>
      </c>
      <c r="AX158" s="13" t="s">
        <v>72</v>
      </c>
      <c r="AY158" s="166" t="s">
        <v>160</v>
      </c>
    </row>
    <row r="159" spans="2:65" s="14" customFormat="1" ht="10.199999999999999">
      <c r="B159" s="172"/>
      <c r="D159" s="159" t="s">
        <v>167</v>
      </c>
      <c r="E159" s="173" t="s">
        <v>1</v>
      </c>
      <c r="F159" s="174" t="s">
        <v>174</v>
      </c>
      <c r="H159" s="175">
        <v>1</v>
      </c>
      <c r="I159" s="176"/>
      <c r="L159" s="172"/>
      <c r="M159" s="177"/>
      <c r="T159" s="178"/>
      <c r="AT159" s="173" t="s">
        <v>167</v>
      </c>
      <c r="AU159" s="173" t="s">
        <v>83</v>
      </c>
      <c r="AV159" s="14" t="s">
        <v>166</v>
      </c>
      <c r="AW159" s="14" t="s">
        <v>29</v>
      </c>
      <c r="AX159" s="14" t="s">
        <v>76</v>
      </c>
      <c r="AY159" s="173" t="s">
        <v>160</v>
      </c>
    </row>
    <row r="160" spans="2:65" s="1" customFormat="1" ht="16.5" customHeight="1">
      <c r="B160" s="143"/>
      <c r="C160" s="144" t="s">
        <v>213</v>
      </c>
      <c r="D160" s="144" t="s">
        <v>162</v>
      </c>
      <c r="E160" s="145" t="s">
        <v>1343</v>
      </c>
      <c r="F160" s="146" t="s">
        <v>1344</v>
      </c>
      <c r="G160" s="147" t="s">
        <v>289</v>
      </c>
      <c r="H160" s="148">
        <v>1</v>
      </c>
      <c r="I160" s="149"/>
      <c r="J160" s="150">
        <f>ROUND(I160*H160,2)</f>
        <v>0</v>
      </c>
      <c r="K160" s="151"/>
      <c r="L160" s="32"/>
      <c r="M160" s="152" t="s">
        <v>1</v>
      </c>
      <c r="N160" s="153" t="s">
        <v>38</v>
      </c>
      <c r="P160" s="154">
        <f>O160*H160</f>
        <v>0</v>
      </c>
      <c r="Q160" s="154">
        <v>0</v>
      </c>
      <c r="R160" s="154">
        <f>Q160*H160</f>
        <v>0</v>
      </c>
      <c r="S160" s="154">
        <v>0</v>
      </c>
      <c r="T160" s="155">
        <f>S160*H160</f>
        <v>0</v>
      </c>
      <c r="AR160" s="156" t="s">
        <v>382</v>
      </c>
      <c r="AT160" s="156" t="s">
        <v>162</v>
      </c>
      <c r="AU160" s="156" t="s">
        <v>83</v>
      </c>
      <c r="AY160" s="17" t="s">
        <v>160</v>
      </c>
      <c r="BE160" s="157">
        <f>IF(N160="základná",J160,0)</f>
        <v>0</v>
      </c>
      <c r="BF160" s="157">
        <f>IF(N160="znížená",J160,0)</f>
        <v>0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17" t="s">
        <v>83</v>
      </c>
      <c r="BK160" s="157">
        <f>ROUND(I160*H160,2)</f>
        <v>0</v>
      </c>
      <c r="BL160" s="17" t="s">
        <v>382</v>
      </c>
      <c r="BM160" s="156" t="s">
        <v>216</v>
      </c>
    </row>
    <row r="161" spans="2:65" s="12" customFormat="1" ht="10.199999999999999">
      <c r="B161" s="158"/>
      <c r="D161" s="159" t="s">
        <v>167</v>
      </c>
      <c r="E161" s="160" t="s">
        <v>1</v>
      </c>
      <c r="F161" s="161" t="s">
        <v>1326</v>
      </c>
      <c r="H161" s="160" t="s">
        <v>1</v>
      </c>
      <c r="I161" s="162"/>
      <c r="L161" s="158"/>
      <c r="M161" s="163"/>
      <c r="T161" s="164"/>
      <c r="AT161" s="160" t="s">
        <v>167</v>
      </c>
      <c r="AU161" s="160" t="s">
        <v>83</v>
      </c>
      <c r="AV161" s="12" t="s">
        <v>76</v>
      </c>
      <c r="AW161" s="12" t="s">
        <v>29</v>
      </c>
      <c r="AX161" s="12" t="s">
        <v>72</v>
      </c>
      <c r="AY161" s="160" t="s">
        <v>160</v>
      </c>
    </row>
    <row r="162" spans="2:65" s="12" customFormat="1" ht="10.199999999999999">
      <c r="B162" s="158"/>
      <c r="D162" s="159" t="s">
        <v>167</v>
      </c>
      <c r="E162" s="160" t="s">
        <v>1</v>
      </c>
      <c r="F162" s="161" t="s">
        <v>1345</v>
      </c>
      <c r="H162" s="160" t="s">
        <v>1</v>
      </c>
      <c r="I162" s="162"/>
      <c r="L162" s="158"/>
      <c r="M162" s="163"/>
      <c r="T162" s="164"/>
      <c r="AT162" s="160" t="s">
        <v>167</v>
      </c>
      <c r="AU162" s="160" t="s">
        <v>83</v>
      </c>
      <c r="AV162" s="12" t="s">
        <v>76</v>
      </c>
      <c r="AW162" s="12" t="s">
        <v>29</v>
      </c>
      <c r="AX162" s="12" t="s">
        <v>72</v>
      </c>
      <c r="AY162" s="160" t="s">
        <v>160</v>
      </c>
    </row>
    <row r="163" spans="2:65" s="12" customFormat="1" ht="20.399999999999999">
      <c r="B163" s="158"/>
      <c r="D163" s="159" t="s">
        <v>167</v>
      </c>
      <c r="E163" s="160" t="s">
        <v>1</v>
      </c>
      <c r="F163" s="161" t="s">
        <v>1346</v>
      </c>
      <c r="H163" s="160" t="s">
        <v>1</v>
      </c>
      <c r="I163" s="162"/>
      <c r="L163" s="158"/>
      <c r="M163" s="163"/>
      <c r="T163" s="164"/>
      <c r="AT163" s="160" t="s">
        <v>167</v>
      </c>
      <c r="AU163" s="160" t="s">
        <v>83</v>
      </c>
      <c r="AV163" s="12" t="s">
        <v>76</v>
      </c>
      <c r="AW163" s="12" t="s">
        <v>29</v>
      </c>
      <c r="AX163" s="12" t="s">
        <v>72</v>
      </c>
      <c r="AY163" s="160" t="s">
        <v>160</v>
      </c>
    </row>
    <row r="164" spans="2:65" s="13" customFormat="1" ht="10.199999999999999">
      <c r="B164" s="165"/>
      <c r="D164" s="159" t="s">
        <v>167</v>
      </c>
      <c r="E164" s="166" t="s">
        <v>1</v>
      </c>
      <c r="F164" s="167" t="s">
        <v>1347</v>
      </c>
      <c r="H164" s="168">
        <v>1</v>
      </c>
      <c r="I164" s="169"/>
      <c r="L164" s="165"/>
      <c r="M164" s="170"/>
      <c r="T164" s="171"/>
      <c r="AT164" s="166" t="s">
        <v>167</v>
      </c>
      <c r="AU164" s="166" t="s">
        <v>83</v>
      </c>
      <c r="AV164" s="13" t="s">
        <v>83</v>
      </c>
      <c r="AW164" s="13" t="s">
        <v>29</v>
      </c>
      <c r="AX164" s="13" t="s">
        <v>72</v>
      </c>
      <c r="AY164" s="166" t="s">
        <v>160</v>
      </c>
    </row>
    <row r="165" spans="2:65" s="14" customFormat="1" ht="10.199999999999999">
      <c r="B165" s="172"/>
      <c r="D165" s="159" t="s">
        <v>167</v>
      </c>
      <c r="E165" s="173" t="s">
        <v>1</v>
      </c>
      <c r="F165" s="174" t="s">
        <v>174</v>
      </c>
      <c r="H165" s="175">
        <v>1</v>
      </c>
      <c r="I165" s="176"/>
      <c r="L165" s="172"/>
      <c r="M165" s="177"/>
      <c r="T165" s="178"/>
      <c r="AT165" s="173" t="s">
        <v>167</v>
      </c>
      <c r="AU165" s="173" t="s">
        <v>83</v>
      </c>
      <c r="AV165" s="14" t="s">
        <v>166</v>
      </c>
      <c r="AW165" s="14" t="s">
        <v>29</v>
      </c>
      <c r="AX165" s="14" t="s">
        <v>76</v>
      </c>
      <c r="AY165" s="173" t="s">
        <v>160</v>
      </c>
    </row>
    <row r="166" spans="2:65" s="1" customFormat="1" ht="16.5" customHeight="1">
      <c r="B166" s="143"/>
      <c r="C166" s="144" t="s">
        <v>193</v>
      </c>
      <c r="D166" s="144" t="s">
        <v>162</v>
      </c>
      <c r="E166" s="145" t="s">
        <v>1348</v>
      </c>
      <c r="F166" s="146" t="s">
        <v>1349</v>
      </c>
      <c r="G166" s="147" t="s">
        <v>289</v>
      </c>
      <c r="H166" s="148">
        <v>2</v>
      </c>
      <c r="I166" s="149"/>
      <c r="J166" s="150">
        <f>ROUND(I166*H166,2)</f>
        <v>0</v>
      </c>
      <c r="K166" s="151"/>
      <c r="L166" s="32"/>
      <c r="M166" s="152" t="s">
        <v>1</v>
      </c>
      <c r="N166" s="153" t="s">
        <v>38</v>
      </c>
      <c r="P166" s="154">
        <f>O166*H166</f>
        <v>0</v>
      </c>
      <c r="Q166" s="154">
        <v>0</v>
      </c>
      <c r="R166" s="154">
        <f>Q166*H166</f>
        <v>0</v>
      </c>
      <c r="S166" s="154">
        <v>0</v>
      </c>
      <c r="T166" s="155">
        <f>S166*H166</f>
        <v>0</v>
      </c>
      <c r="AR166" s="156" t="s">
        <v>382</v>
      </c>
      <c r="AT166" s="156" t="s">
        <v>162</v>
      </c>
      <c r="AU166" s="156" t="s">
        <v>83</v>
      </c>
      <c r="AY166" s="17" t="s">
        <v>160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7" t="s">
        <v>83</v>
      </c>
      <c r="BK166" s="157">
        <f>ROUND(I166*H166,2)</f>
        <v>0</v>
      </c>
      <c r="BL166" s="17" t="s">
        <v>382</v>
      </c>
      <c r="BM166" s="156" t="s">
        <v>221</v>
      </c>
    </row>
    <row r="167" spans="2:65" s="12" customFormat="1" ht="10.199999999999999">
      <c r="B167" s="158"/>
      <c r="D167" s="159" t="s">
        <v>167</v>
      </c>
      <c r="E167" s="160" t="s">
        <v>1</v>
      </c>
      <c r="F167" s="161" t="s">
        <v>1326</v>
      </c>
      <c r="H167" s="160" t="s">
        <v>1</v>
      </c>
      <c r="I167" s="162"/>
      <c r="L167" s="158"/>
      <c r="M167" s="163"/>
      <c r="T167" s="164"/>
      <c r="AT167" s="160" t="s">
        <v>167</v>
      </c>
      <c r="AU167" s="160" t="s">
        <v>83</v>
      </c>
      <c r="AV167" s="12" t="s">
        <v>76</v>
      </c>
      <c r="AW167" s="12" t="s">
        <v>29</v>
      </c>
      <c r="AX167" s="12" t="s">
        <v>72</v>
      </c>
      <c r="AY167" s="160" t="s">
        <v>160</v>
      </c>
    </row>
    <row r="168" spans="2:65" s="12" customFormat="1" ht="10.199999999999999">
      <c r="B168" s="158"/>
      <c r="D168" s="159" t="s">
        <v>167</v>
      </c>
      <c r="E168" s="160" t="s">
        <v>1</v>
      </c>
      <c r="F168" s="161" t="s">
        <v>1350</v>
      </c>
      <c r="H168" s="160" t="s">
        <v>1</v>
      </c>
      <c r="I168" s="162"/>
      <c r="L168" s="158"/>
      <c r="M168" s="163"/>
      <c r="T168" s="164"/>
      <c r="AT168" s="160" t="s">
        <v>167</v>
      </c>
      <c r="AU168" s="160" t="s">
        <v>83</v>
      </c>
      <c r="AV168" s="12" t="s">
        <v>76</v>
      </c>
      <c r="AW168" s="12" t="s">
        <v>29</v>
      </c>
      <c r="AX168" s="12" t="s">
        <v>72</v>
      </c>
      <c r="AY168" s="160" t="s">
        <v>160</v>
      </c>
    </row>
    <row r="169" spans="2:65" s="13" customFormat="1" ht="10.199999999999999">
      <c r="B169" s="165"/>
      <c r="D169" s="159" t="s">
        <v>167</v>
      </c>
      <c r="E169" s="166" t="s">
        <v>1</v>
      </c>
      <c r="F169" s="167" t="s">
        <v>1351</v>
      </c>
      <c r="H169" s="168">
        <v>2</v>
      </c>
      <c r="I169" s="169"/>
      <c r="L169" s="165"/>
      <c r="M169" s="170"/>
      <c r="T169" s="171"/>
      <c r="AT169" s="166" t="s">
        <v>167</v>
      </c>
      <c r="AU169" s="166" t="s">
        <v>83</v>
      </c>
      <c r="AV169" s="13" t="s">
        <v>83</v>
      </c>
      <c r="AW169" s="13" t="s">
        <v>29</v>
      </c>
      <c r="AX169" s="13" t="s">
        <v>72</v>
      </c>
      <c r="AY169" s="166" t="s">
        <v>160</v>
      </c>
    </row>
    <row r="170" spans="2:65" s="14" customFormat="1" ht="10.199999999999999">
      <c r="B170" s="172"/>
      <c r="D170" s="159" t="s">
        <v>167</v>
      </c>
      <c r="E170" s="173" t="s">
        <v>1</v>
      </c>
      <c r="F170" s="174" t="s">
        <v>174</v>
      </c>
      <c r="H170" s="175">
        <v>2</v>
      </c>
      <c r="I170" s="176"/>
      <c r="L170" s="172"/>
      <c r="M170" s="177"/>
      <c r="T170" s="178"/>
      <c r="AT170" s="173" t="s">
        <v>167</v>
      </c>
      <c r="AU170" s="173" t="s">
        <v>83</v>
      </c>
      <c r="AV170" s="14" t="s">
        <v>166</v>
      </c>
      <c r="AW170" s="14" t="s">
        <v>29</v>
      </c>
      <c r="AX170" s="14" t="s">
        <v>76</v>
      </c>
      <c r="AY170" s="173" t="s">
        <v>160</v>
      </c>
    </row>
    <row r="171" spans="2:65" s="1" customFormat="1" ht="24.15" customHeight="1">
      <c r="B171" s="143"/>
      <c r="C171" s="144" t="s">
        <v>227</v>
      </c>
      <c r="D171" s="144" t="s">
        <v>162</v>
      </c>
      <c r="E171" s="145" t="s">
        <v>1352</v>
      </c>
      <c r="F171" s="146" t="s">
        <v>1353</v>
      </c>
      <c r="G171" s="147" t="s">
        <v>289</v>
      </c>
      <c r="H171" s="148">
        <v>3</v>
      </c>
      <c r="I171" s="149"/>
      <c r="J171" s="150">
        <f>ROUND(I171*H171,2)</f>
        <v>0</v>
      </c>
      <c r="K171" s="151"/>
      <c r="L171" s="32"/>
      <c r="M171" s="152" t="s">
        <v>1</v>
      </c>
      <c r="N171" s="153" t="s">
        <v>38</v>
      </c>
      <c r="P171" s="154">
        <f>O171*H171</f>
        <v>0</v>
      </c>
      <c r="Q171" s="154">
        <v>0</v>
      </c>
      <c r="R171" s="154">
        <f>Q171*H171</f>
        <v>0</v>
      </c>
      <c r="S171" s="154">
        <v>0</v>
      </c>
      <c r="T171" s="155">
        <f>S171*H171</f>
        <v>0</v>
      </c>
      <c r="AR171" s="156" t="s">
        <v>382</v>
      </c>
      <c r="AT171" s="156" t="s">
        <v>162</v>
      </c>
      <c r="AU171" s="156" t="s">
        <v>83</v>
      </c>
      <c r="AY171" s="17" t="s">
        <v>160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83</v>
      </c>
      <c r="BK171" s="157">
        <f>ROUND(I171*H171,2)</f>
        <v>0</v>
      </c>
      <c r="BL171" s="17" t="s">
        <v>382</v>
      </c>
      <c r="BM171" s="156" t="s">
        <v>230</v>
      </c>
    </row>
    <row r="172" spans="2:65" s="12" customFormat="1" ht="10.199999999999999">
      <c r="B172" s="158"/>
      <c r="D172" s="159" t="s">
        <v>167</v>
      </c>
      <c r="E172" s="160" t="s">
        <v>1</v>
      </c>
      <c r="F172" s="161" t="s">
        <v>1354</v>
      </c>
      <c r="H172" s="160" t="s">
        <v>1</v>
      </c>
      <c r="I172" s="162"/>
      <c r="L172" s="158"/>
      <c r="M172" s="163"/>
      <c r="T172" s="164"/>
      <c r="AT172" s="160" t="s">
        <v>167</v>
      </c>
      <c r="AU172" s="160" t="s">
        <v>83</v>
      </c>
      <c r="AV172" s="12" t="s">
        <v>76</v>
      </c>
      <c r="AW172" s="12" t="s">
        <v>29</v>
      </c>
      <c r="AX172" s="12" t="s">
        <v>72</v>
      </c>
      <c r="AY172" s="160" t="s">
        <v>160</v>
      </c>
    </row>
    <row r="173" spans="2:65" s="13" customFormat="1" ht="10.199999999999999">
      <c r="B173" s="165"/>
      <c r="D173" s="159" t="s">
        <v>167</v>
      </c>
      <c r="E173" s="166" t="s">
        <v>1</v>
      </c>
      <c r="F173" s="167" t="s">
        <v>179</v>
      </c>
      <c r="H173" s="168">
        <v>3</v>
      </c>
      <c r="I173" s="169"/>
      <c r="L173" s="165"/>
      <c r="M173" s="170"/>
      <c r="T173" s="171"/>
      <c r="AT173" s="166" t="s">
        <v>167</v>
      </c>
      <c r="AU173" s="166" t="s">
        <v>83</v>
      </c>
      <c r="AV173" s="13" t="s">
        <v>83</v>
      </c>
      <c r="AW173" s="13" t="s">
        <v>29</v>
      </c>
      <c r="AX173" s="13" t="s">
        <v>72</v>
      </c>
      <c r="AY173" s="166" t="s">
        <v>160</v>
      </c>
    </row>
    <row r="174" spans="2:65" s="14" customFormat="1" ht="10.199999999999999">
      <c r="B174" s="172"/>
      <c r="D174" s="159" t="s">
        <v>167</v>
      </c>
      <c r="E174" s="173" t="s">
        <v>1</v>
      </c>
      <c r="F174" s="174" t="s">
        <v>174</v>
      </c>
      <c r="H174" s="175">
        <v>3</v>
      </c>
      <c r="I174" s="176"/>
      <c r="L174" s="172"/>
      <c r="M174" s="177"/>
      <c r="T174" s="178"/>
      <c r="AT174" s="173" t="s">
        <v>167</v>
      </c>
      <c r="AU174" s="173" t="s">
        <v>83</v>
      </c>
      <c r="AV174" s="14" t="s">
        <v>166</v>
      </c>
      <c r="AW174" s="14" t="s">
        <v>29</v>
      </c>
      <c r="AX174" s="14" t="s">
        <v>76</v>
      </c>
      <c r="AY174" s="173" t="s">
        <v>160</v>
      </c>
    </row>
    <row r="175" spans="2:65" s="1" customFormat="1" ht="16.5" customHeight="1">
      <c r="B175" s="143"/>
      <c r="C175" s="186" t="s">
        <v>198</v>
      </c>
      <c r="D175" s="186" t="s">
        <v>260</v>
      </c>
      <c r="E175" s="187" t="s">
        <v>1355</v>
      </c>
      <c r="F175" s="188" t="s">
        <v>1356</v>
      </c>
      <c r="G175" s="189" t="s">
        <v>289</v>
      </c>
      <c r="H175" s="190">
        <v>3</v>
      </c>
      <c r="I175" s="191"/>
      <c r="J175" s="192">
        <f>ROUND(I175*H175,2)</f>
        <v>0</v>
      </c>
      <c r="K175" s="193"/>
      <c r="L175" s="194"/>
      <c r="M175" s="195" t="s">
        <v>1</v>
      </c>
      <c r="N175" s="196" t="s">
        <v>38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869</v>
      </c>
      <c r="AT175" s="156" t="s">
        <v>260</v>
      </c>
      <c r="AU175" s="156" t="s">
        <v>83</v>
      </c>
      <c r="AY175" s="17" t="s">
        <v>160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83</v>
      </c>
      <c r="BK175" s="157">
        <f>ROUND(I175*H175,2)</f>
        <v>0</v>
      </c>
      <c r="BL175" s="17" t="s">
        <v>382</v>
      </c>
      <c r="BM175" s="156" t="s">
        <v>236</v>
      </c>
    </row>
    <row r="176" spans="2:65" s="12" customFormat="1" ht="10.199999999999999">
      <c r="B176" s="158"/>
      <c r="D176" s="159" t="s">
        <v>167</v>
      </c>
      <c r="E176" s="160" t="s">
        <v>1</v>
      </c>
      <c r="F176" s="161" t="s">
        <v>1357</v>
      </c>
      <c r="H176" s="160" t="s">
        <v>1</v>
      </c>
      <c r="I176" s="162"/>
      <c r="L176" s="158"/>
      <c r="M176" s="163"/>
      <c r="T176" s="164"/>
      <c r="AT176" s="160" t="s">
        <v>167</v>
      </c>
      <c r="AU176" s="160" t="s">
        <v>83</v>
      </c>
      <c r="AV176" s="12" t="s">
        <v>76</v>
      </c>
      <c r="AW176" s="12" t="s">
        <v>29</v>
      </c>
      <c r="AX176" s="12" t="s">
        <v>72</v>
      </c>
      <c r="AY176" s="160" t="s">
        <v>160</v>
      </c>
    </row>
    <row r="177" spans="2:65" s="12" customFormat="1" ht="30.6">
      <c r="B177" s="158"/>
      <c r="D177" s="159" t="s">
        <v>167</v>
      </c>
      <c r="E177" s="160" t="s">
        <v>1</v>
      </c>
      <c r="F177" s="161" t="s">
        <v>1358</v>
      </c>
      <c r="H177" s="160" t="s">
        <v>1</v>
      </c>
      <c r="I177" s="162"/>
      <c r="L177" s="158"/>
      <c r="M177" s="163"/>
      <c r="T177" s="164"/>
      <c r="AT177" s="160" t="s">
        <v>167</v>
      </c>
      <c r="AU177" s="160" t="s">
        <v>83</v>
      </c>
      <c r="AV177" s="12" t="s">
        <v>76</v>
      </c>
      <c r="AW177" s="12" t="s">
        <v>29</v>
      </c>
      <c r="AX177" s="12" t="s">
        <v>72</v>
      </c>
      <c r="AY177" s="160" t="s">
        <v>160</v>
      </c>
    </row>
    <row r="178" spans="2:65" s="12" customFormat="1" ht="20.399999999999999">
      <c r="B178" s="158"/>
      <c r="D178" s="159" t="s">
        <v>167</v>
      </c>
      <c r="E178" s="160" t="s">
        <v>1</v>
      </c>
      <c r="F178" s="161" t="s">
        <v>1359</v>
      </c>
      <c r="H178" s="160" t="s">
        <v>1</v>
      </c>
      <c r="I178" s="162"/>
      <c r="L178" s="158"/>
      <c r="M178" s="163"/>
      <c r="T178" s="164"/>
      <c r="AT178" s="160" t="s">
        <v>167</v>
      </c>
      <c r="AU178" s="160" t="s">
        <v>83</v>
      </c>
      <c r="AV178" s="12" t="s">
        <v>76</v>
      </c>
      <c r="AW178" s="12" t="s">
        <v>29</v>
      </c>
      <c r="AX178" s="12" t="s">
        <v>72</v>
      </c>
      <c r="AY178" s="160" t="s">
        <v>160</v>
      </c>
    </row>
    <row r="179" spans="2:65" s="12" customFormat="1" ht="20.399999999999999">
      <c r="B179" s="158"/>
      <c r="D179" s="159" t="s">
        <v>167</v>
      </c>
      <c r="E179" s="160" t="s">
        <v>1</v>
      </c>
      <c r="F179" s="161" t="s">
        <v>1360</v>
      </c>
      <c r="H179" s="160" t="s">
        <v>1</v>
      </c>
      <c r="I179" s="162"/>
      <c r="L179" s="158"/>
      <c r="M179" s="163"/>
      <c r="T179" s="164"/>
      <c r="AT179" s="160" t="s">
        <v>167</v>
      </c>
      <c r="AU179" s="160" t="s">
        <v>83</v>
      </c>
      <c r="AV179" s="12" t="s">
        <v>76</v>
      </c>
      <c r="AW179" s="12" t="s">
        <v>29</v>
      </c>
      <c r="AX179" s="12" t="s">
        <v>72</v>
      </c>
      <c r="AY179" s="160" t="s">
        <v>160</v>
      </c>
    </row>
    <row r="180" spans="2:65" s="12" customFormat="1" ht="30.6">
      <c r="B180" s="158"/>
      <c r="D180" s="159" t="s">
        <v>167</v>
      </c>
      <c r="E180" s="160" t="s">
        <v>1</v>
      </c>
      <c r="F180" s="161" t="s">
        <v>1361</v>
      </c>
      <c r="H180" s="160" t="s">
        <v>1</v>
      </c>
      <c r="I180" s="162"/>
      <c r="L180" s="158"/>
      <c r="M180" s="163"/>
      <c r="T180" s="164"/>
      <c r="AT180" s="160" t="s">
        <v>167</v>
      </c>
      <c r="AU180" s="160" t="s">
        <v>83</v>
      </c>
      <c r="AV180" s="12" t="s">
        <v>76</v>
      </c>
      <c r="AW180" s="12" t="s">
        <v>29</v>
      </c>
      <c r="AX180" s="12" t="s">
        <v>72</v>
      </c>
      <c r="AY180" s="160" t="s">
        <v>160</v>
      </c>
    </row>
    <row r="181" spans="2:65" s="12" customFormat="1" ht="10.199999999999999">
      <c r="B181" s="158"/>
      <c r="D181" s="159" t="s">
        <v>167</v>
      </c>
      <c r="E181" s="160" t="s">
        <v>1</v>
      </c>
      <c r="F181" s="161" t="s">
        <v>1362</v>
      </c>
      <c r="H181" s="160" t="s">
        <v>1</v>
      </c>
      <c r="I181" s="162"/>
      <c r="L181" s="158"/>
      <c r="M181" s="163"/>
      <c r="T181" s="164"/>
      <c r="AT181" s="160" t="s">
        <v>167</v>
      </c>
      <c r="AU181" s="160" t="s">
        <v>83</v>
      </c>
      <c r="AV181" s="12" t="s">
        <v>76</v>
      </c>
      <c r="AW181" s="12" t="s">
        <v>29</v>
      </c>
      <c r="AX181" s="12" t="s">
        <v>72</v>
      </c>
      <c r="AY181" s="160" t="s">
        <v>160</v>
      </c>
    </row>
    <row r="182" spans="2:65" s="12" customFormat="1" ht="20.399999999999999">
      <c r="B182" s="158"/>
      <c r="D182" s="159" t="s">
        <v>167</v>
      </c>
      <c r="E182" s="160" t="s">
        <v>1</v>
      </c>
      <c r="F182" s="161" t="s">
        <v>1363</v>
      </c>
      <c r="H182" s="160" t="s">
        <v>1</v>
      </c>
      <c r="I182" s="162"/>
      <c r="L182" s="158"/>
      <c r="M182" s="163"/>
      <c r="T182" s="164"/>
      <c r="AT182" s="160" t="s">
        <v>167</v>
      </c>
      <c r="AU182" s="160" t="s">
        <v>83</v>
      </c>
      <c r="AV182" s="12" t="s">
        <v>76</v>
      </c>
      <c r="AW182" s="12" t="s">
        <v>29</v>
      </c>
      <c r="AX182" s="12" t="s">
        <v>72</v>
      </c>
      <c r="AY182" s="160" t="s">
        <v>160</v>
      </c>
    </row>
    <row r="183" spans="2:65" s="13" customFormat="1" ht="10.199999999999999">
      <c r="B183" s="165"/>
      <c r="D183" s="159" t="s">
        <v>167</v>
      </c>
      <c r="E183" s="166" t="s">
        <v>1</v>
      </c>
      <c r="F183" s="167" t="s">
        <v>1364</v>
      </c>
      <c r="H183" s="168">
        <v>3</v>
      </c>
      <c r="I183" s="169"/>
      <c r="L183" s="165"/>
      <c r="M183" s="170"/>
      <c r="T183" s="171"/>
      <c r="AT183" s="166" t="s">
        <v>167</v>
      </c>
      <c r="AU183" s="166" t="s">
        <v>83</v>
      </c>
      <c r="AV183" s="13" t="s">
        <v>83</v>
      </c>
      <c r="AW183" s="13" t="s">
        <v>29</v>
      </c>
      <c r="AX183" s="13" t="s">
        <v>72</v>
      </c>
      <c r="AY183" s="166" t="s">
        <v>160</v>
      </c>
    </row>
    <row r="184" spans="2:65" s="14" customFormat="1" ht="10.199999999999999">
      <c r="B184" s="172"/>
      <c r="D184" s="159" t="s">
        <v>167</v>
      </c>
      <c r="E184" s="173" t="s">
        <v>1</v>
      </c>
      <c r="F184" s="174" t="s">
        <v>174</v>
      </c>
      <c r="H184" s="175">
        <v>3</v>
      </c>
      <c r="I184" s="176"/>
      <c r="L184" s="172"/>
      <c r="M184" s="177"/>
      <c r="T184" s="178"/>
      <c r="AT184" s="173" t="s">
        <v>167</v>
      </c>
      <c r="AU184" s="173" t="s">
        <v>83</v>
      </c>
      <c r="AV184" s="14" t="s">
        <v>166</v>
      </c>
      <c r="AW184" s="14" t="s">
        <v>29</v>
      </c>
      <c r="AX184" s="14" t="s">
        <v>76</v>
      </c>
      <c r="AY184" s="173" t="s">
        <v>160</v>
      </c>
    </row>
    <row r="185" spans="2:65" s="1" customFormat="1" ht="24.15" customHeight="1">
      <c r="B185" s="143"/>
      <c r="C185" s="144" t="s">
        <v>238</v>
      </c>
      <c r="D185" s="144" t="s">
        <v>162</v>
      </c>
      <c r="E185" s="145" t="s">
        <v>1365</v>
      </c>
      <c r="F185" s="146" t="s">
        <v>1366</v>
      </c>
      <c r="G185" s="147" t="s">
        <v>289</v>
      </c>
      <c r="H185" s="148">
        <v>1</v>
      </c>
      <c r="I185" s="149"/>
      <c r="J185" s="150">
        <f>ROUND(I185*H185,2)</f>
        <v>0</v>
      </c>
      <c r="K185" s="151"/>
      <c r="L185" s="32"/>
      <c r="M185" s="152" t="s">
        <v>1</v>
      </c>
      <c r="N185" s="153" t="s">
        <v>38</v>
      </c>
      <c r="P185" s="154">
        <f>O185*H185</f>
        <v>0</v>
      </c>
      <c r="Q185" s="154">
        <v>0</v>
      </c>
      <c r="R185" s="154">
        <f>Q185*H185</f>
        <v>0</v>
      </c>
      <c r="S185" s="154">
        <v>0</v>
      </c>
      <c r="T185" s="155">
        <f>S185*H185</f>
        <v>0</v>
      </c>
      <c r="AR185" s="156" t="s">
        <v>382</v>
      </c>
      <c r="AT185" s="156" t="s">
        <v>162</v>
      </c>
      <c r="AU185" s="156" t="s">
        <v>83</v>
      </c>
      <c r="AY185" s="17" t="s">
        <v>160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83</v>
      </c>
      <c r="BK185" s="157">
        <f>ROUND(I185*H185,2)</f>
        <v>0</v>
      </c>
      <c r="BL185" s="17" t="s">
        <v>382</v>
      </c>
      <c r="BM185" s="156" t="s">
        <v>241</v>
      </c>
    </row>
    <row r="186" spans="2:65" s="12" customFormat="1" ht="10.199999999999999">
      <c r="B186" s="158"/>
      <c r="D186" s="159" t="s">
        <v>167</v>
      </c>
      <c r="E186" s="160" t="s">
        <v>1</v>
      </c>
      <c r="F186" s="161" t="s">
        <v>1367</v>
      </c>
      <c r="H186" s="160" t="s">
        <v>1</v>
      </c>
      <c r="I186" s="162"/>
      <c r="L186" s="158"/>
      <c r="M186" s="163"/>
      <c r="T186" s="164"/>
      <c r="AT186" s="160" t="s">
        <v>167</v>
      </c>
      <c r="AU186" s="160" t="s">
        <v>83</v>
      </c>
      <c r="AV186" s="12" t="s">
        <v>76</v>
      </c>
      <c r="AW186" s="12" t="s">
        <v>29</v>
      </c>
      <c r="AX186" s="12" t="s">
        <v>72</v>
      </c>
      <c r="AY186" s="160" t="s">
        <v>160</v>
      </c>
    </row>
    <row r="187" spans="2:65" s="13" customFormat="1" ht="10.199999999999999">
      <c r="B187" s="165"/>
      <c r="D187" s="159" t="s">
        <v>167</v>
      </c>
      <c r="E187" s="166" t="s">
        <v>1</v>
      </c>
      <c r="F187" s="167" t="s">
        <v>1368</v>
      </c>
      <c r="H187" s="168">
        <v>1</v>
      </c>
      <c r="I187" s="169"/>
      <c r="L187" s="165"/>
      <c r="M187" s="170"/>
      <c r="T187" s="171"/>
      <c r="AT187" s="166" t="s">
        <v>167</v>
      </c>
      <c r="AU187" s="166" t="s">
        <v>83</v>
      </c>
      <c r="AV187" s="13" t="s">
        <v>83</v>
      </c>
      <c r="AW187" s="13" t="s">
        <v>29</v>
      </c>
      <c r="AX187" s="13" t="s">
        <v>72</v>
      </c>
      <c r="AY187" s="166" t="s">
        <v>160</v>
      </c>
    </row>
    <row r="188" spans="2:65" s="14" customFormat="1" ht="10.199999999999999">
      <c r="B188" s="172"/>
      <c r="D188" s="159" t="s">
        <v>167</v>
      </c>
      <c r="E188" s="173" t="s">
        <v>1</v>
      </c>
      <c r="F188" s="174" t="s">
        <v>174</v>
      </c>
      <c r="H188" s="175">
        <v>1</v>
      </c>
      <c r="I188" s="176"/>
      <c r="L188" s="172"/>
      <c r="M188" s="177"/>
      <c r="T188" s="178"/>
      <c r="AT188" s="173" t="s">
        <v>167</v>
      </c>
      <c r="AU188" s="173" t="s">
        <v>83</v>
      </c>
      <c r="AV188" s="14" t="s">
        <v>166</v>
      </c>
      <c r="AW188" s="14" t="s">
        <v>29</v>
      </c>
      <c r="AX188" s="14" t="s">
        <v>76</v>
      </c>
      <c r="AY188" s="173" t="s">
        <v>160</v>
      </c>
    </row>
    <row r="189" spans="2:65" s="1" customFormat="1" ht="16.5" customHeight="1">
      <c r="B189" s="143"/>
      <c r="C189" s="186" t="s">
        <v>204</v>
      </c>
      <c r="D189" s="186" t="s">
        <v>260</v>
      </c>
      <c r="E189" s="187" t="s">
        <v>1369</v>
      </c>
      <c r="F189" s="188" t="s">
        <v>1370</v>
      </c>
      <c r="G189" s="189" t="s">
        <v>289</v>
      </c>
      <c r="H189" s="190">
        <v>1</v>
      </c>
      <c r="I189" s="191"/>
      <c r="J189" s="192">
        <f>ROUND(I189*H189,2)</f>
        <v>0</v>
      </c>
      <c r="K189" s="193"/>
      <c r="L189" s="194"/>
      <c r="M189" s="195" t="s">
        <v>1</v>
      </c>
      <c r="N189" s="196" t="s">
        <v>38</v>
      </c>
      <c r="P189" s="154">
        <f>O189*H189</f>
        <v>0</v>
      </c>
      <c r="Q189" s="154">
        <v>0</v>
      </c>
      <c r="R189" s="154">
        <f>Q189*H189</f>
        <v>0</v>
      </c>
      <c r="S189" s="154">
        <v>0</v>
      </c>
      <c r="T189" s="155">
        <f>S189*H189</f>
        <v>0</v>
      </c>
      <c r="AR189" s="156" t="s">
        <v>869</v>
      </c>
      <c r="AT189" s="156" t="s">
        <v>260</v>
      </c>
      <c r="AU189" s="156" t="s">
        <v>83</v>
      </c>
      <c r="AY189" s="17" t="s">
        <v>160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17" t="s">
        <v>83</v>
      </c>
      <c r="BK189" s="157">
        <f>ROUND(I189*H189,2)</f>
        <v>0</v>
      </c>
      <c r="BL189" s="17" t="s">
        <v>382</v>
      </c>
      <c r="BM189" s="156" t="s">
        <v>247</v>
      </c>
    </row>
    <row r="190" spans="2:65" s="12" customFormat="1" ht="10.199999999999999">
      <c r="B190" s="158"/>
      <c r="D190" s="159" t="s">
        <v>167</v>
      </c>
      <c r="E190" s="160" t="s">
        <v>1</v>
      </c>
      <c r="F190" s="161" t="s">
        <v>1367</v>
      </c>
      <c r="H190" s="160" t="s">
        <v>1</v>
      </c>
      <c r="I190" s="162"/>
      <c r="L190" s="158"/>
      <c r="M190" s="163"/>
      <c r="T190" s="164"/>
      <c r="AT190" s="160" t="s">
        <v>167</v>
      </c>
      <c r="AU190" s="160" t="s">
        <v>83</v>
      </c>
      <c r="AV190" s="12" t="s">
        <v>76</v>
      </c>
      <c r="AW190" s="12" t="s">
        <v>29</v>
      </c>
      <c r="AX190" s="12" t="s">
        <v>72</v>
      </c>
      <c r="AY190" s="160" t="s">
        <v>160</v>
      </c>
    </row>
    <row r="191" spans="2:65" s="12" customFormat="1" ht="20.399999999999999">
      <c r="B191" s="158"/>
      <c r="D191" s="159" t="s">
        <v>167</v>
      </c>
      <c r="E191" s="160" t="s">
        <v>1</v>
      </c>
      <c r="F191" s="161" t="s">
        <v>1371</v>
      </c>
      <c r="H191" s="160" t="s">
        <v>1</v>
      </c>
      <c r="I191" s="162"/>
      <c r="L191" s="158"/>
      <c r="M191" s="163"/>
      <c r="T191" s="164"/>
      <c r="AT191" s="160" t="s">
        <v>167</v>
      </c>
      <c r="AU191" s="160" t="s">
        <v>83</v>
      </c>
      <c r="AV191" s="12" t="s">
        <v>76</v>
      </c>
      <c r="AW191" s="12" t="s">
        <v>29</v>
      </c>
      <c r="AX191" s="12" t="s">
        <v>72</v>
      </c>
      <c r="AY191" s="160" t="s">
        <v>160</v>
      </c>
    </row>
    <row r="192" spans="2:65" s="12" customFormat="1" ht="20.399999999999999">
      <c r="B192" s="158"/>
      <c r="D192" s="159" t="s">
        <v>167</v>
      </c>
      <c r="E192" s="160" t="s">
        <v>1</v>
      </c>
      <c r="F192" s="161" t="s">
        <v>1372</v>
      </c>
      <c r="H192" s="160" t="s">
        <v>1</v>
      </c>
      <c r="I192" s="162"/>
      <c r="L192" s="158"/>
      <c r="M192" s="163"/>
      <c r="T192" s="164"/>
      <c r="AT192" s="160" t="s">
        <v>167</v>
      </c>
      <c r="AU192" s="160" t="s">
        <v>83</v>
      </c>
      <c r="AV192" s="12" t="s">
        <v>76</v>
      </c>
      <c r="AW192" s="12" t="s">
        <v>29</v>
      </c>
      <c r="AX192" s="12" t="s">
        <v>72</v>
      </c>
      <c r="AY192" s="160" t="s">
        <v>160</v>
      </c>
    </row>
    <row r="193" spans="2:65" s="12" customFormat="1" ht="30.6">
      <c r="B193" s="158"/>
      <c r="D193" s="159" t="s">
        <v>167</v>
      </c>
      <c r="E193" s="160" t="s">
        <v>1</v>
      </c>
      <c r="F193" s="161" t="s">
        <v>1373</v>
      </c>
      <c r="H193" s="160" t="s">
        <v>1</v>
      </c>
      <c r="I193" s="162"/>
      <c r="L193" s="158"/>
      <c r="M193" s="163"/>
      <c r="T193" s="164"/>
      <c r="AT193" s="160" t="s">
        <v>167</v>
      </c>
      <c r="AU193" s="160" t="s">
        <v>83</v>
      </c>
      <c r="AV193" s="12" t="s">
        <v>76</v>
      </c>
      <c r="AW193" s="12" t="s">
        <v>29</v>
      </c>
      <c r="AX193" s="12" t="s">
        <v>72</v>
      </c>
      <c r="AY193" s="160" t="s">
        <v>160</v>
      </c>
    </row>
    <row r="194" spans="2:65" s="12" customFormat="1" ht="20.399999999999999">
      <c r="B194" s="158"/>
      <c r="D194" s="159" t="s">
        <v>167</v>
      </c>
      <c r="E194" s="160" t="s">
        <v>1</v>
      </c>
      <c r="F194" s="161" t="s">
        <v>1374</v>
      </c>
      <c r="H194" s="160" t="s">
        <v>1</v>
      </c>
      <c r="I194" s="162"/>
      <c r="L194" s="158"/>
      <c r="M194" s="163"/>
      <c r="T194" s="164"/>
      <c r="AT194" s="160" t="s">
        <v>167</v>
      </c>
      <c r="AU194" s="160" t="s">
        <v>83</v>
      </c>
      <c r="AV194" s="12" t="s">
        <v>76</v>
      </c>
      <c r="AW194" s="12" t="s">
        <v>29</v>
      </c>
      <c r="AX194" s="12" t="s">
        <v>72</v>
      </c>
      <c r="AY194" s="160" t="s">
        <v>160</v>
      </c>
    </row>
    <row r="195" spans="2:65" s="13" customFormat="1" ht="10.199999999999999">
      <c r="B195" s="165"/>
      <c r="D195" s="159" t="s">
        <v>167</v>
      </c>
      <c r="E195" s="166" t="s">
        <v>1</v>
      </c>
      <c r="F195" s="167" t="s">
        <v>1368</v>
      </c>
      <c r="H195" s="168">
        <v>1</v>
      </c>
      <c r="I195" s="169"/>
      <c r="L195" s="165"/>
      <c r="M195" s="170"/>
      <c r="T195" s="171"/>
      <c r="AT195" s="166" t="s">
        <v>167</v>
      </c>
      <c r="AU195" s="166" t="s">
        <v>83</v>
      </c>
      <c r="AV195" s="13" t="s">
        <v>83</v>
      </c>
      <c r="AW195" s="13" t="s">
        <v>29</v>
      </c>
      <c r="AX195" s="13" t="s">
        <v>72</v>
      </c>
      <c r="AY195" s="166" t="s">
        <v>160</v>
      </c>
    </row>
    <row r="196" spans="2:65" s="14" customFormat="1" ht="10.199999999999999">
      <c r="B196" s="172"/>
      <c r="D196" s="159" t="s">
        <v>167</v>
      </c>
      <c r="E196" s="173" t="s">
        <v>1</v>
      </c>
      <c r="F196" s="174" t="s">
        <v>174</v>
      </c>
      <c r="H196" s="175">
        <v>1</v>
      </c>
      <c r="I196" s="176"/>
      <c r="L196" s="172"/>
      <c r="M196" s="177"/>
      <c r="T196" s="178"/>
      <c r="AT196" s="173" t="s">
        <v>167</v>
      </c>
      <c r="AU196" s="173" t="s">
        <v>83</v>
      </c>
      <c r="AV196" s="14" t="s">
        <v>166</v>
      </c>
      <c r="AW196" s="14" t="s">
        <v>29</v>
      </c>
      <c r="AX196" s="14" t="s">
        <v>76</v>
      </c>
      <c r="AY196" s="173" t="s">
        <v>160</v>
      </c>
    </row>
    <row r="197" spans="2:65" s="1" customFormat="1" ht="16.5" customHeight="1">
      <c r="B197" s="143"/>
      <c r="C197" s="144" t="s">
        <v>251</v>
      </c>
      <c r="D197" s="144" t="s">
        <v>162</v>
      </c>
      <c r="E197" s="145" t="s">
        <v>1375</v>
      </c>
      <c r="F197" s="146" t="s">
        <v>1376</v>
      </c>
      <c r="G197" s="147" t="s">
        <v>289</v>
      </c>
      <c r="H197" s="148">
        <v>1</v>
      </c>
      <c r="I197" s="149"/>
      <c r="J197" s="150">
        <f>ROUND(I197*H197,2)</f>
        <v>0</v>
      </c>
      <c r="K197" s="151"/>
      <c r="L197" s="32"/>
      <c r="M197" s="152" t="s">
        <v>1</v>
      </c>
      <c r="N197" s="153" t="s">
        <v>38</v>
      </c>
      <c r="P197" s="154">
        <f>O197*H197</f>
        <v>0</v>
      </c>
      <c r="Q197" s="154">
        <v>0</v>
      </c>
      <c r="R197" s="154">
        <f>Q197*H197</f>
        <v>0</v>
      </c>
      <c r="S197" s="154">
        <v>0</v>
      </c>
      <c r="T197" s="155">
        <f>S197*H197</f>
        <v>0</v>
      </c>
      <c r="AR197" s="156" t="s">
        <v>382</v>
      </c>
      <c r="AT197" s="156" t="s">
        <v>162</v>
      </c>
      <c r="AU197" s="156" t="s">
        <v>83</v>
      </c>
      <c r="AY197" s="17" t="s">
        <v>160</v>
      </c>
      <c r="BE197" s="157">
        <f>IF(N197="základná",J197,0)</f>
        <v>0</v>
      </c>
      <c r="BF197" s="157">
        <f>IF(N197="znížená",J197,0)</f>
        <v>0</v>
      </c>
      <c r="BG197" s="157">
        <f>IF(N197="zákl. prenesená",J197,0)</f>
        <v>0</v>
      </c>
      <c r="BH197" s="157">
        <f>IF(N197="zníž. prenesená",J197,0)</f>
        <v>0</v>
      </c>
      <c r="BI197" s="157">
        <f>IF(N197="nulová",J197,0)</f>
        <v>0</v>
      </c>
      <c r="BJ197" s="17" t="s">
        <v>83</v>
      </c>
      <c r="BK197" s="157">
        <f>ROUND(I197*H197,2)</f>
        <v>0</v>
      </c>
      <c r="BL197" s="17" t="s">
        <v>382</v>
      </c>
      <c r="BM197" s="156" t="s">
        <v>254</v>
      </c>
    </row>
    <row r="198" spans="2:65" s="12" customFormat="1" ht="10.199999999999999">
      <c r="B198" s="158"/>
      <c r="D198" s="159" t="s">
        <v>167</v>
      </c>
      <c r="E198" s="160" t="s">
        <v>1</v>
      </c>
      <c r="F198" s="161" t="s">
        <v>1377</v>
      </c>
      <c r="H198" s="160" t="s">
        <v>1</v>
      </c>
      <c r="I198" s="162"/>
      <c r="L198" s="158"/>
      <c r="M198" s="163"/>
      <c r="T198" s="164"/>
      <c r="AT198" s="160" t="s">
        <v>167</v>
      </c>
      <c r="AU198" s="160" t="s">
        <v>83</v>
      </c>
      <c r="AV198" s="12" t="s">
        <v>76</v>
      </c>
      <c r="AW198" s="12" t="s">
        <v>29</v>
      </c>
      <c r="AX198" s="12" t="s">
        <v>72</v>
      </c>
      <c r="AY198" s="160" t="s">
        <v>160</v>
      </c>
    </row>
    <row r="199" spans="2:65" s="12" customFormat="1" ht="10.199999999999999">
      <c r="B199" s="158"/>
      <c r="D199" s="159" t="s">
        <v>167</v>
      </c>
      <c r="E199" s="160" t="s">
        <v>1</v>
      </c>
      <c r="F199" s="161" t="s">
        <v>1378</v>
      </c>
      <c r="H199" s="160" t="s">
        <v>1</v>
      </c>
      <c r="I199" s="162"/>
      <c r="L199" s="158"/>
      <c r="M199" s="163"/>
      <c r="T199" s="164"/>
      <c r="AT199" s="160" t="s">
        <v>167</v>
      </c>
      <c r="AU199" s="160" t="s">
        <v>83</v>
      </c>
      <c r="AV199" s="12" t="s">
        <v>76</v>
      </c>
      <c r="AW199" s="12" t="s">
        <v>29</v>
      </c>
      <c r="AX199" s="12" t="s">
        <v>72</v>
      </c>
      <c r="AY199" s="160" t="s">
        <v>160</v>
      </c>
    </row>
    <row r="200" spans="2:65" s="13" customFormat="1" ht="10.199999999999999">
      <c r="B200" s="165"/>
      <c r="D200" s="159" t="s">
        <v>167</v>
      </c>
      <c r="E200" s="166" t="s">
        <v>1</v>
      </c>
      <c r="F200" s="167" t="s">
        <v>1379</v>
      </c>
      <c r="H200" s="168">
        <v>1</v>
      </c>
      <c r="I200" s="169"/>
      <c r="L200" s="165"/>
      <c r="M200" s="170"/>
      <c r="T200" s="171"/>
      <c r="AT200" s="166" t="s">
        <v>167</v>
      </c>
      <c r="AU200" s="166" t="s">
        <v>83</v>
      </c>
      <c r="AV200" s="13" t="s">
        <v>83</v>
      </c>
      <c r="AW200" s="13" t="s">
        <v>29</v>
      </c>
      <c r="AX200" s="13" t="s">
        <v>72</v>
      </c>
      <c r="AY200" s="166" t="s">
        <v>160</v>
      </c>
    </row>
    <row r="201" spans="2:65" s="14" customFormat="1" ht="10.199999999999999">
      <c r="B201" s="172"/>
      <c r="D201" s="159" t="s">
        <v>167</v>
      </c>
      <c r="E201" s="173" t="s">
        <v>1</v>
      </c>
      <c r="F201" s="174" t="s">
        <v>174</v>
      </c>
      <c r="H201" s="175">
        <v>1</v>
      </c>
      <c r="I201" s="176"/>
      <c r="L201" s="172"/>
      <c r="M201" s="177"/>
      <c r="T201" s="178"/>
      <c r="AT201" s="173" t="s">
        <v>167</v>
      </c>
      <c r="AU201" s="173" t="s">
        <v>83</v>
      </c>
      <c r="AV201" s="14" t="s">
        <v>166</v>
      </c>
      <c r="AW201" s="14" t="s">
        <v>29</v>
      </c>
      <c r="AX201" s="14" t="s">
        <v>76</v>
      </c>
      <c r="AY201" s="173" t="s">
        <v>160</v>
      </c>
    </row>
    <row r="202" spans="2:65" s="1" customFormat="1" ht="24.15" customHeight="1">
      <c r="B202" s="143"/>
      <c r="C202" s="186" t="s">
        <v>210</v>
      </c>
      <c r="D202" s="186" t="s">
        <v>260</v>
      </c>
      <c r="E202" s="187" t="s">
        <v>1380</v>
      </c>
      <c r="F202" s="188" t="s">
        <v>1381</v>
      </c>
      <c r="G202" s="189" t="s">
        <v>289</v>
      </c>
      <c r="H202" s="190">
        <v>1</v>
      </c>
      <c r="I202" s="191"/>
      <c r="J202" s="192">
        <f>ROUND(I202*H202,2)</f>
        <v>0</v>
      </c>
      <c r="K202" s="193"/>
      <c r="L202" s="194"/>
      <c r="M202" s="195" t="s">
        <v>1</v>
      </c>
      <c r="N202" s="196" t="s">
        <v>38</v>
      </c>
      <c r="P202" s="154">
        <f>O202*H202</f>
        <v>0</v>
      </c>
      <c r="Q202" s="154">
        <v>0</v>
      </c>
      <c r="R202" s="154">
        <f>Q202*H202</f>
        <v>0</v>
      </c>
      <c r="S202" s="154">
        <v>0</v>
      </c>
      <c r="T202" s="155">
        <f>S202*H202</f>
        <v>0</v>
      </c>
      <c r="AR202" s="156" t="s">
        <v>869</v>
      </c>
      <c r="AT202" s="156" t="s">
        <v>260</v>
      </c>
      <c r="AU202" s="156" t="s">
        <v>83</v>
      </c>
      <c r="AY202" s="17" t="s">
        <v>160</v>
      </c>
      <c r="BE202" s="157">
        <f>IF(N202="základná",J202,0)</f>
        <v>0</v>
      </c>
      <c r="BF202" s="157">
        <f>IF(N202="znížená",J202,0)</f>
        <v>0</v>
      </c>
      <c r="BG202" s="157">
        <f>IF(N202="zákl. prenesená",J202,0)</f>
        <v>0</v>
      </c>
      <c r="BH202" s="157">
        <f>IF(N202="zníž. prenesená",J202,0)</f>
        <v>0</v>
      </c>
      <c r="BI202" s="157">
        <f>IF(N202="nulová",J202,0)</f>
        <v>0</v>
      </c>
      <c r="BJ202" s="17" t="s">
        <v>83</v>
      </c>
      <c r="BK202" s="157">
        <f>ROUND(I202*H202,2)</f>
        <v>0</v>
      </c>
      <c r="BL202" s="17" t="s">
        <v>382</v>
      </c>
      <c r="BM202" s="156" t="s">
        <v>258</v>
      </c>
    </row>
    <row r="203" spans="2:65" s="1" customFormat="1" ht="16.5" customHeight="1">
      <c r="B203" s="143"/>
      <c r="C203" s="144" t="s">
        <v>259</v>
      </c>
      <c r="D203" s="144" t="s">
        <v>162</v>
      </c>
      <c r="E203" s="145" t="s">
        <v>1382</v>
      </c>
      <c r="F203" s="146" t="s">
        <v>1383</v>
      </c>
      <c r="G203" s="147" t="s">
        <v>601</v>
      </c>
      <c r="H203" s="148">
        <v>1</v>
      </c>
      <c r="I203" s="149"/>
      <c r="J203" s="150">
        <f>ROUND(I203*H203,2)</f>
        <v>0</v>
      </c>
      <c r="K203" s="151"/>
      <c r="L203" s="32"/>
      <c r="M203" s="152" t="s">
        <v>1</v>
      </c>
      <c r="N203" s="153" t="s">
        <v>38</v>
      </c>
      <c r="P203" s="154">
        <f>O203*H203</f>
        <v>0</v>
      </c>
      <c r="Q203" s="154">
        <v>0</v>
      </c>
      <c r="R203" s="154">
        <f>Q203*H203</f>
        <v>0</v>
      </c>
      <c r="S203" s="154">
        <v>0</v>
      </c>
      <c r="T203" s="155">
        <f>S203*H203</f>
        <v>0</v>
      </c>
      <c r="AR203" s="156" t="s">
        <v>382</v>
      </c>
      <c r="AT203" s="156" t="s">
        <v>162</v>
      </c>
      <c r="AU203" s="156" t="s">
        <v>83</v>
      </c>
      <c r="AY203" s="17" t="s">
        <v>160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17" t="s">
        <v>83</v>
      </c>
      <c r="BK203" s="157">
        <f>ROUND(I203*H203,2)</f>
        <v>0</v>
      </c>
      <c r="BL203" s="17" t="s">
        <v>382</v>
      </c>
      <c r="BM203" s="156" t="s">
        <v>264</v>
      </c>
    </row>
    <row r="204" spans="2:65" s="13" customFormat="1" ht="10.199999999999999">
      <c r="B204" s="165"/>
      <c r="D204" s="159" t="s">
        <v>167</v>
      </c>
      <c r="E204" s="166" t="s">
        <v>1</v>
      </c>
      <c r="F204" s="167" t="s">
        <v>1368</v>
      </c>
      <c r="H204" s="168">
        <v>1</v>
      </c>
      <c r="I204" s="169"/>
      <c r="L204" s="165"/>
      <c r="M204" s="170"/>
      <c r="T204" s="171"/>
      <c r="AT204" s="166" t="s">
        <v>167</v>
      </c>
      <c r="AU204" s="166" t="s">
        <v>83</v>
      </c>
      <c r="AV204" s="13" t="s">
        <v>83</v>
      </c>
      <c r="AW204" s="13" t="s">
        <v>29</v>
      </c>
      <c r="AX204" s="13" t="s">
        <v>72</v>
      </c>
      <c r="AY204" s="166" t="s">
        <v>160</v>
      </c>
    </row>
    <row r="205" spans="2:65" s="14" customFormat="1" ht="10.199999999999999">
      <c r="B205" s="172"/>
      <c r="D205" s="159" t="s">
        <v>167</v>
      </c>
      <c r="E205" s="173" t="s">
        <v>1</v>
      </c>
      <c r="F205" s="174" t="s">
        <v>174</v>
      </c>
      <c r="H205" s="175">
        <v>1</v>
      </c>
      <c r="I205" s="176"/>
      <c r="L205" s="172"/>
      <c r="M205" s="177"/>
      <c r="T205" s="178"/>
      <c r="AT205" s="173" t="s">
        <v>167</v>
      </c>
      <c r="AU205" s="173" t="s">
        <v>83</v>
      </c>
      <c r="AV205" s="14" t="s">
        <v>166</v>
      </c>
      <c r="AW205" s="14" t="s">
        <v>29</v>
      </c>
      <c r="AX205" s="14" t="s">
        <v>76</v>
      </c>
      <c r="AY205" s="173" t="s">
        <v>160</v>
      </c>
    </row>
    <row r="206" spans="2:65" s="1" customFormat="1" ht="16.5" customHeight="1">
      <c r="B206" s="143"/>
      <c r="C206" s="186" t="s">
        <v>216</v>
      </c>
      <c r="D206" s="186" t="s">
        <v>260</v>
      </c>
      <c r="E206" s="187" t="s">
        <v>1384</v>
      </c>
      <c r="F206" s="188" t="s">
        <v>1385</v>
      </c>
      <c r="G206" s="189" t="s">
        <v>289</v>
      </c>
      <c r="H206" s="190">
        <v>1</v>
      </c>
      <c r="I206" s="191"/>
      <c r="J206" s="192">
        <f>ROUND(I206*H206,2)</f>
        <v>0</v>
      </c>
      <c r="K206" s="193"/>
      <c r="L206" s="194"/>
      <c r="M206" s="195" t="s">
        <v>1</v>
      </c>
      <c r="N206" s="196" t="s">
        <v>38</v>
      </c>
      <c r="P206" s="154">
        <f>O206*H206</f>
        <v>0</v>
      </c>
      <c r="Q206" s="154">
        <v>0</v>
      </c>
      <c r="R206" s="154">
        <f>Q206*H206</f>
        <v>0</v>
      </c>
      <c r="S206" s="154">
        <v>0</v>
      </c>
      <c r="T206" s="155">
        <f>S206*H206</f>
        <v>0</v>
      </c>
      <c r="AR206" s="156" t="s">
        <v>869</v>
      </c>
      <c r="AT206" s="156" t="s">
        <v>260</v>
      </c>
      <c r="AU206" s="156" t="s">
        <v>83</v>
      </c>
      <c r="AY206" s="17" t="s">
        <v>160</v>
      </c>
      <c r="BE206" s="157">
        <f>IF(N206="základná",J206,0)</f>
        <v>0</v>
      </c>
      <c r="BF206" s="157">
        <f>IF(N206="znížená",J206,0)</f>
        <v>0</v>
      </c>
      <c r="BG206" s="157">
        <f>IF(N206="zákl. prenesená",J206,0)</f>
        <v>0</v>
      </c>
      <c r="BH206" s="157">
        <f>IF(N206="zníž. prenesená",J206,0)</f>
        <v>0</v>
      </c>
      <c r="BI206" s="157">
        <f>IF(N206="nulová",J206,0)</f>
        <v>0</v>
      </c>
      <c r="BJ206" s="17" t="s">
        <v>83</v>
      </c>
      <c r="BK206" s="157">
        <f>ROUND(I206*H206,2)</f>
        <v>0</v>
      </c>
      <c r="BL206" s="17" t="s">
        <v>382</v>
      </c>
      <c r="BM206" s="156" t="s">
        <v>269</v>
      </c>
    </row>
    <row r="207" spans="2:65" s="1" customFormat="1" ht="16.5" customHeight="1">
      <c r="B207" s="143"/>
      <c r="C207" s="144" t="s">
        <v>272</v>
      </c>
      <c r="D207" s="144" t="s">
        <v>162</v>
      </c>
      <c r="E207" s="145" t="s">
        <v>1386</v>
      </c>
      <c r="F207" s="146" t="s">
        <v>1387</v>
      </c>
      <c r="G207" s="147" t="s">
        <v>289</v>
      </c>
      <c r="H207" s="148">
        <v>1</v>
      </c>
      <c r="I207" s="149"/>
      <c r="J207" s="150">
        <f>ROUND(I207*H207,2)</f>
        <v>0</v>
      </c>
      <c r="K207" s="151"/>
      <c r="L207" s="32"/>
      <c r="M207" s="152" t="s">
        <v>1</v>
      </c>
      <c r="N207" s="153" t="s">
        <v>38</v>
      </c>
      <c r="P207" s="154">
        <f>O207*H207</f>
        <v>0</v>
      </c>
      <c r="Q207" s="154">
        <v>0</v>
      </c>
      <c r="R207" s="154">
        <f>Q207*H207</f>
        <v>0</v>
      </c>
      <c r="S207" s="154">
        <v>0</v>
      </c>
      <c r="T207" s="155">
        <f>S207*H207</f>
        <v>0</v>
      </c>
      <c r="AR207" s="156" t="s">
        <v>382</v>
      </c>
      <c r="AT207" s="156" t="s">
        <v>162</v>
      </c>
      <c r="AU207" s="156" t="s">
        <v>83</v>
      </c>
      <c r="AY207" s="17" t="s">
        <v>160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83</v>
      </c>
      <c r="BK207" s="157">
        <f>ROUND(I207*H207,2)</f>
        <v>0</v>
      </c>
      <c r="BL207" s="17" t="s">
        <v>382</v>
      </c>
      <c r="BM207" s="156" t="s">
        <v>275</v>
      </c>
    </row>
    <row r="208" spans="2:65" s="12" customFormat="1" ht="10.199999999999999">
      <c r="B208" s="158"/>
      <c r="D208" s="159" t="s">
        <v>167</v>
      </c>
      <c r="E208" s="160" t="s">
        <v>1</v>
      </c>
      <c r="F208" s="161" t="s">
        <v>1388</v>
      </c>
      <c r="H208" s="160" t="s">
        <v>1</v>
      </c>
      <c r="I208" s="162"/>
      <c r="L208" s="158"/>
      <c r="M208" s="163"/>
      <c r="T208" s="164"/>
      <c r="AT208" s="160" t="s">
        <v>167</v>
      </c>
      <c r="AU208" s="160" t="s">
        <v>83</v>
      </c>
      <c r="AV208" s="12" t="s">
        <v>76</v>
      </c>
      <c r="AW208" s="12" t="s">
        <v>29</v>
      </c>
      <c r="AX208" s="12" t="s">
        <v>72</v>
      </c>
      <c r="AY208" s="160" t="s">
        <v>160</v>
      </c>
    </row>
    <row r="209" spans="2:65" s="13" customFormat="1" ht="10.199999999999999">
      <c r="B209" s="165"/>
      <c r="D209" s="159" t="s">
        <v>167</v>
      </c>
      <c r="E209" s="166" t="s">
        <v>1</v>
      </c>
      <c r="F209" s="167" t="s">
        <v>1368</v>
      </c>
      <c r="H209" s="168">
        <v>1</v>
      </c>
      <c r="I209" s="169"/>
      <c r="L209" s="165"/>
      <c r="M209" s="170"/>
      <c r="T209" s="171"/>
      <c r="AT209" s="166" t="s">
        <v>167</v>
      </c>
      <c r="AU209" s="166" t="s">
        <v>83</v>
      </c>
      <c r="AV209" s="13" t="s">
        <v>83</v>
      </c>
      <c r="AW209" s="13" t="s">
        <v>29</v>
      </c>
      <c r="AX209" s="13" t="s">
        <v>72</v>
      </c>
      <c r="AY209" s="166" t="s">
        <v>160</v>
      </c>
    </row>
    <row r="210" spans="2:65" s="14" customFormat="1" ht="10.199999999999999">
      <c r="B210" s="172"/>
      <c r="D210" s="159" t="s">
        <v>167</v>
      </c>
      <c r="E210" s="173" t="s">
        <v>1</v>
      </c>
      <c r="F210" s="174" t="s">
        <v>174</v>
      </c>
      <c r="H210" s="175">
        <v>1</v>
      </c>
      <c r="I210" s="176"/>
      <c r="L210" s="172"/>
      <c r="M210" s="177"/>
      <c r="T210" s="178"/>
      <c r="AT210" s="173" t="s">
        <v>167</v>
      </c>
      <c r="AU210" s="173" t="s">
        <v>83</v>
      </c>
      <c r="AV210" s="14" t="s">
        <v>166</v>
      </c>
      <c r="AW210" s="14" t="s">
        <v>29</v>
      </c>
      <c r="AX210" s="14" t="s">
        <v>76</v>
      </c>
      <c r="AY210" s="173" t="s">
        <v>160</v>
      </c>
    </row>
    <row r="211" spans="2:65" s="1" customFormat="1" ht="16.5" customHeight="1">
      <c r="B211" s="143"/>
      <c r="C211" s="186" t="s">
        <v>221</v>
      </c>
      <c r="D211" s="186" t="s">
        <v>260</v>
      </c>
      <c r="E211" s="187" t="s">
        <v>1389</v>
      </c>
      <c r="F211" s="188" t="s">
        <v>1390</v>
      </c>
      <c r="G211" s="189" t="s">
        <v>289</v>
      </c>
      <c r="H211" s="190">
        <v>1</v>
      </c>
      <c r="I211" s="191"/>
      <c r="J211" s="192">
        <f>ROUND(I211*H211,2)</f>
        <v>0</v>
      </c>
      <c r="K211" s="193"/>
      <c r="L211" s="194"/>
      <c r="M211" s="195" t="s">
        <v>1</v>
      </c>
      <c r="N211" s="196" t="s">
        <v>38</v>
      </c>
      <c r="P211" s="154">
        <f>O211*H211</f>
        <v>0</v>
      </c>
      <c r="Q211" s="154">
        <v>0</v>
      </c>
      <c r="R211" s="154">
        <f>Q211*H211</f>
        <v>0</v>
      </c>
      <c r="S211" s="154">
        <v>0</v>
      </c>
      <c r="T211" s="155">
        <f>S211*H211</f>
        <v>0</v>
      </c>
      <c r="AR211" s="156" t="s">
        <v>869</v>
      </c>
      <c r="AT211" s="156" t="s">
        <v>260</v>
      </c>
      <c r="AU211" s="156" t="s">
        <v>83</v>
      </c>
      <c r="AY211" s="17" t="s">
        <v>160</v>
      </c>
      <c r="BE211" s="157">
        <f>IF(N211="základná",J211,0)</f>
        <v>0</v>
      </c>
      <c r="BF211" s="157">
        <f>IF(N211="znížená",J211,0)</f>
        <v>0</v>
      </c>
      <c r="BG211" s="157">
        <f>IF(N211="zákl. prenesená",J211,0)</f>
        <v>0</v>
      </c>
      <c r="BH211" s="157">
        <f>IF(N211="zníž. prenesená",J211,0)</f>
        <v>0</v>
      </c>
      <c r="BI211" s="157">
        <f>IF(N211="nulová",J211,0)</f>
        <v>0</v>
      </c>
      <c r="BJ211" s="17" t="s">
        <v>83</v>
      </c>
      <c r="BK211" s="157">
        <f>ROUND(I211*H211,2)</f>
        <v>0</v>
      </c>
      <c r="BL211" s="17" t="s">
        <v>382</v>
      </c>
      <c r="BM211" s="156" t="s">
        <v>280</v>
      </c>
    </row>
    <row r="212" spans="2:65" s="11" customFormat="1" ht="25.95" customHeight="1">
      <c r="B212" s="131"/>
      <c r="D212" s="132" t="s">
        <v>71</v>
      </c>
      <c r="E212" s="133" t="s">
        <v>743</v>
      </c>
      <c r="F212" s="133" t="s">
        <v>744</v>
      </c>
      <c r="I212" s="134"/>
      <c r="J212" s="135">
        <f>BK212</f>
        <v>0</v>
      </c>
      <c r="L212" s="131"/>
      <c r="M212" s="136"/>
      <c r="P212" s="137">
        <f>SUM(P213:P214)</f>
        <v>0</v>
      </c>
      <c r="R212" s="137">
        <f>SUM(R213:R214)</f>
        <v>0</v>
      </c>
      <c r="T212" s="138">
        <f>SUM(T213:T214)</f>
        <v>0</v>
      </c>
      <c r="AR212" s="132" t="s">
        <v>190</v>
      </c>
      <c r="AT212" s="139" t="s">
        <v>71</v>
      </c>
      <c r="AU212" s="139" t="s">
        <v>72</v>
      </c>
      <c r="AY212" s="132" t="s">
        <v>160</v>
      </c>
      <c r="BK212" s="140">
        <f>SUM(BK213:BK214)</f>
        <v>0</v>
      </c>
    </row>
    <row r="213" spans="2:65" s="1" customFormat="1" ht="44.25" customHeight="1">
      <c r="B213" s="143"/>
      <c r="C213" s="144" t="s">
        <v>282</v>
      </c>
      <c r="D213" s="144" t="s">
        <v>162</v>
      </c>
      <c r="E213" s="145" t="s">
        <v>1391</v>
      </c>
      <c r="F213" s="146" t="s">
        <v>1392</v>
      </c>
      <c r="G213" s="147" t="s">
        <v>485</v>
      </c>
      <c r="H213" s="148">
        <v>1</v>
      </c>
      <c r="I213" s="149"/>
      <c r="J213" s="150">
        <f>ROUND(I213*H213,2)</f>
        <v>0</v>
      </c>
      <c r="K213" s="151"/>
      <c r="L213" s="32"/>
      <c r="M213" s="152" t="s">
        <v>1</v>
      </c>
      <c r="N213" s="153" t="s">
        <v>38</v>
      </c>
      <c r="P213" s="154">
        <f>O213*H213</f>
        <v>0</v>
      </c>
      <c r="Q213" s="154">
        <v>0</v>
      </c>
      <c r="R213" s="154">
        <f>Q213*H213</f>
        <v>0</v>
      </c>
      <c r="S213" s="154">
        <v>0</v>
      </c>
      <c r="T213" s="155">
        <f>S213*H213</f>
        <v>0</v>
      </c>
      <c r="AR213" s="156" t="s">
        <v>166</v>
      </c>
      <c r="AT213" s="156" t="s">
        <v>162</v>
      </c>
      <c r="AU213" s="156" t="s">
        <v>76</v>
      </c>
      <c r="AY213" s="17" t="s">
        <v>160</v>
      </c>
      <c r="BE213" s="157">
        <f>IF(N213="základná",J213,0)</f>
        <v>0</v>
      </c>
      <c r="BF213" s="157">
        <f>IF(N213="znížená",J213,0)</f>
        <v>0</v>
      </c>
      <c r="BG213" s="157">
        <f>IF(N213="zákl. prenesená",J213,0)</f>
        <v>0</v>
      </c>
      <c r="BH213" s="157">
        <f>IF(N213="zníž. prenesená",J213,0)</f>
        <v>0</v>
      </c>
      <c r="BI213" s="157">
        <f>IF(N213="nulová",J213,0)</f>
        <v>0</v>
      </c>
      <c r="BJ213" s="17" t="s">
        <v>83</v>
      </c>
      <c r="BK213" s="157">
        <f>ROUND(I213*H213,2)</f>
        <v>0</v>
      </c>
      <c r="BL213" s="17" t="s">
        <v>166</v>
      </c>
      <c r="BM213" s="156" t="s">
        <v>285</v>
      </c>
    </row>
    <row r="214" spans="2:65" s="1" customFormat="1" ht="16.5" customHeight="1">
      <c r="B214" s="143"/>
      <c r="C214" s="144" t="s">
        <v>230</v>
      </c>
      <c r="D214" s="144" t="s">
        <v>162</v>
      </c>
      <c r="E214" s="145" t="s">
        <v>1393</v>
      </c>
      <c r="F214" s="146" t="s">
        <v>1394</v>
      </c>
      <c r="G214" s="147" t="s">
        <v>485</v>
      </c>
      <c r="H214" s="148">
        <v>1</v>
      </c>
      <c r="I214" s="149"/>
      <c r="J214" s="150">
        <f>ROUND(I214*H214,2)</f>
        <v>0</v>
      </c>
      <c r="K214" s="151"/>
      <c r="L214" s="32"/>
      <c r="M214" s="201" t="s">
        <v>1</v>
      </c>
      <c r="N214" s="202" t="s">
        <v>38</v>
      </c>
      <c r="O214" s="203"/>
      <c r="P214" s="204">
        <f>O214*H214</f>
        <v>0</v>
      </c>
      <c r="Q214" s="204">
        <v>0</v>
      </c>
      <c r="R214" s="204">
        <f>Q214*H214</f>
        <v>0</v>
      </c>
      <c r="S214" s="204">
        <v>0</v>
      </c>
      <c r="T214" s="205">
        <f>S214*H214</f>
        <v>0</v>
      </c>
      <c r="AR214" s="156" t="s">
        <v>166</v>
      </c>
      <c r="AT214" s="156" t="s">
        <v>162</v>
      </c>
      <c r="AU214" s="156" t="s">
        <v>76</v>
      </c>
      <c r="AY214" s="17" t="s">
        <v>160</v>
      </c>
      <c r="BE214" s="157">
        <f>IF(N214="základná",J214,0)</f>
        <v>0</v>
      </c>
      <c r="BF214" s="157">
        <f>IF(N214="znížená",J214,0)</f>
        <v>0</v>
      </c>
      <c r="BG214" s="157">
        <f>IF(N214="zákl. prenesená",J214,0)</f>
        <v>0</v>
      </c>
      <c r="BH214" s="157">
        <f>IF(N214="zníž. prenesená",J214,0)</f>
        <v>0</v>
      </c>
      <c r="BI214" s="157">
        <f>IF(N214="nulová",J214,0)</f>
        <v>0</v>
      </c>
      <c r="BJ214" s="17" t="s">
        <v>83</v>
      </c>
      <c r="BK214" s="157">
        <f>ROUND(I214*H214,2)</f>
        <v>0</v>
      </c>
      <c r="BL214" s="17" t="s">
        <v>166</v>
      </c>
      <c r="BM214" s="156" t="s">
        <v>290</v>
      </c>
    </row>
    <row r="215" spans="2:65" s="1" customFormat="1" ht="6.9" customHeight="1">
      <c r="B215" s="47"/>
      <c r="C215" s="48"/>
      <c r="D215" s="48"/>
      <c r="E215" s="48"/>
      <c r="F215" s="48"/>
      <c r="G215" s="48"/>
      <c r="H215" s="48"/>
      <c r="I215" s="48"/>
      <c r="J215" s="48"/>
      <c r="K215" s="48"/>
      <c r="L215" s="32"/>
    </row>
  </sheetData>
  <autoFilter ref="C124:K214" xr:uid="{00000000-0009-0000-0000-000006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545"/>
  <sheetViews>
    <sheetView showGridLines="0" topLeftCell="A76" workbookViewId="0">
      <selection activeCell="AC133" sqref="AC133"/>
    </sheetView>
  </sheetViews>
  <sheetFormatPr defaultRowHeight="13.8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9.710937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104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2" t="str">
        <f>'Rekapitulácia stavby'!K6</f>
        <v>Príloha č.2_Výkaz výmer_Obratiská autobusov zadanie</v>
      </c>
      <c r="F7" s="253"/>
      <c r="G7" s="253"/>
      <c r="H7" s="253"/>
      <c r="L7" s="20"/>
    </row>
    <row r="8" spans="2:46" ht="12" customHeight="1">
      <c r="B8" s="20"/>
      <c r="D8" s="27" t="s">
        <v>124</v>
      </c>
      <c r="L8" s="20"/>
    </row>
    <row r="9" spans="2:46" s="1" customFormat="1" ht="16.5" customHeight="1">
      <c r="B9" s="32"/>
      <c r="E9" s="252" t="s">
        <v>1395</v>
      </c>
      <c r="F9" s="254"/>
      <c r="G9" s="254"/>
      <c r="H9" s="254"/>
      <c r="L9" s="32"/>
    </row>
    <row r="10" spans="2:46" s="1" customFormat="1" ht="12" customHeight="1">
      <c r="B10" s="32"/>
      <c r="D10" s="27" t="s">
        <v>126</v>
      </c>
      <c r="L10" s="32"/>
    </row>
    <row r="11" spans="2:46" s="1" customFormat="1" ht="30" customHeight="1">
      <c r="B11" s="32"/>
      <c r="E11" s="211" t="s">
        <v>1396</v>
      </c>
      <c r="F11" s="254"/>
      <c r="G11" s="254"/>
      <c r="H11" s="254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26. 1. 2026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tr">
        <f>IF('Rekapitulácia stavby'!AN10="","",'Rekapitulácia stavby'!AN10)</f>
        <v/>
      </c>
      <c r="L16" s="32"/>
    </row>
    <row r="17" spans="2:12" s="1" customFormat="1" ht="18" customHeight="1">
      <c r="B17" s="32"/>
      <c r="E17" s="25" t="str">
        <f>IF('Rekapitulácia stavby'!E11="","",'Rekapitulácia stavby'!E11)</f>
        <v xml:space="preserve"> </v>
      </c>
      <c r="I17" s="27" t="s">
        <v>25</v>
      </c>
      <c r="J17" s="25" t="str">
        <f>IF('Rekapitulácia stavby'!AN11="","",'Rekapitulácia stavby'!AN11)</f>
        <v/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5" t="str">
        <f>'Rekapitulácia stavby'!E14</f>
        <v>Vyplň údaj</v>
      </c>
      <c r="F20" s="216"/>
      <c r="G20" s="216"/>
      <c r="H20" s="216"/>
      <c r="I20" s="27" t="s">
        <v>25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24</v>
      </c>
      <c r="J22" s="25" t="str">
        <f>IF('Rekapitulácia stavby'!AN16="","",'Rekapitulácia stavby'!AN16)</f>
        <v/>
      </c>
      <c r="L22" s="32"/>
    </row>
    <row r="23" spans="2:12" s="1" customFormat="1" ht="18" customHeight="1">
      <c r="B23" s="32"/>
      <c r="E23" s="25" t="str">
        <f>IF('Rekapitulácia stavby'!E17="","",'Rekapitulácia stavby'!E17)</f>
        <v xml:space="preserve"> </v>
      </c>
      <c r="I23" s="27" t="s">
        <v>25</v>
      </c>
      <c r="J23" s="25" t="str">
        <f>IF('Rekapitulácia stavby'!AN17="","",'Rekapitulácia stavby'!AN17)</f>
        <v/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30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7"/>
      <c r="E29" s="221" t="s">
        <v>1</v>
      </c>
      <c r="F29" s="221"/>
      <c r="G29" s="221"/>
      <c r="H29" s="221"/>
      <c r="L29" s="97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32</v>
      </c>
      <c r="J32" s="69">
        <f>ROUND(J131,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" customHeight="1">
      <c r="B35" s="32"/>
      <c r="D35" s="58" t="s">
        <v>36</v>
      </c>
      <c r="E35" s="37" t="s">
        <v>37</v>
      </c>
      <c r="F35" s="99">
        <f>ROUND((SUM(BE131:BE544)),  2)</f>
        <v>0</v>
      </c>
      <c r="G35" s="100"/>
      <c r="H35" s="100"/>
      <c r="I35" s="101">
        <v>0.23</v>
      </c>
      <c r="J35" s="99">
        <f>ROUND(((SUM(BE131:BE544))*I35),  2)</f>
        <v>0</v>
      </c>
      <c r="L35" s="32"/>
    </row>
    <row r="36" spans="2:12" s="1" customFormat="1" ht="14.4" customHeight="1">
      <c r="B36" s="32"/>
      <c r="E36" s="37" t="s">
        <v>38</v>
      </c>
      <c r="F36" s="89">
        <f>ROUND((SUM(BF131:BF544)),  2)</f>
        <v>0</v>
      </c>
      <c r="I36" s="102">
        <v>0.23</v>
      </c>
      <c r="J36" s="89">
        <f>ROUND(((SUM(BF131:BF544))*I36),  2)</f>
        <v>0</v>
      </c>
      <c r="L36" s="32"/>
    </row>
    <row r="37" spans="2:12" s="1" customFormat="1" ht="14.4" hidden="1" customHeight="1">
      <c r="B37" s="32"/>
      <c r="E37" s="27" t="s">
        <v>39</v>
      </c>
      <c r="F37" s="89">
        <f>ROUND((SUM(BG131:BG544)),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40</v>
      </c>
      <c r="F38" s="89">
        <f>ROUND((SUM(BH131:BH544)),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41</v>
      </c>
      <c r="F39" s="99">
        <f>ROUND((SUM(BI131:BI544)),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42</v>
      </c>
      <c r="E41" s="60"/>
      <c r="F41" s="60"/>
      <c r="G41" s="105" t="s">
        <v>43</v>
      </c>
      <c r="H41" s="106" t="s">
        <v>44</v>
      </c>
      <c r="I41" s="60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hidden="1" customHeight="1">
      <c r="B82" s="32"/>
      <c r="C82" s="21" t="s">
        <v>128</v>
      </c>
      <c r="L82" s="32"/>
    </row>
    <row r="83" spans="2:12" s="1" customFormat="1" ht="6.9" hidden="1" customHeight="1">
      <c r="B83" s="32"/>
      <c r="L83" s="32"/>
    </row>
    <row r="84" spans="2:12" s="1" customFormat="1" ht="12" hidden="1" customHeight="1">
      <c r="B84" s="32"/>
      <c r="C84" s="27" t="s">
        <v>15</v>
      </c>
      <c r="L84" s="32"/>
    </row>
    <row r="85" spans="2:12" s="1" customFormat="1" ht="16.5" hidden="1" customHeight="1">
      <c r="B85" s="32"/>
      <c r="E85" s="252" t="str">
        <f>E7</f>
        <v>Príloha č.2_Výkaz výmer_Obratiská autobusov zadanie</v>
      </c>
      <c r="F85" s="253"/>
      <c r="G85" s="253"/>
      <c r="H85" s="253"/>
      <c r="L85" s="32"/>
    </row>
    <row r="86" spans="2:12" ht="12" hidden="1" customHeight="1">
      <c r="B86" s="20"/>
      <c r="C86" s="27" t="s">
        <v>124</v>
      </c>
      <c r="L86" s="20"/>
    </row>
    <row r="87" spans="2:12" s="1" customFormat="1" ht="16.5" hidden="1" customHeight="1">
      <c r="B87" s="32"/>
      <c r="E87" s="252" t="s">
        <v>1395</v>
      </c>
      <c r="F87" s="254"/>
      <c r="G87" s="254"/>
      <c r="H87" s="254"/>
      <c r="L87" s="32"/>
    </row>
    <row r="88" spans="2:12" s="1" customFormat="1" ht="12" hidden="1" customHeight="1">
      <c r="B88" s="32"/>
      <c r="C88" s="27" t="s">
        <v>126</v>
      </c>
      <c r="L88" s="32"/>
    </row>
    <row r="89" spans="2:12" s="1" customFormat="1" ht="30" hidden="1" customHeight="1">
      <c r="B89" s="32"/>
      <c r="E89" s="211" t="str">
        <f>E11</f>
        <v>SO_02_01_MS - Obratisko autobusov Malý Šúr v obci Kostolná pri Dunaji</v>
      </c>
      <c r="F89" s="254"/>
      <c r="G89" s="254"/>
      <c r="H89" s="254"/>
      <c r="L89" s="32"/>
    </row>
    <row r="90" spans="2:12" s="1" customFormat="1" ht="6.9" hidden="1" customHeight="1">
      <c r="B90" s="32"/>
      <c r="L90" s="32"/>
    </row>
    <row r="91" spans="2:12" s="1" customFormat="1" ht="12" hidden="1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26. 1. 2026</v>
      </c>
      <c r="L91" s="32"/>
    </row>
    <row r="92" spans="2:12" s="1" customFormat="1" ht="6.9" hidden="1" customHeight="1">
      <c r="B92" s="32"/>
      <c r="L92" s="32"/>
    </row>
    <row r="93" spans="2:12" s="1" customFormat="1" ht="15.15" hidden="1" customHeight="1">
      <c r="B93" s="32"/>
      <c r="C93" s="27" t="s">
        <v>23</v>
      </c>
      <c r="F93" s="25" t="str">
        <f>E17</f>
        <v xml:space="preserve"> </v>
      </c>
      <c r="I93" s="27" t="s">
        <v>28</v>
      </c>
      <c r="J93" s="30" t="str">
        <f>E23</f>
        <v xml:space="preserve"> </v>
      </c>
      <c r="L93" s="32"/>
    </row>
    <row r="94" spans="2:12" s="1" customFormat="1" ht="15.15" hidden="1" customHeight="1">
      <c r="B94" s="32"/>
      <c r="C94" s="27" t="s">
        <v>26</v>
      </c>
      <c r="F94" s="25" t="str">
        <f>IF(E20="","",E20)</f>
        <v>Vyplň údaj</v>
      </c>
      <c r="I94" s="27" t="s">
        <v>30</v>
      </c>
      <c r="J94" s="30" t="str">
        <f>E26</f>
        <v xml:space="preserve"> </v>
      </c>
      <c r="L94" s="32"/>
    </row>
    <row r="95" spans="2:12" s="1" customFormat="1" ht="10.35" hidden="1" customHeight="1">
      <c r="B95" s="32"/>
      <c r="L95" s="32"/>
    </row>
    <row r="96" spans="2:12" s="1" customFormat="1" ht="29.25" hidden="1" customHeight="1">
      <c r="B96" s="32"/>
      <c r="C96" s="111" t="s">
        <v>129</v>
      </c>
      <c r="D96" s="103"/>
      <c r="E96" s="103"/>
      <c r="F96" s="103"/>
      <c r="G96" s="103"/>
      <c r="H96" s="103"/>
      <c r="I96" s="103"/>
      <c r="J96" s="112" t="s">
        <v>130</v>
      </c>
      <c r="K96" s="103"/>
      <c r="L96" s="32"/>
    </row>
    <row r="97" spans="2:47" s="1" customFormat="1" ht="10.35" hidden="1" customHeight="1">
      <c r="B97" s="32"/>
      <c r="L97" s="32"/>
    </row>
    <row r="98" spans="2:47" s="1" customFormat="1" ht="22.8" hidden="1" customHeight="1">
      <c r="B98" s="32"/>
      <c r="C98" s="113" t="s">
        <v>131</v>
      </c>
      <c r="J98" s="69">
        <f>J131</f>
        <v>0</v>
      </c>
      <c r="L98" s="32"/>
      <c r="AU98" s="17" t="s">
        <v>132</v>
      </c>
    </row>
    <row r="99" spans="2:47" s="8" customFormat="1" ht="24.9" hidden="1" customHeight="1">
      <c r="B99" s="114"/>
      <c r="D99" s="115" t="s">
        <v>133</v>
      </c>
      <c r="E99" s="116"/>
      <c r="F99" s="116"/>
      <c r="G99" s="116"/>
      <c r="H99" s="116"/>
      <c r="I99" s="116"/>
      <c r="J99" s="117">
        <f>J132</f>
        <v>0</v>
      </c>
      <c r="L99" s="114"/>
    </row>
    <row r="100" spans="2:47" s="9" customFormat="1" ht="19.95" hidden="1" customHeight="1">
      <c r="B100" s="118"/>
      <c r="D100" s="119" t="s">
        <v>134</v>
      </c>
      <c r="E100" s="120"/>
      <c r="F100" s="120"/>
      <c r="G100" s="120"/>
      <c r="H100" s="120"/>
      <c r="I100" s="120"/>
      <c r="J100" s="121">
        <f>J133</f>
        <v>0</v>
      </c>
      <c r="L100" s="118"/>
    </row>
    <row r="101" spans="2:47" s="9" customFormat="1" ht="19.95" hidden="1" customHeight="1">
      <c r="B101" s="118"/>
      <c r="D101" s="119" t="s">
        <v>135</v>
      </c>
      <c r="E101" s="120"/>
      <c r="F101" s="120"/>
      <c r="G101" s="120"/>
      <c r="H101" s="120"/>
      <c r="I101" s="120"/>
      <c r="J101" s="121">
        <f>J238</f>
        <v>0</v>
      </c>
      <c r="L101" s="118"/>
    </row>
    <row r="102" spans="2:47" s="9" customFormat="1" ht="19.95" hidden="1" customHeight="1">
      <c r="B102" s="118"/>
      <c r="D102" s="119" t="s">
        <v>137</v>
      </c>
      <c r="E102" s="120"/>
      <c r="F102" s="120"/>
      <c r="G102" s="120"/>
      <c r="H102" s="120"/>
      <c r="I102" s="120"/>
      <c r="J102" s="121">
        <f>J253</f>
        <v>0</v>
      </c>
      <c r="L102" s="118"/>
    </row>
    <row r="103" spans="2:47" s="9" customFormat="1" ht="19.95" hidden="1" customHeight="1">
      <c r="B103" s="118"/>
      <c r="D103" s="119" t="s">
        <v>138</v>
      </c>
      <c r="E103" s="120"/>
      <c r="F103" s="120"/>
      <c r="G103" s="120"/>
      <c r="H103" s="120"/>
      <c r="I103" s="120"/>
      <c r="J103" s="121">
        <f>J271</f>
        <v>0</v>
      </c>
      <c r="L103" s="118"/>
    </row>
    <row r="104" spans="2:47" s="9" customFormat="1" ht="19.95" hidden="1" customHeight="1">
      <c r="B104" s="118"/>
      <c r="D104" s="119" t="s">
        <v>139</v>
      </c>
      <c r="E104" s="120"/>
      <c r="F104" s="120"/>
      <c r="G104" s="120"/>
      <c r="H104" s="120"/>
      <c r="I104" s="120"/>
      <c r="J104" s="121">
        <f>J401</f>
        <v>0</v>
      </c>
      <c r="L104" s="118"/>
    </row>
    <row r="105" spans="2:47" s="9" customFormat="1" ht="19.95" hidden="1" customHeight="1">
      <c r="B105" s="118"/>
      <c r="D105" s="119" t="s">
        <v>140</v>
      </c>
      <c r="E105" s="120"/>
      <c r="F105" s="120"/>
      <c r="G105" s="120"/>
      <c r="H105" s="120"/>
      <c r="I105" s="120"/>
      <c r="J105" s="121">
        <f>J410</f>
        <v>0</v>
      </c>
      <c r="L105" s="118"/>
    </row>
    <row r="106" spans="2:47" s="9" customFormat="1" ht="19.95" hidden="1" customHeight="1">
      <c r="B106" s="118"/>
      <c r="D106" s="119" t="s">
        <v>141</v>
      </c>
      <c r="E106" s="120"/>
      <c r="F106" s="120"/>
      <c r="G106" s="120"/>
      <c r="H106" s="120"/>
      <c r="I106" s="120"/>
      <c r="J106" s="121">
        <f>J536</f>
        <v>0</v>
      </c>
      <c r="L106" s="118"/>
    </row>
    <row r="107" spans="2:47" s="8" customFormat="1" ht="24.9" hidden="1" customHeight="1">
      <c r="B107" s="114"/>
      <c r="D107" s="115" t="s">
        <v>142</v>
      </c>
      <c r="E107" s="116"/>
      <c r="F107" s="116"/>
      <c r="G107" s="116"/>
      <c r="H107" s="116"/>
      <c r="I107" s="116"/>
      <c r="J107" s="117">
        <f>J539</f>
        <v>0</v>
      </c>
      <c r="L107" s="114"/>
    </row>
    <row r="108" spans="2:47" s="9" customFormat="1" ht="19.95" hidden="1" customHeight="1">
      <c r="B108" s="118"/>
      <c r="D108" s="119" t="s">
        <v>143</v>
      </c>
      <c r="E108" s="120"/>
      <c r="F108" s="120"/>
      <c r="G108" s="120"/>
      <c r="H108" s="120"/>
      <c r="I108" s="120"/>
      <c r="J108" s="121">
        <f>J540</f>
        <v>0</v>
      </c>
      <c r="L108" s="118"/>
    </row>
    <row r="109" spans="2:47" s="8" customFormat="1" ht="24.9" hidden="1" customHeight="1">
      <c r="B109" s="114"/>
      <c r="D109" s="115" t="s">
        <v>145</v>
      </c>
      <c r="E109" s="116"/>
      <c r="F109" s="116"/>
      <c r="G109" s="116"/>
      <c r="H109" s="116"/>
      <c r="I109" s="116"/>
      <c r="J109" s="117">
        <f>J542</f>
        <v>0</v>
      </c>
      <c r="L109" s="114"/>
    </row>
    <row r="110" spans="2:47" s="1" customFormat="1" ht="21.75" hidden="1" customHeight="1">
      <c r="B110" s="32"/>
      <c r="L110" s="32"/>
    </row>
    <row r="111" spans="2:47" s="1" customFormat="1" ht="6.9" hidden="1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32"/>
    </row>
    <row r="112" spans="2:47" ht="10.199999999999999" hidden="1"/>
    <row r="113" spans="2:12" ht="10.199999999999999" hidden="1"/>
    <row r="114" spans="2:12" ht="10.199999999999999" hidden="1"/>
    <row r="115" spans="2:12" s="1" customFormat="1" ht="6.9" customHeight="1"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32"/>
    </row>
    <row r="116" spans="2:12" s="1" customFormat="1" ht="24.9" customHeight="1">
      <c r="B116" s="32"/>
      <c r="C116" s="21" t="s">
        <v>146</v>
      </c>
      <c r="L116" s="32"/>
    </row>
    <row r="117" spans="2:12" s="1" customFormat="1" ht="6.9" customHeight="1">
      <c r="B117" s="32"/>
      <c r="L117" s="32"/>
    </row>
    <row r="118" spans="2:12" s="1" customFormat="1" ht="12" customHeight="1">
      <c r="B118" s="32"/>
      <c r="C118" s="27" t="s">
        <v>15</v>
      </c>
      <c r="L118" s="32"/>
    </row>
    <row r="119" spans="2:12" s="1" customFormat="1" ht="16.5" customHeight="1">
      <c r="B119" s="32"/>
      <c r="E119" s="252" t="str">
        <f>E7</f>
        <v>Príloha č.2_Výkaz výmer_Obratiská autobusov zadanie</v>
      </c>
      <c r="F119" s="253"/>
      <c r="G119" s="253"/>
      <c r="H119" s="253"/>
      <c r="L119" s="32"/>
    </row>
    <row r="120" spans="2:12" ht="12" customHeight="1">
      <c r="B120" s="20"/>
      <c r="C120" s="27" t="s">
        <v>124</v>
      </c>
      <c r="L120" s="20"/>
    </row>
    <row r="121" spans="2:12" s="1" customFormat="1" ht="16.5" customHeight="1">
      <c r="B121" s="32"/>
      <c r="E121" s="252" t="s">
        <v>1395</v>
      </c>
      <c r="F121" s="254"/>
      <c r="G121" s="254"/>
      <c r="H121" s="254"/>
      <c r="L121" s="32"/>
    </row>
    <row r="122" spans="2:12" s="1" customFormat="1" ht="12" customHeight="1">
      <c r="B122" s="32"/>
      <c r="C122" s="27" t="s">
        <v>126</v>
      </c>
      <c r="L122" s="32"/>
    </row>
    <row r="123" spans="2:12" s="1" customFormat="1" ht="30" customHeight="1">
      <c r="B123" s="32"/>
      <c r="E123" s="211" t="str">
        <f>E11</f>
        <v>SO_02_01_MS - Obratisko autobusov Malý Šúr v obci Kostolná pri Dunaji</v>
      </c>
      <c r="F123" s="254"/>
      <c r="G123" s="254"/>
      <c r="H123" s="254"/>
      <c r="L123" s="32"/>
    </row>
    <row r="124" spans="2:12" s="1" customFormat="1" ht="6.9" customHeight="1">
      <c r="B124" s="32"/>
      <c r="L124" s="32"/>
    </row>
    <row r="125" spans="2:12" s="1" customFormat="1" ht="12" customHeight="1">
      <c r="B125" s="32"/>
      <c r="C125" s="27" t="s">
        <v>19</v>
      </c>
      <c r="F125" s="25" t="str">
        <f>F14</f>
        <v xml:space="preserve"> </v>
      </c>
      <c r="I125" s="27" t="s">
        <v>21</v>
      </c>
      <c r="J125" s="55" t="str">
        <f>IF(J14="","",J14)</f>
        <v>26. 1. 2026</v>
      </c>
      <c r="L125" s="32"/>
    </row>
    <row r="126" spans="2:12" s="1" customFormat="1" ht="6.9" customHeight="1">
      <c r="B126" s="32"/>
      <c r="L126" s="32"/>
    </row>
    <row r="127" spans="2:12" s="1" customFormat="1" ht="15.15" customHeight="1">
      <c r="B127" s="32"/>
      <c r="C127" s="27" t="s">
        <v>23</v>
      </c>
      <c r="F127" s="25" t="str">
        <f>E17</f>
        <v xml:space="preserve"> </v>
      </c>
      <c r="I127" s="27" t="s">
        <v>28</v>
      </c>
      <c r="J127" s="30" t="str">
        <f>E23</f>
        <v xml:space="preserve"> </v>
      </c>
      <c r="L127" s="32"/>
    </row>
    <row r="128" spans="2:12" s="1" customFormat="1" ht="15.15" customHeight="1">
      <c r="B128" s="32"/>
      <c r="C128" s="27" t="s">
        <v>26</v>
      </c>
      <c r="F128" s="25" t="str">
        <f>IF(E20="","",E20)</f>
        <v>Vyplň údaj</v>
      </c>
      <c r="I128" s="27" t="s">
        <v>30</v>
      </c>
      <c r="J128" s="30" t="str">
        <f>E26</f>
        <v xml:space="preserve"> </v>
      </c>
      <c r="L128" s="32"/>
    </row>
    <row r="129" spans="2:65" s="1" customFormat="1" ht="10.35" customHeight="1">
      <c r="B129" s="32"/>
      <c r="L129" s="32"/>
    </row>
    <row r="130" spans="2:65" s="10" customFormat="1" ht="29.25" customHeight="1">
      <c r="B130" s="122"/>
      <c r="C130" s="123" t="s">
        <v>147</v>
      </c>
      <c r="D130" s="124" t="s">
        <v>57</v>
      </c>
      <c r="E130" s="124" t="s">
        <v>53</v>
      </c>
      <c r="F130" s="124" t="s">
        <v>54</v>
      </c>
      <c r="G130" s="124" t="s">
        <v>148</v>
      </c>
      <c r="H130" s="124" t="s">
        <v>149</v>
      </c>
      <c r="I130" s="124" t="s">
        <v>150</v>
      </c>
      <c r="J130" s="125" t="s">
        <v>130</v>
      </c>
      <c r="K130" s="126" t="s">
        <v>151</v>
      </c>
      <c r="L130" s="122"/>
      <c r="M130" s="62" t="s">
        <v>1</v>
      </c>
      <c r="N130" s="63" t="s">
        <v>36</v>
      </c>
      <c r="O130" s="63" t="s">
        <v>152</v>
      </c>
      <c r="P130" s="63" t="s">
        <v>153</v>
      </c>
      <c r="Q130" s="63" t="s">
        <v>154</v>
      </c>
      <c r="R130" s="63" t="s">
        <v>155</v>
      </c>
      <c r="S130" s="63" t="s">
        <v>156</v>
      </c>
      <c r="T130" s="64" t="s">
        <v>157</v>
      </c>
    </row>
    <row r="131" spans="2:65" s="1" customFormat="1" ht="22.8" customHeight="1">
      <c r="B131" s="32"/>
      <c r="C131" s="67" t="s">
        <v>131</v>
      </c>
      <c r="J131" s="127">
        <f>BK131</f>
        <v>0</v>
      </c>
      <c r="L131" s="32"/>
      <c r="M131" s="65"/>
      <c r="N131" s="56"/>
      <c r="O131" s="56"/>
      <c r="P131" s="128">
        <f>P132+P539+P542</f>
        <v>0</v>
      </c>
      <c r="Q131" s="56"/>
      <c r="R131" s="128">
        <f>R132+R539+R542</f>
        <v>92.394859999999994</v>
      </c>
      <c r="S131" s="56"/>
      <c r="T131" s="129">
        <f>T132+T539+T542</f>
        <v>536.25</v>
      </c>
      <c r="AT131" s="17" t="s">
        <v>71</v>
      </c>
      <c r="AU131" s="17" t="s">
        <v>132</v>
      </c>
      <c r="BK131" s="130">
        <f>BK132+BK539+BK542</f>
        <v>0</v>
      </c>
    </row>
    <row r="132" spans="2:65" s="11" customFormat="1" ht="25.95" customHeight="1">
      <c r="B132" s="131"/>
      <c r="D132" s="132" t="s">
        <v>71</v>
      </c>
      <c r="E132" s="133" t="s">
        <v>158</v>
      </c>
      <c r="F132" s="133" t="s">
        <v>159</v>
      </c>
      <c r="I132" s="134"/>
      <c r="J132" s="135">
        <f>BK132</f>
        <v>0</v>
      </c>
      <c r="L132" s="131"/>
      <c r="M132" s="136"/>
      <c r="P132" s="137">
        <f>P133+P238+P253+P271+P401+P410+P536</f>
        <v>0</v>
      </c>
      <c r="R132" s="137">
        <f>R133+R238+R253+R271+R401+R410+R536</f>
        <v>92.394859999999994</v>
      </c>
      <c r="T132" s="138">
        <f>T133+T238+T253+T271+T401+T410+T536</f>
        <v>536.25</v>
      </c>
      <c r="AR132" s="132" t="s">
        <v>76</v>
      </c>
      <c r="AT132" s="139" t="s">
        <v>71</v>
      </c>
      <c r="AU132" s="139" t="s">
        <v>72</v>
      </c>
      <c r="AY132" s="132" t="s">
        <v>160</v>
      </c>
      <c r="BK132" s="140">
        <f>BK133+BK238+BK253+BK271+BK401+BK410+BK536</f>
        <v>0</v>
      </c>
    </row>
    <row r="133" spans="2:65" s="11" customFormat="1" ht="22.8" customHeight="1">
      <c r="B133" s="131"/>
      <c r="D133" s="132" t="s">
        <v>71</v>
      </c>
      <c r="E133" s="141" t="s">
        <v>76</v>
      </c>
      <c r="F133" s="141" t="s">
        <v>161</v>
      </c>
      <c r="I133" s="134"/>
      <c r="J133" s="142">
        <f>BK133</f>
        <v>0</v>
      </c>
      <c r="L133" s="131"/>
      <c r="M133" s="136"/>
      <c r="P133" s="137">
        <f>SUM(P134:P237)</f>
        <v>0</v>
      </c>
      <c r="R133" s="137">
        <f>SUM(R134:R237)</f>
        <v>3.0000000000000002E-2</v>
      </c>
      <c r="T133" s="138">
        <f>SUM(T134:T237)</f>
        <v>536.25</v>
      </c>
      <c r="AR133" s="132" t="s">
        <v>76</v>
      </c>
      <c r="AT133" s="139" t="s">
        <v>71</v>
      </c>
      <c r="AU133" s="139" t="s">
        <v>76</v>
      </c>
      <c r="AY133" s="132" t="s">
        <v>160</v>
      </c>
      <c r="BK133" s="140">
        <f>SUM(BK134:BK237)</f>
        <v>0</v>
      </c>
    </row>
    <row r="134" spans="2:65" s="1" customFormat="1" ht="16.5" customHeight="1">
      <c r="B134" s="143"/>
      <c r="C134" s="144" t="s">
        <v>76</v>
      </c>
      <c r="D134" s="144" t="s">
        <v>162</v>
      </c>
      <c r="E134" s="145" t="s">
        <v>1397</v>
      </c>
      <c r="F134" s="146" t="s">
        <v>1398</v>
      </c>
      <c r="G134" s="147" t="s">
        <v>601</v>
      </c>
      <c r="H134" s="148">
        <v>140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38</v>
      </c>
      <c r="P134" s="154">
        <f>O134*H134</f>
        <v>0</v>
      </c>
      <c r="Q134" s="154">
        <v>0</v>
      </c>
      <c r="R134" s="154">
        <f>Q134*H134</f>
        <v>0</v>
      </c>
      <c r="S134" s="154">
        <v>0</v>
      </c>
      <c r="T134" s="155">
        <f>S134*H134</f>
        <v>0</v>
      </c>
      <c r="AR134" s="156" t="s">
        <v>166</v>
      </c>
      <c r="AT134" s="156" t="s">
        <v>162</v>
      </c>
      <c r="AU134" s="156" t="s">
        <v>83</v>
      </c>
      <c r="AY134" s="17" t="s">
        <v>160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83</v>
      </c>
      <c r="BK134" s="157">
        <f>ROUND(I134*H134,2)</f>
        <v>0</v>
      </c>
      <c r="BL134" s="17" t="s">
        <v>166</v>
      </c>
      <c r="BM134" s="156" t="s">
        <v>83</v>
      </c>
    </row>
    <row r="135" spans="2:65" s="12" customFormat="1" ht="10.199999999999999">
      <c r="B135" s="158"/>
      <c r="D135" s="159" t="s">
        <v>167</v>
      </c>
      <c r="E135" s="160" t="s">
        <v>1</v>
      </c>
      <c r="F135" s="161" t="s">
        <v>1399</v>
      </c>
      <c r="H135" s="160" t="s">
        <v>1</v>
      </c>
      <c r="I135" s="162"/>
      <c r="L135" s="158"/>
      <c r="M135" s="163"/>
      <c r="T135" s="164"/>
      <c r="AT135" s="160" t="s">
        <v>167</v>
      </c>
      <c r="AU135" s="160" t="s">
        <v>83</v>
      </c>
      <c r="AV135" s="12" t="s">
        <v>76</v>
      </c>
      <c r="AW135" s="12" t="s">
        <v>29</v>
      </c>
      <c r="AX135" s="12" t="s">
        <v>72</v>
      </c>
      <c r="AY135" s="160" t="s">
        <v>160</v>
      </c>
    </row>
    <row r="136" spans="2:65" s="12" customFormat="1" ht="10.199999999999999">
      <c r="B136" s="158"/>
      <c r="D136" s="159" t="s">
        <v>167</v>
      </c>
      <c r="E136" s="160" t="s">
        <v>1</v>
      </c>
      <c r="F136" s="161" t="s">
        <v>1400</v>
      </c>
      <c r="H136" s="160" t="s">
        <v>1</v>
      </c>
      <c r="I136" s="162"/>
      <c r="L136" s="158"/>
      <c r="M136" s="163"/>
      <c r="T136" s="164"/>
      <c r="AT136" s="160" t="s">
        <v>167</v>
      </c>
      <c r="AU136" s="160" t="s">
        <v>83</v>
      </c>
      <c r="AV136" s="12" t="s">
        <v>76</v>
      </c>
      <c r="AW136" s="12" t="s">
        <v>29</v>
      </c>
      <c r="AX136" s="12" t="s">
        <v>72</v>
      </c>
      <c r="AY136" s="160" t="s">
        <v>160</v>
      </c>
    </row>
    <row r="137" spans="2:65" s="13" customFormat="1" ht="10.199999999999999">
      <c r="B137" s="165"/>
      <c r="D137" s="159" t="s">
        <v>167</v>
      </c>
      <c r="E137" s="166" t="s">
        <v>1</v>
      </c>
      <c r="F137" s="167" t="s">
        <v>638</v>
      </c>
      <c r="H137" s="168">
        <v>140</v>
      </c>
      <c r="I137" s="169"/>
      <c r="L137" s="165"/>
      <c r="M137" s="170"/>
      <c r="T137" s="171"/>
      <c r="AT137" s="166" t="s">
        <v>167</v>
      </c>
      <c r="AU137" s="166" t="s">
        <v>83</v>
      </c>
      <c r="AV137" s="13" t="s">
        <v>83</v>
      </c>
      <c r="AW137" s="13" t="s">
        <v>29</v>
      </c>
      <c r="AX137" s="13" t="s">
        <v>72</v>
      </c>
      <c r="AY137" s="166" t="s">
        <v>160</v>
      </c>
    </row>
    <row r="138" spans="2:65" s="14" customFormat="1" ht="10.199999999999999">
      <c r="B138" s="172"/>
      <c r="D138" s="159" t="s">
        <v>167</v>
      </c>
      <c r="E138" s="173" t="s">
        <v>1</v>
      </c>
      <c r="F138" s="174" t="s">
        <v>174</v>
      </c>
      <c r="H138" s="175">
        <v>140</v>
      </c>
      <c r="I138" s="176"/>
      <c r="L138" s="172"/>
      <c r="M138" s="177"/>
      <c r="T138" s="178"/>
      <c r="AT138" s="173" t="s">
        <v>167</v>
      </c>
      <c r="AU138" s="173" t="s">
        <v>83</v>
      </c>
      <c r="AV138" s="14" t="s">
        <v>166</v>
      </c>
      <c r="AW138" s="14" t="s">
        <v>29</v>
      </c>
      <c r="AX138" s="14" t="s">
        <v>76</v>
      </c>
      <c r="AY138" s="173" t="s">
        <v>160</v>
      </c>
    </row>
    <row r="139" spans="2:65" s="1" customFormat="1" ht="24.15" customHeight="1">
      <c r="B139" s="143"/>
      <c r="C139" s="144" t="s">
        <v>83</v>
      </c>
      <c r="D139" s="144" t="s">
        <v>162</v>
      </c>
      <c r="E139" s="145" t="s">
        <v>1401</v>
      </c>
      <c r="F139" s="146" t="s">
        <v>1402</v>
      </c>
      <c r="G139" s="147" t="s">
        <v>165</v>
      </c>
      <c r="H139" s="148">
        <v>90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38</v>
      </c>
      <c r="P139" s="154">
        <f>O139*H139</f>
        <v>0</v>
      </c>
      <c r="Q139" s="154">
        <v>0</v>
      </c>
      <c r="R139" s="154">
        <f>Q139*H139</f>
        <v>0</v>
      </c>
      <c r="S139" s="154">
        <v>0.25</v>
      </c>
      <c r="T139" s="155">
        <f>S139*H139</f>
        <v>22.5</v>
      </c>
      <c r="AR139" s="156" t="s">
        <v>166</v>
      </c>
      <c r="AT139" s="156" t="s">
        <v>162</v>
      </c>
      <c r="AU139" s="156" t="s">
        <v>83</v>
      </c>
      <c r="AY139" s="17" t="s">
        <v>160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7" t="s">
        <v>83</v>
      </c>
      <c r="BK139" s="157">
        <f>ROUND(I139*H139,2)</f>
        <v>0</v>
      </c>
      <c r="BL139" s="17" t="s">
        <v>166</v>
      </c>
      <c r="BM139" s="156" t="s">
        <v>166</v>
      </c>
    </row>
    <row r="140" spans="2:65" s="12" customFormat="1" ht="10.199999999999999">
      <c r="B140" s="158"/>
      <c r="D140" s="159" t="s">
        <v>167</v>
      </c>
      <c r="E140" s="160" t="s">
        <v>1</v>
      </c>
      <c r="F140" s="161" t="s">
        <v>1403</v>
      </c>
      <c r="H140" s="160" t="s">
        <v>1</v>
      </c>
      <c r="I140" s="162"/>
      <c r="L140" s="158"/>
      <c r="M140" s="163"/>
      <c r="T140" s="164"/>
      <c r="AT140" s="160" t="s">
        <v>167</v>
      </c>
      <c r="AU140" s="160" t="s">
        <v>83</v>
      </c>
      <c r="AV140" s="12" t="s">
        <v>76</v>
      </c>
      <c r="AW140" s="12" t="s">
        <v>29</v>
      </c>
      <c r="AX140" s="12" t="s">
        <v>72</v>
      </c>
      <c r="AY140" s="160" t="s">
        <v>160</v>
      </c>
    </row>
    <row r="141" spans="2:65" s="12" customFormat="1" ht="10.199999999999999">
      <c r="B141" s="158"/>
      <c r="D141" s="159" t="s">
        <v>167</v>
      </c>
      <c r="E141" s="160" t="s">
        <v>1</v>
      </c>
      <c r="F141" s="161" t="s">
        <v>169</v>
      </c>
      <c r="H141" s="160" t="s">
        <v>1</v>
      </c>
      <c r="I141" s="162"/>
      <c r="L141" s="158"/>
      <c r="M141" s="163"/>
      <c r="T141" s="164"/>
      <c r="AT141" s="160" t="s">
        <v>167</v>
      </c>
      <c r="AU141" s="160" t="s">
        <v>83</v>
      </c>
      <c r="AV141" s="12" t="s">
        <v>76</v>
      </c>
      <c r="AW141" s="12" t="s">
        <v>29</v>
      </c>
      <c r="AX141" s="12" t="s">
        <v>72</v>
      </c>
      <c r="AY141" s="160" t="s">
        <v>160</v>
      </c>
    </row>
    <row r="142" spans="2:65" s="12" customFormat="1" ht="10.199999999999999">
      <c r="B142" s="158"/>
      <c r="D142" s="159" t="s">
        <v>167</v>
      </c>
      <c r="E142" s="160" t="s">
        <v>1</v>
      </c>
      <c r="F142" s="161" t="s">
        <v>170</v>
      </c>
      <c r="H142" s="160" t="s">
        <v>1</v>
      </c>
      <c r="I142" s="162"/>
      <c r="L142" s="158"/>
      <c r="M142" s="163"/>
      <c r="T142" s="164"/>
      <c r="AT142" s="160" t="s">
        <v>167</v>
      </c>
      <c r="AU142" s="160" t="s">
        <v>83</v>
      </c>
      <c r="AV142" s="12" t="s">
        <v>76</v>
      </c>
      <c r="AW142" s="12" t="s">
        <v>29</v>
      </c>
      <c r="AX142" s="12" t="s">
        <v>72</v>
      </c>
      <c r="AY142" s="160" t="s">
        <v>160</v>
      </c>
    </row>
    <row r="143" spans="2:65" s="13" customFormat="1" ht="10.199999999999999">
      <c r="B143" s="165"/>
      <c r="D143" s="159" t="s">
        <v>167</v>
      </c>
      <c r="E143" s="166" t="s">
        <v>1</v>
      </c>
      <c r="F143" s="167" t="s">
        <v>312</v>
      </c>
      <c r="H143" s="168">
        <v>90</v>
      </c>
      <c r="I143" s="169"/>
      <c r="L143" s="165"/>
      <c r="M143" s="170"/>
      <c r="T143" s="171"/>
      <c r="AT143" s="166" t="s">
        <v>167</v>
      </c>
      <c r="AU143" s="166" t="s">
        <v>83</v>
      </c>
      <c r="AV143" s="13" t="s">
        <v>83</v>
      </c>
      <c r="AW143" s="13" t="s">
        <v>29</v>
      </c>
      <c r="AX143" s="13" t="s">
        <v>72</v>
      </c>
      <c r="AY143" s="166" t="s">
        <v>160</v>
      </c>
    </row>
    <row r="144" spans="2:65" s="14" customFormat="1" ht="10.199999999999999">
      <c r="B144" s="172"/>
      <c r="D144" s="159" t="s">
        <v>167</v>
      </c>
      <c r="E144" s="173" t="s">
        <v>1</v>
      </c>
      <c r="F144" s="174" t="s">
        <v>174</v>
      </c>
      <c r="H144" s="175">
        <v>90</v>
      </c>
      <c r="I144" s="176"/>
      <c r="L144" s="172"/>
      <c r="M144" s="177"/>
      <c r="T144" s="178"/>
      <c r="AT144" s="173" t="s">
        <v>167</v>
      </c>
      <c r="AU144" s="173" t="s">
        <v>83</v>
      </c>
      <c r="AV144" s="14" t="s">
        <v>166</v>
      </c>
      <c r="AW144" s="14" t="s">
        <v>29</v>
      </c>
      <c r="AX144" s="14" t="s">
        <v>76</v>
      </c>
      <c r="AY144" s="173" t="s">
        <v>160</v>
      </c>
    </row>
    <row r="145" spans="2:65" s="1" customFormat="1" ht="24.15" customHeight="1">
      <c r="B145" s="143"/>
      <c r="C145" s="144" t="s">
        <v>179</v>
      </c>
      <c r="D145" s="144" t="s">
        <v>162</v>
      </c>
      <c r="E145" s="145" t="s">
        <v>175</v>
      </c>
      <c r="F145" s="146" t="s">
        <v>176</v>
      </c>
      <c r="G145" s="147" t="s">
        <v>165</v>
      </c>
      <c r="H145" s="148">
        <v>1250</v>
      </c>
      <c r="I145" s="149"/>
      <c r="J145" s="150">
        <f>ROUND(I145*H145,2)</f>
        <v>0</v>
      </c>
      <c r="K145" s="151"/>
      <c r="L145" s="32"/>
      <c r="M145" s="152" t="s">
        <v>1</v>
      </c>
      <c r="N145" s="153" t="s">
        <v>38</v>
      </c>
      <c r="P145" s="154">
        <f>O145*H145</f>
        <v>0</v>
      </c>
      <c r="Q145" s="154">
        <v>0</v>
      </c>
      <c r="R145" s="154">
        <f>Q145*H145</f>
        <v>0</v>
      </c>
      <c r="S145" s="154">
        <v>0.375</v>
      </c>
      <c r="T145" s="155">
        <f>S145*H145</f>
        <v>468.75</v>
      </c>
      <c r="AR145" s="156" t="s">
        <v>166</v>
      </c>
      <c r="AT145" s="156" t="s">
        <v>162</v>
      </c>
      <c r="AU145" s="156" t="s">
        <v>83</v>
      </c>
      <c r="AY145" s="17" t="s">
        <v>160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7" t="s">
        <v>83</v>
      </c>
      <c r="BK145" s="157">
        <f>ROUND(I145*H145,2)</f>
        <v>0</v>
      </c>
      <c r="BL145" s="17" t="s">
        <v>166</v>
      </c>
      <c r="BM145" s="156" t="s">
        <v>182</v>
      </c>
    </row>
    <row r="146" spans="2:65" s="12" customFormat="1" ht="10.199999999999999">
      <c r="B146" s="158"/>
      <c r="D146" s="159" t="s">
        <v>167</v>
      </c>
      <c r="E146" s="160" t="s">
        <v>1</v>
      </c>
      <c r="F146" s="161" t="s">
        <v>177</v>
      </c>
      <c r="H146" s="160" t="s">
        <v>1</v>
      </c>
      <c r="I146" s="162"/>
      <c r="L146" s="158"/>
      <c r="M146" s="163"/>
      <c r="T146" s="164"/>
      <c r="AT146" s="160" t="s">
        <v>167</v>
      </c>
      <c r="AU146" s="160" t="s">
        <v>83</v>
      </c>
      <c r="AV146" s="12" t="s">
        <v>76</v>
      </c>
      <c r="AW146" s="12" t="s">
        <v>29</v>
      </c>
      <c r="AX146" s="12" t="s">
        <v>72</v>
      </c>
      <c r="AY146" s="160" t="s">
        <v>160</v>
      </c>
    </row>
    <row r="147" spans="2:65" s="12" customFormat="1" ht="10.199999999999999">
      <c r="B147" s="158"/>
      <c r="D147" s="159" t="s">
        <v>167</v>
      </c>
      <c r="E147" s="160" t="s">
        <v>1</v>
      </c>
      <c r="F147" s="161" t="s">
        <v>1400</v>
      </c>
      <c r="H147" s="160" t="s">
        <v>1</v>
      </c>
      <c r="I147" s="162"/>
      <c r="L147" s="158"/>
      <c r="M147" s="163"/>
      <c r="T147" s="164"/>
      <c r="AT147" s="160" t="s">
        <v>167</v>
      </c>
      <c r="AU147" s="160" t="s">
        <v>83</v>
      </c>
      <c r="AV147" s="12" t="s">
        <v>76</v>
      </c>
      <c r="AW147" s="12" t="s">
        <v>29</v>
      </c>
      <c r="AX147" s="12" t="s">
        <v>72</v>
      </c>
      <c r="AY147" s="160" t="s">
        <v>160</v>
      </c>
    </row>
    <row r="148" spans="2:65" s="13" customFormat="1" ht="10.199999999999999">
      <c r="B148" s="165"/>
      <c r="D148" s="159" t="s">
        <v>167</v>
      </c>
      <c r="E148" s="166" t="s">
        <v>1</v>
      </c>
      <c r="F148" s="167" t="s">
        <v>1404</v>
      </c>
      <c r="H148" s="168">
        <v>1250</v>
      </c>
      <c r="I148" s="169"/>
      <c r="L148" s="165"/>
      <c r="M148" s="170"/>
      <c r="T148" s="171"/>
      <c r="AT148" s="166" t="s">
        <v>167</v>
      </c>
      <c r="AU148" s="166" t="s">
        <v>83</v>
      </c>
      <c r="AV148" s="13" t="s">
        <v>83</v>
      </c>
      <c r="AW148" s="13" t="s">
        <v>29</v>
      </c>
      <c r="AX148" s="13" t="s">
        <v>72</v>
      </c>
      <c r="AY148" s="166" t="s">
        <v>160</v>
      </c>
    </row>
    <row r="149" spans="2:65" s="14" customFormat="1" ht="10.199999999999999">
      <c r="B149" s="172"/>
      <c r="D149" s="159" t="s">
        <v>167</v>
      </c>
      <c r="E149" s="173" t="s">
        <v>1</v>
      </c>
      <c r="F149" s="174" t="s">
        <v>174</v>
      </c>
      <c r="H149" s="175">
        <v>1250</v>
      </c>
      <c r="I149" s="176"/>
      <c r="L149" s="172"/>
      <c r="M149" s="177"/>
      <c r="T149" s="178"/>
      <c r="AT149" s="173" t="s">
        <v>167</v>
      </c>
      <c r="AU149" s="173" t="s">
        <v>83</v>
      </c>
      <c r="AV149" s="14" t="s">
        <v>166</v>
      </c>
      <c r="AW149" s="14" t="s">
        <v>29</v>
      </c>
      <c r="AX149" s="14" t="s">
        <v>76</v>
      </c>
      <c r="AY149" s="173" t="s">
        <v>160</v>
      </c>
    </row>
    <row r="150" spans="2:65" s="1" customFormat="1" ht="33" customHeight="1">
      <c r="B150" s="143"/>
      <c r="C150" s="256" t="s">
        <v>651</v>
      </c>
      <c r="D150" s="256" t="s">
        <v>162</v>
      </c>
      <c r="E150" s="257" t="s">
        <v>1405</v>
      </c>
      <c r="F150" s="258" t="s">
        <v>1406</v>
      </c>
      <c r="G150" s="259" t="s">
        <v>165</v>
      </c>
      <c r="H150" s="260">
        <v>300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38</v>
      </c>
      <c r="P150" s="154">
        <f>O150*H150</f>
        <v>0</v>
      </c>
      <c r="Q150" s="154">
        <v>1E-4</v>
      </c>
      <c r="R150" s="154">
        <f>Q150*H150</f>
        <v>3.0000000000000002E-2</v>
      </c>
      <c r="S150" s="154">
        <v>0.15</v>
      </c>
      <c r="T150" s="155">
        <f>S150*H150</f>
        <v>45</v>
      </c>
      <c r="AR150" s="156" t="s">
        <v>166</v>
      </c>
      <c r="AT150" s="156" t="s">
        <v>162</v>
      </c>
      <c r="AU150" s="156" t="s">
        <v>83</v>
      </c>
      <c r="AY150" s="17" t="s">
        <v>160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83</v>
      </c>
      <c r="BK150" s="157">
        <f>ROUND(I150*H150,2)</f>
        <v>0</v>
      </c>
      <c r="BL150" s="17" t="s">
        <v>166</v>
      </c>
      <c r="BM150" s="156" t="s">
        <v>1407</v>
      </c>
    </row>
    <row r="151" spans="2:65" s="12" customFormat="1" ht="10.199999999999999">
      <c r="B151" s="158"/>
      <c r="C151" s="261"/>
      <c r="D151" s="262" t="s">
        <v>167</v>
      </c>
      <c r="E151" s="263" t="s">
        <v>1</v>
      </c>
      <c r="F151" s="264" t="s">
        <v>183</v>
      </c>
      <c r="G151" s="261"/>
      <c r="H151" s="263" t="s">
        <v>1</v>
      </c>
      <c r="I151" s="162"/>
      <c r="L151" s="158"/>
      <c r="M151" s="163"/>
      <c r="T151" s="164"/>
      <c r="AT151" s="160" t="s">
        <v>167</v>
      </c>
      <c r="AU151" s="160" t="s">
        <v>83</v>
      </c>
      <c r="AV151" s="12" t="s">
        <v>76</v>
      </c>
      <c r="AW151" s="12" t="s">
        <v>29</v>
      </c>
      <c r="AX151" s="12" t="s">
        <v>72</v>
      </c>
      <c r="AY151" s="160" t="s">
        <v>160</v>
      </c>
    </row>
    <row r="152" spans="2:65" s="13" customFormat="1" ht="10.199999999999999">
      <c r="B152" s="165"/>
      <c r="C152" s="265"/>
      <c r="D152" s="262" t="s">
        <v>167</v>
      </c>
      <c r="E152" s="266" t="s">
        <v>1</v>
      </c>
      <c r="F152" s="267" t="s">
        <v>171</v>
      </c>
      <c r="G152" s="265"/>
      <c r="H152" s="268">
        <v>300</v>
      </c>
      <c r="I152" s="169"/>
      <c r="L152" s="165"/>
      <c r="M152" s="170"/>
      <c r="T152" s="171"/>
      <c r="AT152" s="166" t="s">
        <v>167</v>
      </c>
      <c r="AU152" s="166" t="s">
        <v>83</v>
      </c>
      <c r="AV152" s="13" t="s">
        <v>83</v>
      </c>
      <c r="AW152" s="13" t="s">
        <v>29</v>
      </c>
      <c r="AX152" s="13" t="s">
        <v>72</v>
      </c>
      <c r="AY152" s="166" t="s">
        <v>160</v>
      </c>
    </row>
    <row r="153" spans="2:65" s="14" customFormat="1" ht="10.199999999999999">
      <c r="B153" s="172"/>
      <c r="C153" s="300"/>
      <c r="D153" s="262" t="s">
        <v>167</v>
      </c>
      <c r="E153" s="301" t="s">
        <v>1</v>
      </c>
      <c r="F153" s="302" t="s">
        <v>174</v>
      </c>
      <c r="G153" s="300"/>
      <c r="H153" s="303">
        <v>300</v>
      </c>
      <c r="I153" s="176"/>
      <c r="L153" s="172"/>
      <c r="M153" s="177"/>
      <c r="T153" s="178"/>
      <c r="AT153" s="173" t="s">
        <v>167</v>
      </c>
      <c r="AU153" s="173" t="s">
        <v>83</v>
      </c>
      <c r="AV153" s="14" t="s">
        <v>166</v>
      </c>
      <c r="AW153" s="14" t="s">
        <v>29</v>
      </c>
      <c r="AX153" s="14" t="s">
        <v>76</v>
      </c>
      <c r="AY153" s="173" t="s">
        <v>160</v>
      </c>
    </row>
    <row r="154" spans="2:65" s="1" customFormat="1" ht="37.799999999999997" customHeight="1">
      <c r="B154" s="143"/>
      <c r="C154" s="274" t="s">
        <v>166</v>
      </c>
      <c r="D154" s="274" t="s">
        <v>162</v>
      </c>
      <c r="E154" s="275" t="s">
        <v>1408</v>
      </c>
      <c r="F154" s="276" t="s">
        <v>1409</v>
      </c>
      <c r="G154" s="277" t="s">
        <v>165</v>
      </c>
      <c r="H154" s="278">
        <v>0</v>
      </c>
      <c r="I154" s="149"/>
      <c r="J154" s="150">
        <f>ROUND(I154*H154,2)</f>
        <v>0</v>
      </c>
      <c r="K154" s="151"/>
      <c r="L154" s="32"/>
      <c r="M154" s="152" t="s">
        <v>1</v>
      </c>
      <c r="N154" s="153" t="s">
        <v>38</v>
      </c>
      <c r="P154" s="154">
        <f>O154*H154</f>
        <v>0</v>
      </c>
      <c r="Q154" s="154">
        <v>0</v>
      </c>
      <c r="R154" s="154">
        <f>Q154*H154</f>
        <v>0</v>
      </c>
      <c r="S154" s="154">
        <v>0</v>
      </c>
      <c r="T154" s="155">
        <f>S154*H154</f>
        <v>0</v>
      </c>
      <c r="AR154" s="156" t="s">
        <v>166</v>
      </c>
      <c r="AT154" s="156" t="s">
        <v>162</v>
      </c>
      <c r="AU154" s="156" t="s">
        <v>83</v>
      </c>
      <c r="AY154" s="17" t="s">
        <v>160</v>
      </c>
      <c r="BE154" s="157">
        <f>IF(N154="základná",J154,0)</f>
        <v>0</v>
      </c>
      <c r="BF154" s="157">
        <f>IF(N154="znížená",J154,0)</f>
        <v>0</v>
      </c>
      <c r="BG154" s="157">
        <f>IF(N154="zákl. prenesená",J154,0)</f>
        <v>0</v>
      </c>
      <c r="BH154" s="157">
        <f>IF(N154="zníž. prenesená",J154,0)</f>
        <v>0</v>
      </c>
      <c r="BI154" s="157">
        <f>IF(N154="nulová",J154,0)</f>
        <v>0</v>
      </c>
      <c r="BJ154" s="17" t="s">
        <v>83</v>
      </c>
      <c r="BK154" s="157">
        <f>ROUND(I154*H154,2)</f>
        <v>0</v>
      </c>
      <c r="BL154" s="17" t="s">
        <v>166</v>
      </c>
      <c r="BM154" s="156" t="s">
        <v>187</v>
      </c>
    </row>
    <row r="155" spans="2:65" s="12" customFormat="1" ht="10.199999999999999">
      <c r="B155" s="158"/>
      <c r="C155" s="279"/>
      <c r="D155" s="280" t="s">
        <v>167</v>
      </c>
      <c r="E155" s="281" t="s">
        <v>1</v>
      </c>
      <c r="F155" s="282" t="s">
        <v>183</v>
      </c>
      <c r="G155" s="279"/>
      <c r="H155" s="281" t="s">
        <v>1</v>
      </c>
      <c r="I155" s="162"/>
      <c r="L155" s="158"/>
      <c r="M155" s="163"/>
      <c r="T155" s="164"/>
      <c r="AT155" s="160" t="s">
        <v>167</v>
      </c>
      <c r="AU155" s="160" t="s">
        <v>83</v>
      </c>
      <c r="AV155" s="12" t="s">
        <v>76</v>
      </c>
      <c r="AW155" s="12" t="s">
        <v>29</v>
      </c>
      <c r="AX155" s="12" t="s">
        <v>72</v>
      </c>
      <c r="AY155" s="160" t="s">
        <v>160</v>
      </c>
    </row>
    <row r="156" spans="2:65" s="13" customFormat="1" ht="10.199999999999999">
      <c r="B156" s="165"/>
      <c r="C156" s="283"/>
      <c r="D156" s="280" t="s">
        <v>167</v>
      </c>
      <c r="E156" s="284" t="s">
        <v>1</v>
      </c>
      <c r="F156" s="285" t="s">
        <v>1410</v>
      </c>
      <c r="G156" s="283"/>
      <c r="H156" s="286">
        <v>0</v>
      </c>
      <c r="I156" s="169"/>
      <c r="L156" s="165"/>
      <c r="M156" s="170"/>
      <c r="T156" s="171"/>
      <c r="AT156" s="166" t="s">
        <v>167</v>
      </c>
      <c r="AU156" s="166" t="s">
        <v>83</v>
      </c>
      <c r="AV156" s="13" t="s">
        <v>83</v>
      </c>
      <c r="AW156" s="13" t="s">
        <v>29</v>
      </c>
      <c r="AX156" s="13" t="s">
        <v>72</v>
      </c>
      <c r="AY156" s="166" t="s">
        <v>160</v>
      </c>
    </row>
    <row r="157" spans="2:65" s="14" customFormat="1" ht="10.199999999999999">
      <c r="B157" s="172"/>
      <c r="C157" s="287"/>
      <c r="D157" s="280" t="s">
        <v>167</v>
      </c>
      <c r="E157" s="288" t="s">
        <v>1</v>
      </c>
      <c r="F157" s="289" t="s">
        <v>174</v>
      </c>
      <c r="G157" s="287"/>
      <c r="H157" s="290">
        <v>0</v>
      </c>
      <c r="I157" s="176"/>
      <c r="L157" s="172"/>
      <c r="M157" s="177"/>
      <c r="T157" s="178"/>
      <c r="AT157" s="173" t="s">
        <v>167</v>
      </c>
      <c r="AU157" s="173" t="s">
        <v>83</v>
      </c>
      <c r="AV157" s="14" t="s">
        <v>166</v>
      </c>
      <c r="AW157" s="14" t="s">
        <v>29</v>
      </c>
      <c r="AX157" s="14" t="s">
        <v>76</v>
      </c>
      <c r="AY157" s="173" t="s">
        <v>160</v>
      </c>
    </row>
    <row r="158" spans="2:65" s="1" customFormat="1" ht="33" customHeight="1">
      <c r="B158" s="143"/>
      <c r="C158" s="144" t="s">
        <v>190</v>
      </c>
      <c r="D158" s="144" t="s">
        <v>162</v>
      </c>
      <c r="E158" s="145" t="s">
        <v>1411</v>
      </c>
      <c r="F158" s="146" t="s">
        <v>1412</v>
      </c>
      <c r="G158" s="147" t="s">
        <v>165</v>
      </c>
      <c r="H158" s="148">
        <v>90</v>
      </c>
      <c r="I158" s="149"/>
      <c r="J158" s="150">
        <f>ROUND(I158*H158,2)</f>
        <v>0</v>
      </c>
      <c r="K158" s="151"/>
      <c r="L158" s="32"/>
      <c r="M158" s="152" t="s">
        <v>1</v>
      </c>
      <c r="N158" s="153" t="s">
        <v>38</v>
      </c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AR158" s="156" t="s">
        <v>166</v>
      </c>
      <c r="AT158" s="156" t="s">
        <v>162</v>
      </c>
      <c r="AU158" s="156" t="s">
        <v>83</v>
      </c>
      <c r="AY158" s="17" t="s">
        <v>160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7" t="s">
        <v>83</v>
      </c>
      <c r="BK158" s="157">
        <f>ROUND(I158*H158,2)</f>
        <v>0</v>
      </c>
      <c r="BL158" s="17" t="s">
        <v>166</v>
      </c>
      <c r="BM158" s="156" t="s">
        <v>193</v>
      </c>
    </row>
    <row r="159" spans="2:65" s="12" customFormat="1" ht="10.199999999999999">
      <c r="B159" s="158"/>
      <c r="D159" s="159" t="s">
        <v>167</v>
      </c>
      <c r="E159" s="160" t="s">
        <v>1</v>
      </c>
      <c r="F159" s="161" t="s">
        <v>1403</v>
      </c>
      <c r="H159" s="160" t="s">
        <v>1</v>
      </c>
      <c r="I159" s="162"/>
      <c r="L159" s="158"/>
      <c r="M159" s="163"/>
      <c r="T159" s="164"/>
      <c r="AT159" s="160" t="s">
        <v>167</v>
      </c>
      <c r="AU159" s="160" t="s">
        <v>83</v>
      </c>
      <c r="AV159" s="12" t="s">
        <v>76</v>
      </c>
      <c r="AW159" s="12" t="s">
        <v>29</v>
      </c>
      <c r="AX159" s="12" t="s">
        <v>72</v>
      </c>
      <c r="AY159" s="160" t="s">
        <v>160</v>
      </c>
    </row>
    <row r="160" spans="2:65" s="12" customFormat="1" ht="10.199999999999999">
      <c r="B160" s="158"/>
      <c r="D160" s="159" t="s">
        <v>167</v>
      </c>
      <c r="E160" s="160" t="s">
        <v>1</v>
      </c>
      <c r="F160" s="161" t="s">
        <v>169</v>
      </c>
      <c r="H160" s="160" t="s">
        <v>1</v>
      </c>
      <c r="I160" s="162"/>
      <c r="L160" s="158"/>
      <c r="M160" s="163"/>
      <c r="T160" s="164"/>
      <c r="AT160" s="160" t="s">
        <v>167</v>
      </c>
      <c r="AU160" s="160" t="s">
        <v>83</v>
      </c>
      <c r="AV160" s="12" t="s">
        <v>76</v>
      </c>
      <c r="AW160" s="12" t="s">
        <v>29</v>
      </c>
      <c r="AX160" s="12" t="s">
        <v>72</v>
      </c>
      <c r="AY160" s="160" t="s">
        <v>160</v>
      </c>
    </row>
    <row r="161" spans="2:65" s="12" customFormat="1" ht="10.199999999999999">
      <c r="B161" s="158"/>
      <c r="D161" s="159" t="s">
        <v>167</v>
      </c>
      <c r="E161" s="160" t="s">
        <v>1</v>
      </c>
      <c r="F161" s="161" t="s">
        <v>1413</v>
      </c>
      <c r="H161" s="160" t="s">
        <v>1</v>
      </c>
      <c r="I161" s="162"/>
      <c r="L161" s="158"/>
      <c r="M161" s="163"/>
      <c r="T161" s="164"/>
      <c r="AT161" s="160" t="s">
        <v>167</v>
      </c>
      <c r="AU161" s="160" t="s">
        <v>83</v>
      </c>
      <c r="AV161" s="12" t="s">
        <v>76</v>
      </c>
      <c r="AW161" s="12" t="s">
        <v>29</v>
      </c>
      <c r="AX161" s="12" t="s">
        <v>72</v>
      </c>
      <c r="AY161" s="160" t="s">
        <v>160</v>
      </c>
    </row>
    <row r="162" spans="2:65" s="13" customFormat="1" ht="10.199999999999999">
      <c r="B162" s="165"/>
      <c r="D162" s="159" t="s">
        <v>167</v>
      </c>
      <c r="E162" s="166" t="s">
        <v>1</v>
      </c>
      <c r="F162" s="167" t="s">
        <v>312</v>
      </c>
      <c r="H162" s="168">
        <v>90</v>
      </c>
      <c r="I162" s="169"/>
      <c r="L162" s="165"/>
      <c r="M162" s="170"/>
      <c r="T162" s="171"/>
      <c r="AT162" s="166" t="s">
        <v>167</v>
      </c>
      <c r="AU162" s="166" t="s">
        <v>83</v>
      </c>
      <c r="AV162" s="13" t="s">
        <v>83</v>
      </c>
      <c r="AW162" s="13" t="s">
        <v>29</v>
      </c>
      <c r="AX162" s="13" t="s">
        <v>72</v>
      </c>
      <c r="AY162" s="166" t="s">
        <v>160</v>
      </c>
    </row>
    <row r="163" spans="2:65" s="14" customFormat="1" ht="10.199999999999999">
      <c r="B163" s="172"/>
      <c r="D163" s="159" t="s">
        <v>167</v>
      </c>
      <c r="E163" s="173" t="s">
        <v>1</v>
      </c>
      <c r="F163" s="174" t="s">
        <v>174</v>
      </c>
      <c r="H163" s="175">
        <v>90</v>
      </c>
      <c r="I163" s="176"/>
      <c r="L163" s="172"/>
      <c r="M163" s="177"/>
      <c r="T163" s="178"/>
      <c r="AT163" s="173" t="s">
        <v>167</v>
      </c>
      <c r="AU163" s="173" t="s">
        <v>83</v>
      </c>
      <c r="AV163" s="14" t="s">
        <v>166</v>
      </c>
      <c r="AW163" s="14" t="s">
        <v>29</v>
      </c>
      <c r="AX163" s="14" t="s">
        <v>76</v>
      </c>
      <c r="AY163" s="173" t="s">
        <v>160</v>
      </c>
    </row>
    <row r="164" spans="2:65" s="1" customFormat="1" ht="33" customHeight="1">
      <c r="B164" s="143"/>
      <c r="C164" s="144" t="s">
        <v>182</v>
      </c>
      <c r="D164" s="144" t="s">
        <v>162</v>
      </c>
      <c r="E164" s="145" t="s">
        <v>1414</v>
      </c>
      <c r="F164" s="146" t="s">
        <v>1415</v>
      </c>
      <c r="G164" s="147" t="s">
        <v>165</v>
      </c>
      <c r="H164" s="148">
        <v>50</v>
      </c>
      <c r="I164" s="149"/>
      <c r="J164" s="150">
        <f>ROUND(I164*H164,2)</f>
        <v>0</v>
      </c>
      <c r="K164" s="151"/>
      <c r="L164" s="32"/>
      <c r="M164" s="152" t="s">
        <v>1</v>
      </c>
      <c r="N164" s="153" t="s">
        <v>38</v>
      </c>
      <c r="P164" s="154">
        <f>O164*H164</f>
        <v>0</v>
      </c>
      <c r="Q164" s="154">
        <v>0</v>
      </c>
      <c r="R164" s="154">
        <f>Q164*H164</f>
        <v>0</v>
      </c>
      <c r="S164" s="154">
        <v>0</v>
      </c>
      <c r="T164" s="155">
        <f>S164*H164</f>
        <v>0</v>
      </c>
      <c r="AR164" s="156" t="s">
        <v>166</v>
      </c>
      <c r="AT164" s="156" t="s">
        <v>162</v>
      </c>
      <c r="AU164" s="156" t="s">
        <v>83</v>
      </c>
      <c r="AY164" s="17" t="s">
        <v>160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7" t="s">
        <v>83</v>
      </c>
      <c r="BK164" s="157">
        <f>ROUND(I164*H164,2)</f>
        <v>0</v>
      </c>
      <c r="BL164" s="17" t="s">
        <v>166</v>
      </c>
      <c r="BM164" s="156" t="s">
        <v>198</v>
      </c>
    </row>
    <row r="165" spans="2:65" s="12" customFormat="1" ht="20.399999999999999">
      <c r="B165" s="158"/>
      <c r="D165" s="159" t="s">
        <v>167</v>
      </c>
      <c r="E165" s="160" t="s">
        <v>1</v>
      </c>
      <c r="F165" s="161" t="s">
        <v>1416</v>
      </c>
      <c r="H165" s="160" t="s">
        <v>1</v>
      </c>
      <c r="I165" s="162"/>
      <c r="L165" s="158"/>
      <c r="M165" s="163"/>
      <c r="T165" s="164"/>
      <c r="AT165" s="160" t="s">
        <v>167</v>
      </c>
      <c r="AU165" s="160" t="s">
        <v>83</v>
      </c>
      <c r="AV165" s="12" t="s">
        <v>76</v>
      </c>
      <c r="AW165" s="12" t="s">
        <v>29</v>
      </c>
      <c r="AX165" s="12" t="s">
        <v>72</v>
      </c>
      <c r="AY165" s="160" t="s">
        <v>160</v>
      </c>
    </row>
    <row r="166" spans="2:65" s="12" customFormat="1" ht="10.199999999999999">
      <c r="B166" s="158"/>
      <c r="D166" s="159" t="s">
        <v>167</v>
      </c>
      <c r="E166" s="160" t="s">
        <v>1</v>
      </c>
      <c r="F166" s="161" t="s">
        <v>1400</v>
      </c>
      <c r="H166" s="160" t="s">
        <v>1</v>
      </c>
      <c r="I166" s="162"/>
      <c r="L166" s="158"/>
      <c r="M166" s="163"/>
      <c r="T166" s="164"/>
      <c r="AT166" s="160" t="s">
        <v>167</v>
      </c>
      <c r="AU166" s="160" t="s">
        <v>83</v>
      </c>
      <c r="AV166" s="12" t="s">
        <v>76</v>
      </c>
      <c r="AW166" s="12" t="s">
        <v>29</v>
      </c>
      <c r="AX166" s="12" t="s">
        <v>72</v>
      </c>
      <c r="AY166" s="160" t="s">
        <v>160</v>
      </c>
    </row>
    <row r="167" spans="2:65" s="13" customFormat="1" ht="10.199999999999999">
      <c r="B167" s="165"/>
      <c r="D167" s="159" t="s">
        <v>167</v>
      </c>
      <c r="E167" s="166" t="s">
        <v>1</v>
      </c>
      <c r="F167" s="167" t="s">
        <v>1417</v>
      </c>
      <c r="H167" s="168">
        <v>50</v>
      </c>
      <c r="I167" s="169"/>
      <c r="L167" s="165"/>
      <c r="M167" s="170"/>
      <c r="T167" s="171"/>
      <c r="AT167" s="166" t="s">
        <v>167</v>
      </c>
      <c r="AU167" s="166" t="s">
        <v>83</v>
      </c>
      <c r="AV167" s="13" t="s">
        <v>83</v>
      </c>
      <c r="AW167" s="13" t="s">
        <v>29</v>
      </c>
      <c r="AX167" s="13" t="s">
        <v>72</v>
      </c>
      <c r="AY167" s="166" t="s">
        <v>160</v>
      </c>
    </row>
    <row r="168" spans="2:65" s="14" customFormat="1" ht="10.199999999999999">
      <c r="B168" s="172"/>
      <c r="D168" s="159" t="s">
        <v>167</v>
      </c>
      <c r="E168" s="173" t="s">
        <v>1</v>
      </c>
      <c r="F168" s="174" t="s">
        <v>174</v>
      </c>
      <c r="H168" s="175">
        <v>50</v>
      </c>
      <c r="I168" s="176"/>
      <c r="L168" s="172"/>
      <c r="M168" s="177"/>
      <c r="T168" s="178"/>
      <c r="AT168" s="173" t="s">
        <v>167</v>
      </c>
      <c r="AU168" s="173" t="s">
        <v>83</v>
      </c>
      <c r="AV168" s="14" t="s">
        <v>166</v>
      </c>
      <c r="AW168" s="14" t="s">
        <v>29</v>
      </c>
      <c r="AX168" s="14" t="s">
        <v>76</v>
      </c>
      <c r="AY168" s="173" t="s">
        <v>160</v>
      </c>
    </row>
    <row r="169" spans="2:65" s="1" customFormat="1" ht="33" customHeight="1">
      <c r="B169" s="143"/>
      <c r="C169" s="144" t="s">
        <v>201</v>
      </c>
      <c r="D169" s="144" t="s">
        <v>162</v>
      </c>
      <c r="E169" s="145" t="s">
        <v>1418</v>
      </c>
      <c r="F169" s="146" t="s">
        <v>1419</v>
      </c>
      <c r="G169" s="147" t="s">
        <v>165</v>
      </c>
      <c r="H169" s="148">
        <v>90</v>
      </c>
      <c r="I169" s="149"/>
      <c r="J169" s="150">
        <f>ROUND(I169*H169,2)</f>
        <v>0</v>
      </c>
      <c r="K169" s="151"/>
      <c r="L169" s="32"/>
      <c r="M169" s="152" t="s">
        <v>1</v>
      </c>
      <c r="N169" s="153" t="s">
        <v>38</v>
      </c>
      <c r="P169" s="154">
        <f>O169*H169</f>
        <v>0</v>
      </c>
      <c r="Q169" s="154">
        <v>0</v>
      </c>
      <c r="R169" s="154">
        <f>Q169*H169</f>
        <v>0</v>
      </c>
      <c r="S169" s="154">
        <v>0</v>
      </c>
      <c r="T169" s="155">
        <f>S169*H169</f>
        <v>0</v>
      </c>
      <c r="AR169" s="156" t="s">
        <v>166</v>
      </c>
      <c r="AT169" s="156" t="s">
        <v>162</v>
      </c>
      <c r="AU169" s="156" t="s">
        <v>83</v>
      </c>
      <c r="AY169" s="17" t="s">
        <v>160</v>
      </c>
      <c r="BE169" s="157">
        <f>IF(N169="základná",J169,0)</f>
        <v>0</v>
      </c>
      <c r="BF169" s="157">
        <f>IF(N169="znížená",J169,0)</f>
        <v>0</v>
      </c>
      <c r="BG169" s="157">
        <f>IF(N169="zákl. prenesená",J169,0)</f>
        <v>0</v>
      </c>
      <c r="BH169" s="157">
        <f>IF(N169="zníž. prenesená",J169,0)</f>
        <v>0</v>
      </c>
      <c r="BI169" s="157">
        <f>IF(N169="nulová",J169,0)</f>
        <v>0</v>
      </c>
      <c r="BJ169" s="17" t="s">
        <v>83</v>
      </c>
      <c r="BK169" s="157">
        <f>ROUND(I169*H169,2)</f>
        <v>0</v>
      </c>
      <c r="BL169" s="17" t="s">
        <v>166</v>
      </c>
      <c r="BM169" s="156" t="s">
        <v>204</v>
      </c>
    </row>
    <row r="170" spans="2:65" s="12" customFormat="1" ht="10.199999999999999">
      <c r="B170" s="158"/>
      <c r="D170" s="159" t="s">
        <v>167</v>
      </c>
      <c r="E170" s="160" t="s">
        <v>1</v>
      </c>
      <c r="F170" s="161" t="s">
        <v>1420</v>
      </c>
      <c r="H170" s="160" t="s">
        <v>1</v>
      </c>
      <c r="I170" s="162"/>
      <c r="L170" s="158"/>
      <c r="M170" s="163"/>
      <c r="T170" s="164"/>
      <c r="AT170" s="160" t="s">
        <v>167</v>
      </c>
      <c r="AU170" s="160" t="s">
        <v>83</v>
      </c>
      <c r="AV170" s="12" t="s">
        <v>76</v>
      </c>
      <c r="AW170" s="12" t="s">
        <v>29</v>
      </c>
      <c r="AX170" s="12" t="s">
        <v>72</v>
      </c>
      <c r="AY170" s="160" t="s">
        <v>160</v>
      </c>
    </row>
    <row r="171" spans="2:65" s="12" customFormat="1" ht="10.199999999999999">
      <c r="B171" s="158"/>
      <c r="D171" s="159" t="s">
        <v>167</v>
      </c>
      <c r="E171" s="160" t="s">
        <v>1</v>
      </c>
      <c r="F171" s="161" t="s">
        <v>169</v>
      </c>
      <c r="H171" s="160" t="s">
        <v>1</v>
      </c>
      <c r="I171" s="162"/>
      <c r="L171" s="158"/>
      <c r="M171" s="163"/>
      <c r="T171" s="164"/>
      <c r="AT171" s="160" t="s">
        <v>167</v>
      </c>
      <c r="AU171" s="160" t="s">
        <v>83</v>
      </c>
      <c r="AV171" s="12" t="s">
        <v>76</v>
      </c>
      <c r="AW171" s="12" t="s">
        <v>29</v>
      </c>
      <c r="AX171" s="12" t="s">
        <v>72</v>
      </c>
      <c r="AY171" s="160" t="s">
        <v>160</v>
      </c>
    </row>
    <row r="172" spans="2:65" s="12" customFormat="1" ht="10.199999999999999">
      <c r="B172" s="158"/>
      <c r="D172" s="159" t="s">
        <v>167</v>
      </c>
      <c r="E172" s="160" t="s">
        <v>1</v>
      </c>
      <c r="F172" s="161" t="s">
        <v>205</v>
      </c>
      <c r="H172" s="160" t="s">
        <v>1</v>
      </c>
      <c r="I172" s="162"/>
      <c r="L172" s="158"/>
      <c r="M172" s="163"/>
      <c r="T172" s="164"/>
      <c r="AT172" s="160" t="s">
        <v>167</v>
      </c>
      <c r="AU172" s="160" t="s">
        <v>83</v>
      </c>
      <c r="AV172" s="12" t="s">
        <v>76</v>
      </c>
      <c r="AW172" s="12" t="s">
        <v>29</v>
      </c>
      <c r="AX172" s="12" t="s">
        <v>72</v>
      </c>
      <c r="AY172" s="160" t="s">
        <v>160</v>
      </c>
    </row>
    <row r="173" spans="2:65" s="13" customFormat="1" ht="10.199999999999999">
      <c r="B173" s="165"/>
      <c r="D173" s="159" t="s">
        <v>167</v>
      </c>
      <c r="E173" s="166" t="s">
        <v>1</v>
      </c>
      <c r="F173" s="167" t="s">
        <v>312</v>
      </c>
      <c r="H173" s="168">
        <v>90</v>
      </c>
      <c r="I173" s="169"/>
      <c r="L173" s="165"/>
      <c r="M173" s="170"/>
      <c r="T173" s="171"/>
      <c r="AT173" s="166" t="s">
        <v>167</v>
      </c>
      <c r="AU173" s="166" t="s">
        <v>83</v>
      </c>
      <c r="AV173" s="13" t="s">
        <v>83</v>
      </c>
      <c r="AW173" s="13" t="s">
        <v>29</v>
      </c>
      <c r="AX173" s="13" t="s">
        <v>72</v>
      </c>
      <c r="AY173" s="166" t="s">
        <v>160</v>
      </c>
    </row>
    <row r="174" spans="2:65" s="14" customFormat="1" ht="10.199999999999999">
      <c r="B174" s="172"/>
      <c r="D174" s="159" t="s">
        <v>167</v>
      </c>
      <c r="E174" s="173" t="s">
        <v>1</v>
      </c>
      <c r="F174" s="174" t="s">
        <v>174</v>
      </c>
      <c r="H174" s="175">
        <v>90</v>
      </c>
      <c r="I174" s="176"/>
      <c r="L174" s="172"/>
      <c r="M174" s="177"/>
      <c r="T174" s="178"/>
      <c r="AT174" s="173" t="s">
        <v>167</v>
      </c>
      <c r="AU174" s="173" t="s">
        <v>83</v>
      </c>
      <c r="AV174" s="14" t="s">
        <v>166</v>
      </c>
      <c r="AW174" s="14" t="s">
        <v>29</v>
      </c>
      <c r="AX174" s="14" t="s">
        <v>76</v>
      </c>
      <c r="AY174" s="173" t="s">
        <v>160</v>
      </c>
    </row>
    <row r="175" spans="2:65" s="1" customFormat="1" ht="37.799999999999997" customHeight="1">
      <c r="B175" s="143"/>
      <c r="C175" s="144" t="s">
        <v>187</v>
      </c>
      <c r="D175" s="144" t="s">
        <v>162</v>
      </c>
      <c r="E175" s="145" t="s">
        <v>191</v>
      </c>
      <c r="F175" s="146" t="s">
        <v>192</v>
      </c>
      <c r="G175" s="147" t="s">
        <v>165</v>
      </c>
      <c r="H175" s="148">
        <v>390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38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166</v>
      </c>
      <c r="AT175" s="156" t="s">
        <v>162</v>
      </c>
      <c r="AU175" s="156" t="s">
        <v>83</v>
      </c>
      <c r="AY175" s="17" t="s">
        <v>160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83</v>
      </c>
      <c r="BK175" s="157">
        <f>ROUND(I175*H175,2)</f>
        <v>0</v>
      </c>
      <c r="BL175" s="17" t="s">
        <v>166</v>
      </c>
      <c r="BM175" s="156" t="s">
        <v>210</v>
      </c>
    </row>
    <row r="176" spans="2:65" s="12" customFormat="1" ht="10.199999999999999">
      <c r="B176" s="158"/>
      <c r="D176" s="159" t="s">
        <v>167</v>
      </c>
      <c r="E176" s="160" t="s">
        <v>1</v>
      </c>
      <c r="F176" s="161" t="s">
        <v>1421</v>
      </c>
      <c r="H176" s="160" t="s">
        <v>1</v>
      </c>
      <c r="I176" s="162"/>
      <c r="L176" s="158"/>
      <c r="M176" s="163"/>
      <c r="T176" s="164"/>
      <c r="AT176" s="160" t="s">
        <v>167</v>
      </c>
      <c r="AU176" s="160" t="s">
        <v>83</v>
      </c>
      <c r="AV176" s="12" t="s">
        <v>76</v>
      </c>
      <c r="AW176" s="12" t="s">
        <v>29</v>
      </c>
      <c r="AX176" s="12" t="s">
        <v>72</v>
      </c>
      <c r="AY176" s="160" t="s">
        <v>160</v>
      </c>
    </row>
    <row r="177" spans="2:65" s="12" customFormat="1" ht="10.199999999999999">
      <c r="B177" s="158"/>
      <c r="D177" s="159" t="s">
        <v>167</v>
      </c>
      <c r="E177" s="160" t="s">
        <v>1</v>
      </c>
      <c r="F177" s="161" t="s">
        <v>1422</v>
      </c>
      <c r="H177" s="160" t="s">
        <v>1</v>
      </c>
      <c r="I177" s="162"/>
      <c r="L177" s="158"/>
      <c r="M177" s="163"/>
      <c r="T177" s="164"/>
      <c r="AT177" s="160" t="s">
        <v>167</v>
      </c>
      <c r="AU177" s="160" t="s">
        <v>83</v>
      </c>
      <c r="AV177" s="12" t="s">
        <v>76</v>
      </c>
      <c r="AW177" s="12" t="s">
        <v>29</v>
      </c>
      <c r="AX177" s="12" t="s">
        <v>72</v>
      </c>
      <c r="AY177" s="160" t="s">
        <v>160</v>
      </c>
    </row>
    <row r="178" spans="2:65" s="12" customFormat="1" ht="10.199999999999999">
      <c r="B178" s="158"/>
      <c r="D178" s="159" t="s">
        <v>167</v>
      </c>
      <c r="E178" s="160" t="s">
        <v>1</v>
      </c>
      <c r="F178" s="161" t="s">
        <v>195</v>
      </c>
      <c r="H178" s="160" t="s">
        <v>1</v>
      </c>
      <c r="I178" s="162"/>
      <c r="L178" s="158"/>
      <c r="M178" s="163"/>
      <c r="T178" s="164"/>
      <c r="AT178" s="160" t="s">
        <v>167</v>
      </c>
      <c r="AU178" s="160" t="s">
        <v>83</v>
      </c>
      <c r="AV178" s="12" t="s">
        <v>76</v>
      </c>
      <c r="AW178" s="12" t="s">
        <v>29</v>
      </c>
      <c r="AX178" s="12" t="s">
        <v>72</v>
      </c>
      <c r="AY178" s="160" t="s">
        <v>160</v>
      </c>
    </row>
    <row r="179" spans="2:65" s="13" customFormat="1" ht="10.199999999999999">
      <c r="B179" s="165"/>
      <c r="D179" s="159" t="s">
        <v>167</v>
      </c>
      <c r="E179" s="166" t="s">
        <v>1</v>
      </c>
      <c r="F179" s="167" t="s">
        <v>1423</v>
      </c>
      <c r="H179" s="168">
        <v>390</v>
      </c>
      <c r="I179" s="169"/>
      <c r="L179" s="165"/>
      <c r="M179" s="170"/>
      <c r="T179" s="171"/>
      <c r="AT179" s="166" t="s">
        <v>167</v>
      </c>
      <c r="AU179" s="166" t="s">
        <v>83</v>
      </c>
      <c r="AV179" s="13" t="s">
        <v>83</v>
      </c>
      <c r="AW179" s="13" t="s">
        <v>29</v>
      </c>
      <c r="AX179" s="13" t="s">
        <v>72</v>
      </c>
      <c r="AY179" s="166" t="s">
        <v>160</v>
      </c>
    </row>
    <row r="180" spans="2:65" s="14" customFormat="1" ht="10.199999999999999">
      <c r="B180" s="172"/>
      <c r="D180" s="159" t="s">
        <v>167</v>
      </c>
      <c r="E180" s="173" t="s">
        <v>1</v>
      </c>
      <c r="F180" s="174" t="s">
        <v>174</v>
      </c>
      <c r="H180" s="175">
        <v>390</v>
      </c>
      <c r="I180" s="176"/>
      <c r="L180" s="172"/>
      <c r="M180" s="177"/>
      <c r="T180" s="178"/>
      <c r="AT180" s="173" t="s">
        <v>167</v>
      </c>
      <c r="AU180" s="173" t="s">
        <v>83</v>
      </c>
      <c r="AV180" s="14" t="s">
        <v>166</v>
      </c>
      <c r="AW180" s="14" t="s">
        <v>29</v>
      </c>
      <c r="AX180" s="14" t="s">
        <v>76</v>
      </c>
      <c r="AY180" s="173" t="s">
        <v>160</v>
      </c>
    </row>
    <row r="181" spans="2:65" s="1" customFormat="1" ht="33" customHeight="1">
      <c r="B181" s="143"/>
      <c r="C181" s="144" t="s">
        <v>213</v>
      </c>
      <c r="D181" s="144" t="s">
        <v>162</v>
      </c>
      <c r="E181" s="145" t="s">
        <v>207</v>
      </c>
      <c r="F181" s="146" t="s">
        <v>208</v>
      </c>
      <c r="G181" s="147" t="s">
        <v>209</v>
      </c>
      <c r="H181" s="148">
        <v>66</v>
      </c>
      <c r="I181" s="149"/>
      <c r="J181" s="150">
        <f>ROUND(I181*H181,2)</f>
        <v>0</v>
      </c>
      <c r="K181" s="151"/>
      <c r="L181" s="32"/>
      <c r="M181" s="152" t="s">
        <v>1</v>
      </c>
      <c r="N181" s="153" t="s">
        <v>38</v>
      </c>
      <c r="P181" s="154">
        <f>O181*H181</f>
        <v>0</v>
      </c>
      <c r="Q181" s="154">
        <v>0</v>
      </c>
      <c r="R181" s="154">
        <f>Q181*H181</f>
        <v>0</v>
      </c>
      <c r="S181" s="154">
        <v>0</v>
      </c>
      <c r="T181" s="155">
        <f>S181*H181</f>
        <v>0</v>
      </c>
      <c r="AR181" s="156" t="s">
        <v>166</v>
      </c>
      <c r="AT181" s="156" t="s">
        <v>162</v>
      </c>
      <c r="AU181" s="156" t="s">
        <v>83</v>
      </c>
      <c r="AY181" s="17" t="s">
        <v>160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83</v>
      </c>
      <c r="BK181" s="157">
        <f>ROUND(I181*H181,2)</f>
        <v>0</v>
      </c>
      <c r="BL181" s="17" t="s">
        <v>166</v>
      </c>
      <c r="BM181" s="156" t="s">
        <v>216</v>
      </c>
    </row>
    <row r="182" spans="2:65" s="12" customFormat="1" ht="10.199999999999999">
      <c r="B182" s="158"/>
      <c r="D182" s="159" t="s">
        <v>167</v>
      </c>
      <c r="E182" s="160" t="s">
        <v>1</v>
      </c>
      <c r="F182" s="161" t="s">
        <v>211</v>
      </c>
      <c r="H182" s="160" t="s">
        <v>1</v>
      </c>
      <c r="I182" s="162"/>
      <c r="L182" s="158"/>
      <c r="M182" s="163"/>
      <c r="T182" s="164"/>
      <c r="AT182" s="160" t="s">
        <v>167</v>
      </c>
      <c r="AU182" s="160" t="s">
        <v>83</v>
      </c>
      <c r="AV182" s="12" t="s">
        <v>76</v>
      </c>
      <c r="AW182" s="12" t="s">
        <v>29</v>
      </c>
      <c r="AX182" s="12" t="s">
        <v>72</v>
      </c>
      <c r="AY182" s="160" t="s">
        <v>160</v>
      </c>
    </row>
    <row r="183" spans="2:65" s="13" customFormat="1" ht="10.199999999999999">
      <c r="B183" s="165"/>
      <c r="D183" s="159" t="s">
        <v>167</v>
      </c>
      <c r="E183" s="166" t="s">
        <v>1</v>
      </c>
      <c r="F183" s="167" t="s">
        <v>389</v>
      </c>
      <c r="H183" s="168">
        <v>66</v>
      </c>
      <c r="I183" s="169"/>
      <c r="L183" s="165"/>
      <c r="M183" s="170"/>
      <c r="T183" s="171"/>
      <c r="AT183" s="166" t="s">
        <v>167</v>
      </c>
      <c r="AU183" s="166" t="s">
        <v>83</v>
      </c>
      <c r="AV183" s="13" t="s">
        <v>83</v>
      </c>
      <c r="AW183" s="13" t="s">
        <v>29</v>
      </c>
      <c r="AX183" s="13" t="s">
        <v>72</v>
      </c>
      <c r="AY183" s="166" t="s">
        <v>160</v>
      </c>
    </row>
    <row r="184" spans="2:65" s="14" customFormat="1" ht="10.199999999999999">
      <c r="B184" s="172"/>
      <c r="D184" s="159" t="s">
        <v>167</v>
      </c>
      <c r="E184" s="173" t="s">
        <v>1</v>
      </c>
      <c r="F184" s="174" t="s">
        <v>174</v>
      </c>
      <c r="H184" s="175">
        <v>66</v>
      </c>
      <c r="I184" s="176"/>
      <c r="L184" s="172"/>
      <c r="M184" s="177"/>
      <c r="T184" s="178"/>
      <c r="AT184" s="173" t="s">
        <v>167</v>
      </c>
      <c r="AU184" s="173" t="s">
        <v>83</v>
      </c>
      <c r="AV184" s="14" t="s">
        <v>166</v>
      </c>
      <c r="AW184" s="14" t="s">
        <v>29</v>
      </c>
      <c r="AX184" s="14" t="s">
        <v>76</v>
      </c>
      <c r="AY184" s="173" t="s">
        <v>160</v>
      </c>
    </row>
    <row r="185" spans="2:65" s="1" customFormat="1" ht="24.15" customHeight="1">
      <c r="B185" s="143"/>
      <c r="C185" s="144" t="s">
        <v>193</v>
      </c>
      <c r="D185" s="144" t="s">
        <v>162</v>
      </c>
      <c r="E185" s="145" t="s">
        <v>214</v>
      </c>
      <c r="F185" s="146" t="s">
        <v>215</v>
      </c>
      <c r="G185" s="147" t="s">
        <v>209</v>
      </c>
      <c r="H185" s="148">
        <v>20</v>
      </c>
      <c r="I185" s="149"/>
      <c r="J185" s="150">
        <f>ROUND(I185*H185,2)</f>
        <v>0</v>
      </c>
      <c r="K185" s="151"/>
      <c r="L185" s="32"/>
      <c r="M185" s="152" t="s">
        <v>1</v>
      </c>
      <c r="N185" s="153" t="s">
        <v>38</v>
      </c>
      <c r="P185" s="154">
        <f>O185*H185</f>
        <v>0</v>
      </c>
      <c r="Q185" s="154">
        <v>0</v>
      </c>
      <c r="R185" s="154">
        <f>Q185*H185</f>
        <v>0</v>
      </c>
      <c r="S185" s="154">
        <v>0</v>
      </c>
      <c r="T185" s="155">
        <f>S185*H185</f>
        <v>0</v>
      </c>
      <c r="AR185" s="156" t="s">
        <v>166</v>
      </c>
      <c r="AT185" s="156" t="s">
        <v>162</v>
      </c>
      <c r="AU185" s="156" t="s">
        <v>83</v>
      </c>
      <c r="AY185" s="17" t="s">
        <v>160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83</v>
      </c>
      <c r="BK185" s="157">
        <f>ROUND(I185*H185,2)</f>
        <v>0</v>
      </c>
      <c r="BL185" s="17" t="s">
        <v>166</v>
      </c>
      <c r="BM185" s="156" t="s">
        <v>221</v>
      </c>
    </row>
    <row r="186" spans="2:65" s="12" customFormat="1" ht="10.199999999999999">
      <c r="B186" s="158"/>
      <c r="D186" s="159" t="s">
        <v>167</v>
      </c>
      <c r="E186" s="160" t="s">
        <v>1</v>
      </c>
      <c r="F186" s="161" t="s">
        <v>217</v>
      </c>
      <c r="H186" s="160" t="s">
        <v>1</v>
      </c>
      <c r="I186" s="162"/>
      <c r="L186" s="158"/>
      <c r="M186" s="163"/>
      <c r="T186" s="164"/>
      <c r="AT186" s="160" t="s">
        <v>167</v>
      </c>
      <c r="AU186" s="160" t="s">
        <v>83</v>
      </c>
      <c r="AV186" s="12" t="s">
        <v>76</v>
      </c>
      <c r="AW186" s="12" t="s">
        <v>29</v>
      </c>
      <c r="AX186" s="12" t="s">
        <v>72</v>
      </c>
      <c r="AY186" s="160" t="s">
        <v>160</v>
      </c>
    </row>
    <row r="187" spans="2:65" s="13" customFormat="1" ht="10.199999999999999">
      <c r="B187" s="165"/>
      <c r="D187" s="159" t="s">
        <v>167</v>
      </c>
      <c r="E187" s="166" t="s">
        <v>1</v>
      </c>
      <c r="F187" s="167" t="s">
        <v>221</v>
      </c>
      <c r="H187" s="168">
        <v>20</v>
      </c>
      <c r="I187" s="169"/>
      <c r="L187" s="165"/>
      <c r="M187" s="170"/>
      <c r="T187" s="171"/>
      <c r="AT187" s="166" t="s">
        <v>167</v>
      </c>
      <c r="AU187" s="166" t="s">
        <v>83</v>
      </c>
      <c r="AV187" s="13" t="s">
        <v>83</v>
      </c>
      <c r="AW187" s="13" t="s">
        <v>29</v>
      </c>
      <c r="AX187" s="13" t="s">
        <v>72</v>
      </c>
      <c r="AY187" s="166" t="s">
        <v>160</v>
      </c>
    </row>
    <row r="188" spans="2:65" s="14" customFormat="1" ht="10.199999999999999">
      <c r="B188" s="172"/>
      <c r="D188" s="159" t="s">
        <v>167</v>
      </c>
      <c r="E188" s="173" t="s">
        <v>1</v>
      </c>
      <c r="F188" s="174" t="s">
        <v>174</v>
      </c>
      <c r="H188" s="175">
        <v>20</v>
      </c>
      <c r="I188" s="176"/>
      <c r="L188" s="172"/>
      <c r="M188" s="177"/>
      <c r="T188" s="178"/>
      <c r="AT188" s="173" t="s">
        <v>167</v>
      </c>
      <c r="AU188" s="173" t="s">
        <v>83</v>
      </c>
      <c r="AV188" s="14" t="s">
        <v>166</v>
      </c>
      <c r="AW188" s="14" t="s">
        <v>29</v>
      </c>
      <c r="AX188" s="14" t="s">
        <v>76</v>
      </c>
      <c r="AY188" s="173" t="s">
        <v>160</v>
      </c>
    </row>
    <row r="189" spans="2:65" s="1" customFormat="1" ht="37.799999999999997" customHeight="1">
      <c r="B189" s="143"/>
      <c r="C189" s="144" t="s">
        <v>227</v>
      </c>
      <c r="D189" s="144" t="s">
        <v>162</v>
      </c>
      <c r="E189" s="145" t="s">
        <v>219</v>
      </c>
      <c r="F189" s="146" t="s">
        <v>220</v>
      </c>
      <c r="G189" s="147" t="s">
        <v>209</v>
      </c>
      <c r="H189" s="148">
        <v>126</v>
      </c>
      <c r="I189" s="149"/>
      <c r="J189" s="150">
        <f>ROUND(I189*H189,2)</f>
        <v>0</v>
      </c>
      <c r="K189" s="151"/>
      <c r="L189" s="32"/>
      <c r="M189" s="152" t="s">
        <v>1</v>
      </c>
      <c r="N189" s="153" t="s">
        <v>38</v>
      </c>
      <c r="P189" s="154">
        <f>O189*H189</f>
        <v>0</v>
      </c>
      <c r="Q189" s="154">
        <v>0</v>
      </c>
      <c r="R189" s="154">
        <f>Q189*H189</f>
        <v>0</v>
      </c>
      <c r="S189" s="154">
        <v>0</v>
      </c>
      <c r="T189" s="155">
        <f>S189*H189</f>
        <v>0</v>
      </c>
      <c r="AR189" s="156" t="s">
        <v>166</v>
      </c>
      <c r="AT189" s="156" t="s">
        <v>162</v>
      </c>
      <c r="AU189" s="156" t="s">
        <v>83</v>
      </c>
      <c r="AY189" s="17" t="s">
        <v>160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17" t="s">
        <v>83</v>
      </c>
      <c r="BK189" s="157">
        <f>ROUND(I189*H189,2)</f>
        <v>0</v>
      </c>
      <c r="BL189" s="17" t="s">
        <v>166</v>
      </c>
      <c r="BM189" s="156" t="s">
        <v>230</v>
      </c>
    </row>
    <row r="190" spans="2:65" s="12" customFormat="1" ht="10.199999999999999">
      <c r="B190" s="158"/>
      <c r="D190" s="159" t="s">
        <v>167</v>
      </c>
      <c r="E190" s="160" t="s">
        <v>1</v>
      </c>
      <c r="F190" s="161" t="s">
        <v>222</v>
      </c>
      <c r="H190" s="160" t="s">
        <v>1</v>
      </c>
      <c r="I190" s="162"/>
      <c r="L190" s="158"/>
      <c r="M190" s="163"/>
      <c r="T190" s="164"/>
      <c r="AT190" s="160" t="s">
        <v>167</v>
      </c>
      <c r="AU190" s="160" t="s">
        <v>83</v>
      </c>
      <c r="AV190" s="12" t="s">
        <v>76</v>
      </c>
      <c r="AW190" s="12" t="s">
        <v>29</v>
      </c>
      <c r="AX190" s="12" t="s">
        <v>72</v>
      </c>
      <c r="AY190" s="160" t="s">
        <v>160</v>
      </c>
    </row>
    <row r="191" spans="2:65" s="13" customFormat="1" ht="10.199999999999999">
      <c r="B191" s="165"/>
      <c r="D191" s="159" t="s">
        <v>167</v>
      </c>
      <c r="E191" s="166" t="s">
        <v>1</v>
      </c>
      <c r="F191" s="167" t="s">
        <v>1424</v>
      </c>
      <c r="H191" s="168">
        <v>80</v>
      </c>
      <c r="I191" s="169"/>
      <c r="L191" s="165"/>
      <c r="M191" s="170"/>
      <c r="T191" s="171"/>
      <c r="AT191" s="166" t="s">
        <v>167</v>
      </c>
      <c r="AU191" s="166" t="s">
        <v>83</v>
      </c>
      <c r="AV191" s="13" t="s">
        <v>83</v>
      </c>
      <c r="AW191" s="13" t="s">
        <v>29</v>
      </c>
      <c r="AX191" s="13" t="s">
        <v>72</v>
      </c>
      <c r="AY191" s="166" t="s">
        <v>160</v>
      </c>
    </row>
    <row r="192" spans="2:65" s="15" customFormat="1" ht="10.199999999999999">
      <c r="B192" s="179"/>
      <c r="D192" s="159" t="s">
        <v>167</v>
      </c>
      <c r="E192" s="180" t="s">
        <v>1</v>
      </c>
      <c r="F192" s="181" t="s">
        <v>224</v>
      </c>
      <c r="H192" s="182">
        <v>80</v>
      </c>
      <c r="I192" s="183"/>
      <c r="L192" s="179"/>
      <c r="M192" s="184"/>
      <c r="T192" s="185"/>
      <c r="AT192" s="180" t="s">
        <v>167</v>
      </c>
      <c r="AU192" s="180" t="s">
        <v>83</v>
      </c>
      <c r="AV192" s="15" t="s">
        <v>179</v>
      </c>
      <c r="AW192" s="15" t="s">
        <v>29</v>
      </c>
      <c r="AX192" s="15" t="s">
        <v>72</v>
      </c>
      <c r="AY192" s="180" t="s">
        <v>160</v>
      </c>
    </row>
    <row r="193" spans="2:65" s="13" customFormat="1" ht="10.199999999999999">
      <c r="B193" s="165"/>
      <c r="D193" s="159" t="s">
        <v>167</v>
      </c>
      <c r="E193" s="166" t="s">
        <v>1</v>
      </c>
      <c r="F193" s="167" t="s">
        <v>1425</v>
      </c>
      <c r="H193" s="168">
        <v>26</v>
      </c>
      <c r="I193" s="169"/>
      <c r="L193" s="165"/>
      <c r="M193" s="170"/>
      <c r="T193" s="171"/>
      <c r="AT193" s="166" t="s">
        <v>167</v>
      </c>
      <c r="AU193" s="166" t="s">
        <v>83</v>
      </c>
      <c r="AV193" s="13" t="s">
        <v>83</v>
      </c>
      <c r="AW193" s="13" t="s">
        <v>29</v>
      </c>
      <c r="AX193" s="13" t="s">
        <v>72</v>
      </c>
      <c r="AY193" s="166" t="s">
        <v>160</v>
      </c>
    </row>
    <row r="194" spans="2:65" s="13" customFormat="1" ht="10.199999999999999">
      <c r="B194" s="165"/>
      <c r="D194" s="159" t="s">
        <v>167</v>
      </c>
      <c r="E194" s="166" t="s">
        <v>1</v>
      </c>
      <c r="F194" s="167" t="s">
        <v>1426</v>
      </c>
      <c r="H194" s="168">
        <v>20</v>
      </c>
      <c r="I194" s="169"/>
      <c r="L194" s="165"/>
      <c r="M194" s="170"/>
      <c r="T194" s="171"/>
      <c r="AT194" s="166" t="s">
        <v>167</v>
      </c>
      <c r="AU194" s="166" t="s">
        <v>83</v>
      </c>
      <c r="AV194" s="13" t="s">
        <v>83</v>
      </c>
      <c r="AW194" s="13" t="s">
        <v>29</v>
      </c>
      <c r="AX194" s="13" t="s">
        <v>72</v>
      </c>
      <c r="AY194" s="166" t="s">
        <v>160</v>
      </c>
    </row>
    <row r="195" spans="2:65" s="15" customFormat="1" ht="10.199999999999999">
      <c r="B195" s="179"/>
      <c r="D195" s="159" t="s">
        <v>167</v>
      </c>
      <c r="E195" s="180" t="s">
        <v>1</v>
      </c>
      <c r="F195" s="181" t="s">
        <v>224</v>
      </c>
      <c r="H195" s="182">
        <v>46</v>
      </c>
      <c r="I195" s="183"/>
      <c r="L195" s="179"/>
      <c r="M195" s="184"/>
      <c r="T195" s="185"/>
      <c r="AT195" s="180" t="s">
        <v>167</v>
      </c>
      <c r="AU195" s="180" t="s">
        <v>83</v>
      </c>
      <c r="AV195" s="15" t="s">
        <v>179</v>
      </c>
      <c r="AW195" s="15" t="s">
        <v>29</v>
      </c>
      <c r="AX195" s="15" t="s">
        <v>72</v>
      </c>
      <c r="AY195" s="180" t="s">
        <v>160</v>
      </c>
    </row>
    <row r="196" spans="2:65" s="14" customFormat="1" ht="10.199999999999999">
      <c r="B196" s="172"/>
      <c r="D196" s="159" t="s">
        <v>167</v>
      </c>
      <c r="E196" s="173" t="s">
        <v>1</v>
      </c>
      <c r="F196" s="174" t="s">
        <v>174</v>
      </c>
      <c r="H196" s="175">
        <v>126</v>
      </c>
      <c r="I196" s="176"/>
      <c r="L196" s="172"/>
      <c r="M196" s="177"/>
      <c r="T196" s="178"/>
      <c r="AT196" s="173" t="s">
        <v>167</v>
      </c>
      <c r="AU196" s="173" t="s">
        <v>83</v>
      </c>
      <c r="AV196" s="14" t="s">
        <v>166</v>
      </c>
      <c r="AW196" s="14" t="s">
        <v>29</v>
      </c>
      <c r="AX196" s="14" t="s">
        <v>76</v>
      </c>
      <c r="AY196" s="173" t="s">
        <v>160</v>
      </c>
    </row>
    <row r="197" spans="2:65" s="1" customFormat="1" ht="44.25" customHeight="1">
      <c r="B197" s="143"/>
      <c r="C197" s="144" t="s">
        <v>198</v>
      </c>
      <c r="D197" s="144" t="s">
        <v>162</v>
      </c>
      <c r="E197" s="145" t="s">
        <v>228</v>
      </c>
      <c r="F197" s="146" t="s">
        <v>229</v>
      </c>
      <c r="G197" s="147" t="s">
        <v>209</v>
      </c>
      <c r="H197" s="148">
        <v>1242</v>
      </c>
      <c r="I197" s="149"/>
      <c r="J197" s="150">
        <f>ROUND(I197*H197,2)</f>
        <v>0</v>
      </c>
      <c r="K197" s="151"/>
      <c r="L197" s="32"/>
      <c r="M197" s="152" t="s">
        <v>1</v>
      </c>
      <c r="N197" s="153" t="s">
        <v>38</v>
      </c>
      <c r="P197" s="154">
        <f>O197*H197</f>
        <v>0</v>
      </c>
      <c r="Q197" s="154">
        <v>0</v>
      </c>
      <c r="R197" s="154">
        <f>Q197*H197</f>
        <v>0</v>
      </c>
      <c r="S197" s="154">
        <v>0</v>
      </c>
      <c r="T197" s="155">
        <f>S197*H197</f>
        <v>0</v>
      </c>
      <c r="AR197" s="156" t="s">
        <v>166</v>
      </c>
      <c r="AT197" s="156" t="s">
        <v>162</v>
      </c>
      <c r="AU197" s="156" t="s">
        <v>83</v>
      </c>
      <c r="AY197" s="17" t="s">
        <v>160</v>
      </c>
      <c r="BE197" s="157">
        <f>IF(N197="základná",J197,0)</f>
        <v>0</v>
      </c>
      <c r="BF197" s="157">
        <f>IF(N197="znížená",J197,0)</f>
        <v>0</v>
      </c>
      <c r="BG197" s="157">
        <f>IF(N197="zákl. prenesená",J197,0)</f>
        <v>0</v>
      </c>
      <c r="BH197" s="157">
        <f>IF(N197="zníž. prenesená",J197,0)</f>
        <v>0</v>
      </c>
      <c r="BI197" s="157">
        <f>IF(N197="nulová",J197,0)</f>
        <v>0</v>
      </c>
      <c r="BJ197" s="17" t="s">
        <v>83</v>
      </c>
      <c r="BK197" s="157">
        <f>ROUND(I197*H197,2)</f>
        <v>0</v>
      </c>
      <c r="BL197" s="17" t="s">
        <v>166</v>
      </c>
      <c r="BM197" s="156" t="s">
        <v>236</v>
      </c>
    </row>
    <row r="198" spans="2:65" s="12" customFormat="1" ht="10.199999999999999">
      <c r="B198" s="158"/>
      <c r="D198" s="159" t="s">
        <v>167</v>
      </c>
      <c r="E198" s="160" t="s">
        <v>1</v>
      </c>
      <c r="F198" s="161" t="s">
        <v>231</v>
      </c>
      <c r="H198" s="160" t="s">
        <v>1</v>
      </c>
      <c r="I198" s="162"/>
      <c r="L198" s="158"/>
      <c r="M198" s="163"/>
      <c r="T198" s="164"/>
      <c r="AT198" s="160" t="s">
        <v>167</v>
      </c>
      <c r="AU198" s="160" t="s">
        <v>83</v>
      </c>
      <c r="AV198" s="12" t="s">
        <v>76</v>
      </c>
      <c r="AW198" s="12" t="s">
        <v>29</v>
      </c>
      <c r="AX198" s="12" t="s">
        <v>72</v>
      </c>
      <c r="AY198" s="160" t="s">
        <v>160</v>
      </c>
    </row>
    <row r="199" spans="2:65" s="13" customFormat="1" ht="10.199999999999999">
      <c r="B199" s="165"/>
      <c r="D199" s="159" t="s">
        <v>167</v>
      </c>
      <c r="E199" s="166" t="s">
        <v>1</v>
      </c>
      <c r="F199" s="167" t="s">
        <v>1427</v>
      </c>
      <c r="H199" s="168">
        <v>702</v>
      </c>
      <c r="I199" s="169"/>
      <c r="L199" s="165"/>
      <c r="M199" s="170"/>
      <c r="T199" s="171"/>
      <c r="AT199" s="166" t="s">
        <v>167</v>
      </c>
      <c r="AU199" s="166" t="s">
        <v>83</v>
      </c>
      <c r="AV199" s="13" t="s">
        <v>83</v>
      </c>
      <c r="AW199" s="13" t="s">
        <v>29</v>
      </c>
      <c r="AX199" s="13" t="s">
        <v>72</v>
      </c>
      <c r="AY199" s="166" t="s">
        <v>160</v>
      </c>
    </row>
    <row r="200" spans="2:65" s="13" customFormat="1" ht="10.199999999999999">
      <c r="B200" s="165"/>
      <c r="D200" s="159" t="s">
        <v>167</v>
      </c>
      <c r="E200" s="166" t="s">
        <v>1</v>
      </c>
      <c r="F200" s="167" t="s">
        <v>1428</v>
      </c>
      <c r="H200" s="168">
        <v>540</v>
      </c>
      <c r="I200" s="169"/>
      <c r="L200" s="165"/>
      <c r="M200" s="170"/>
      <c r="T200" s="171"/>
      <c r="AT200" s="166" t="s">
        <v>167</v>
      </c>
      <c r="AU200" s="166" t="s">
        <v>83</v>
      </c>
      <c r="AV200" s="13" t="s">
        <v>83</v>
      </c>
      <c r="AW200" s="13" t="s">
        <v>29</v>
      </c>
      <c r="AX200" s="13" t="s">
        <v>72</v>
      </c>
      <c r="AY200" s="166" t="s">
        <v>160</v>
      </c>
    </row>
    <row r="201" spans="2:65" s="14" customFormat="1" ht="10.199999999999999">
      <c r="B201" s="172"/>
      <c r="D201" s="159" t="s">
        <v>167</v>
      </c>
      <c r="E201" s="173" t="s">
        <v>1</v>
      </c>
      <c r="F201" s="174" t="s">
        <v>174</v>
      </c>
      <c r="H201" s="175">
        <v>1242</v>
      </c>
      <c r="I201" s="176"/>
      <c r="L201" s="172"/>
      <c r="M201" s="177"/>
      <c r="T201" s="178"/>
      <c r="AT201" s="173" t="s">
        <v>167</v>
      </c>
      <c r="AU201" s="173" t="s">
        <v>83</v>
      </c>
      <c r="AV201" s="14" t="s">
        <v>166</v>
      </c>
      <c r="AW201" s="14" t="s">
        <v>29</v>
      </c>
      <c r="AX201" s="14" t="s">
        <v>76</v>
      </c>
      <c r="AY201" s="173" t="s">
        <v>160</v>
      </c>
    </row>
    <row r="202" spans="2:65" s="1" customFormat="1" ht="24.15" customHeight="1">
      <c r="B202" s="143"/>
      <c r="C202" s="144" t="s">
        <v>238</v>
      </c>
      <c r="D202" s="144" t="s">
        <v>162</v>
      </c>
      <c r="E202" s="145" t="s">
        <v>234</v>
      </c>
      <c r="F202" s="146" t="s">
        <v>235</v>
      </c>
      <c r="G202" s="147" t="s">
        <v>209</v>
      </c>
      <c r="H202" s="148">
        <v>40</v>
      </c>
      <c r="I202" s="149"/>
      <c r="J202" s="150">
        <f>ROUND(I202*H202,2)</f>
        <v>0</v>
      </c>
      <c r="K202" s="151"/>
      <c r="L202" s="32"/>
      <c r="M202" s="152" t="s">
        <v>1</v>
      </c>
      <c r="N202" s="153" t="s">
        <v>38</v>
      </c>
      <c r="P202" s="154">
        <f>O202*H202</f>
        <v>0</v>
      </c>
      <c r="Q202" s="154">
        <v>0</v>
      </c>
      <c r="R202" s="154">
        <f>Q202*H202</f>
        <v>0</v>
      </c>
      <c r="S202" s="154">
        <v>0</v>
      </c>
      <c r="T202" s="155">
        <f>S202*H202</f>
        <v>0</v>
      </c>
      <c r="AR202" s="156" t="s">
        <v>166</v>
      </c>
      <c r="AT202" s="156" t="s">
        <v>162</v>
      </c>
      <c r="AU202" s="156" t="s">
        <v>83</v>
      </c>
      <c r="AY202" s="17" t="s">
        <v>160</v>
      </c>
      <c r="BE202" s="157">
        <f>IF(N202="základná",J202,0)</f>
        <v>0</v>
      </c>
      <c r="BF202" s="157">
        <f>IF(N202="znížená",J202,0)</f>
        <v>0</v>
      </c>
      <c r="BG202" s="157">
        <f>IF(N202="zákl. prenesená",J202,0)</f>
        <v>0</v>
      </c>
      <c r="BH202" s="157">
        <f>IF(N202="zníž. prenesená",J202,0)</f>
        <v>0</v>
      </c>
      <c r="BI202" s="157">
        <f>IF(N202="nulová",J202,0)</f>
        <v>0</v>
      </c>
      <c r="BJ202" s="17" t="s">
        <v>83</v>
      </c>
      <c r="BK202" s="157">
        <f>ROUND(I202*H202,2)</f>
        <v>0</v>
      </c>
      <c r="BL202" s="17" t="s">
        <v>166</v>
      </c>
      <c r="BM202" s="156" t="s">
        <v>241</v>
      </c>
    </row>
    <row r="203" spans="2:65" s="13" customFormat="1" ht="10.199999999999999">
      <c r="B203" s="165"/>
      <c r="D203" s="159" t="s">
        <v>167</v>
      </c>
      <c r="E203" s="166" t="s">
        <v>1</v>
      </c>
      <c r="F203" s="167" t="s">
        <v>1429</v>
      </c>
      <c r="H203" s="168">
        <v>40</v>
      </c>
      <c r="I203" s="169"/>
      <c r="L203" s="165"/>
      <c r="M203" s="170"/>
      <c r="T203" s="171"/>
      <c r="AT203" s="166" t="s">
        <v>167</v>
      </c>
      <c r="AU203" s="166" t="s">
        <v>83</v>
      </c>
      <c r="AV203" s="13" t="s">
        <v>83</v>
      </c>
      <c r="AW203" s="13" t="s">
        <v>29</v>
      </c>
      <c r="AX203" s="13" t="s">
        <v>72</v>
      </c>
      <c r="AY203" s="166" t="s">
        <v>160</v>
      </c>
    </row>
    <row r="204" spans="2:65" s="14" customFormat="1" ht="10.199999999999999">
      <c r="B204" s="172"/>
      <c r="D204" s="159" t="s">
        <v>167</v>
      </c>
      <c r="E204" s="173" t="s">
        <v>1</v>
      </c>
      <c r="F204" s="174" t="s">
        <v>174</v>
      </c>
      <c r="H204" s="175">
        <v>40</v>
      </c>
      <c r="I204" s="176"/>
      <c r="L204" s="172"/>
      <c r="M204" s="177"/>
      <c r="T204" s="178"/>
      <c r="AT204" s="173" t="s">
        <v>167</v>
      </c>
      <c r="AU204" s="173" t="s">
        <v>83</v>
      </c>
      <c r="AV204" s="14" t="s">
        <v>166</v>
      </c>
      <c r="AW204" s="14" t="s">
        <v>29</v>
      </c>
      <c r="AX204" s="14" t="s">
        <v>76</v>
      </c>
      <c r="AY204" s="173" t="s">
        <v>160</v>
      </c>
    </row>
    <row r="205" spans="2:65" s="1" customFormat="1" ht="16.5" customHeight="1">
      <c r="B205" s="143"/>
      <c r="C205" s="144" t="s">
        <v>204</v>
      </c>
      <c r="D205" s="144" t="s">
        <v>162</v>
      </c>
      <c r="E205" s="145" t="s">
        <v>1430</v>
      </c>
      <c r="F205" s="146" t="s">
        <v>1431</v>
      </c>
      <c r="G205" s="147" t="s">
        <v>209</v>
      </c>
      <c r="H205" s="148">
        <v>86</v>
      </c>
      <c r="I205" s="149"/>
      <c r="J205" s="150">
        <f>ROUND(I205*H205,2)</f>
        <v>0</v>
      </c>
      <c r="K205" s="151"/>
      <c r="L205" s="32"/>
      <c r="M205" s="152" t="s">
        <v>1</v>
      </c>
      <c r="N205" s="153" t="s">
        <v>38</v>
      </c>
      <c r="P205" s="154">
        <f>O205*H205</f>
        <v>0</v>
      </c>
      <c r="Q205" s="154">
        <v>0</v>
      </c>
      <c r="R205" s="154">
        <f>Q205*H205</f>
        <v>0</v>
      </c>
      <c r="S205" s="154">
        <v>0</v>
      </c>
      <c r="T205" s="155">
        <f>S205*H205</f>
        <v>0</v>
      </c>
      <c r="AR205" s="156" t="s">
        <v>166</v>
      </c>
      <c r="AT205" s="156" t="s">
        <v>162</v>
      </c>
      <c r="AU205" s="156" t="s">
        <v>83</v>
      </c>
      <c r="AY205" s="17" t="s">
        <v>160</v>
      </c>
      <c r="BE205" s="157">
        <f>IF(N205="základná",J205,0)</f>
        <v>0</v>
      </c>
      <c r="BF205" s="157">
        <f>IF(N205="znížená",J205,0)</f>
        <v>0</v>
      </c>
      <c r="BG205" s="157">
        <f>IF(N205="zákl. prenesená",J205,0)</f>
        <v>0</v>
      </c>
      <c r="BH205" s="157">
        <f>IF(N205="zníž. prenesená",J205,0)</f>
        <v>0</v>
      </c>
      <c r="BI205" s="157">
        <f>IF(N205="nulová",J205,0)</f>
        <v>0</v>
      </c>
      <c r="BJ205" s="17" t="s">
        <v>83</v>
      </c>
      <c r="BK205" s="157">
        <f>ROUND(I205*H205,2)</f>
        <v>0</v>
      </c>
      <c r="BL205" s="17" t="s">
        <v>166</v>
      </c>
      <c r="BM205" s="156" t="s">
        <v>247</v>
      </c>
    </row>
    <row r="206" spans="2:65" s="12" customFormat="1" ht="10.199999999999999">
      <c r="B206" s="158"/>
      <c r="D206" s="159" t="s">
        <v>167</v>
      </c>
      <c r="E206" s="160" t="s">
        <v>1</v>
      </c>
      <c r="F206" s="161" t="s">
        <v>242</v>
      </c>
      <c r="H206" s="160" t="s">
        <v>1</v>
      </c>
      <c r="I206" s="162"/>
      <c r="L206" s="158"/>
      <c r="M206" s="163"/>
      <c r="T206" s="164"/>
      <c r="AT206" s="160" t="s">
        <v>167</v>
      </c>
      <c r="AU206" s="160" t="s">
        <v>83</v>
      </c>
      <c r="AV206" s="12" t="s">
        <v>76</v>
      </c>
      <c r="AW206" s="12" t="s">
        <v>29</v>
      </c>
      <c r="AX206" s="12" t="s">
        <v>72</v>
      </c>
      <c r="AY206" s="160" t="s">
        <v>160</v>
      </c>
    </row>
    <row r="207" spans="2:65" s="13" customFormat="1" ht="10.199999999999999">
      <c r="B207" s="165"/>
      <c r="D207" s="159" t="s">
        <v>167</v>
      </c>
      <c r="E207" s="166" t="s">
        <v>1</v>
      </c>
      <c r="F207" s="167" t="s">
        <v>389</v>
      </c>
      <c r="H207" s="168">
        <v>66</v>
      </c>
      <c r="I207" s="169"/>
      <c r="L207" s="165"/>
      <c r="M207" s="170"/>
      <c r="T207" s="171"/>
      <c r="AT207" s="166" t="s">
        <v>167</v>
      </c>
      <c r="AU207" s="166" t="s">
        <v>83</v>
      </c>
      <c r="AV207" s="13" t="s">
        <v>83</v>
      </c>
      <c r="AW207" s="13" t="s">
        <v>29</v>
      </c>
      <c r="AX207" s="13" t="s">
        <v>72</v>
      </c>
      <c r="AY207" s="166" t="s">
        <v>160</v>
      </c>
    </row>
    <row r="208" spans="2:65" s="12" customFormat="1" ht="10.199999999999999">
      <c r="B208" s="158"/>
      <c r="D208" s="159" t="s">
        <v>167</v>
      </c>
      <c r="E208" s="160" t="s">
        <v>1</v>
      </c>
      <c r="F208" s="161" t="s">
        <v>1432</v>
      </c>
      <c r="H208" s="160" t="s">
        <v>1</v>
      </c>
      <c r="I208" s="162"/>
      <c r="L208" s="158"/>
      <c r="M208" s="163"/>
      <c r="T208" s="164"/>
      <c r="AT208" s="160" t="s">
        <v>167</v>
      </c>
      <c r="AU208" s="160" t="s">
        <v>83</v>
      </c>
      <c r="AV208" s="12" t="s">
        <v>76</v>
      </c>
      <c r="AW208" s="12" t="s">
        <v>29</v>
      </c>
      <c r="AX208" s="12" t="s">
        <v>72</v>
      </c>
      <c r="AY208" s="160" t="s">
        <v>160</v>
      </c>
    </row>
    <row r="209" spans="2:65" s="13" customFormat="1" ht="10.199999999999999">
      <c r="B209" s="165"/>
      <c r="D209" s="159" t="s">
        <v>167</v>
      </c>
      <c r="E209" s="166" t="s">
        <v>1</v>
      </c>
      <c r="F209" s="167" t="s">
        <v>221</v>
      </c>
      <c r="H209" s="168">
        <v>20</v>
      </c>
      <c r="I209" s="169"/>
      <c r="L209" s="165"/>
      <c r="M209" s="170"/>
      <c r="T209" s="171"/>
      <c r="AT209" s="166" t="s">
        <v>167</v>
      </c>
      <c r="AU209" s="166" t="s">
        <v>83</v>
      </c>
      <c r="AV209" s="13" t="s">
        <v>83</v>
      </c>
      <c r="AW209" s="13" t="s">
        <v>29</v>
      </c>
      <c r="AX209" s="13" t="s">
        <v>72</v>
      </c>
      <c r="AY209" s="166" t="s">
        <v>160</v>
      </c>
    </row>
    <row r="210" spans="2:65" s="14" customFormat="1" ht="10.199999999999999">
      <c r="B210" s="172"/>
      <c r="D210" s="159" t="s">
        <v>167</v>
      </c>
      <c r="E210" s="173" t="s">
        <v>1</v>
      </c>
      <c r="F210" s="174" t="s">
        <v>174</v>
      </c>
      <c r="H210" s="175">
        <v>86</v>
      </c>
      <c r="I210" s="176"/>
      <c r="L210" s="172"/>
      <c r="M210" s="177"/>
      <c r="T210" s="178"/>
      <c r="AT210" s="173" t="s">
        <v>167</v>
      </c>
      <c r="AU210" s="173" t="s">
        <v>83</v>
      </c>
      <c r="AV210" s="14" t="s">
        <v>166</v>
      </c>
      <c r="AW210" s="14" t="s">
        <v>29</v>
      </c>
      <c r="AX210" s="14" t="s">
        <v>76</v>
      </c>
      <c r="AY210" s="173" t="s">
        <v>160</v>
      </c>
    </row>
    <row r="211" spans="2:65" s="1" customFormat="1" ht="24.15" customHeight="1">
      <c r="B211" s="143"/>
      <c r="C211" s="144" t="s">
        <v>251</v>
      </c>
      <c r="D211" s="144" t="s">
        <v>162</v>
      </c>
      <c r="E211" s="145" t="s">
        <v>244</v>
      </c>
      <c r="F211" s="146" t="s">
        <v>245</v>
      </c>
      <c r="G211" s="147" t="s">
        <v>246</v>
      </c>
      <c r="H211" s="148">
        <v>86</v>
      </c>
      <c r="I211" s="149"/>
      <c r="J211" s="150">
        <f>ROUND(I211*H211,2)</f>
        <v>0</v>
      </c>
      <c r="K211" s="151"/>
      <c r="L211" s="32"/>
      <c r="M211" s="152" t="s">
        <v>1</v>
      </c>
      <c r="N211" s="153" t="s">
        <v>38</v>
      </c>
      <c r="P211" s="154">
        <f>O211*H211</f>
        <v>0</v>
      </c>
      <c r="Q211" s="154">
        <v>0</v>
      </c>
      <c r="R211" s="154">
        <f>Q211*H211</f>
        <v>0</v>
      </c>
      <c r="S211" s="154">
        <v>0</v>
      </c>
      <c r="T211" s="155">
        <f>S211*H211</f>
        <v>0</v>
      </c>
      <c r="AR211" s="156" t="s">
        <v>166</v>
      </c>
      <c r="AT211" s="156" t="s">
        <v>162</v>
      </c>
      <c r="AU211" s="156" t="s">
        <v>83</v>
      </c>
      <c r="AY211" s="17" t="s">
        <v>160</v>
      </c>
      <c r="BE211" s="157">
        <f>IF(N211="základná",J211,0)</f>
        <v>0</v>
      </c>
      <c r="BF211" s="157">
        <f>IF(N211="znížená",J211,0)</f>
        <v>0</v>
      </c>
      <c r="BG211" s="157">
        <f>IF(N211="zákl. prenesená",J211,0)</f>
        <v>0</v>
      </c>
      <c r="BH211" s="157">
        <f>IF(N211="zníž. prenesená",J211,0)</f>
        <v>0</v>
      </c>
      <c r="BI211" s="157">
        <f>IF(N211="nulová",J211,0)</f>
        <v>0</v>
      </c>
      <c r="BJ211" s="17" t="s">
        <v>83</v>
      </c>
      <c r="BK211" s="157">
        <f>ROUND(I211*H211,2)</f>
        <v>0</v>
      </c>
      <c r="BL211" s="17" t="s">
        <v>166</v>
      </c>
      <c r="BM211" s="156" t="s">
        <v>254</v>
      </c>
    </row>
    <row r="212" spans="2:65" s="12" customFormat="1" ht="10.199999999999999">
      <c r="B212" s="158"/>
      <c r="D212" s="159" t="s">
        <v>167</v>
      </c>
      <c r="E212" s="160" t="s">
        <v>1</v>
      </c>
      <c r="F212" s="161" t="s">
        <v>248</v>
      </c>
      <c r="H212" s="160" t="s">
        <v>1</v>
      </c>
      <c r="I212" s="162"/>
      <c r="L212" s="158"/>
      <c r="M212" s="163"/>
      <c r="T212" s="164"/>
      <c r="AT212" s="160" t="s">
        <v>167</v>
      </c>
      <c r="AU212" s="160" t="s">
        <v>83</v>
      </c>
      <c r="AV212" s="12" t="s">
        <v>76</v>
      </c>
      <c r="AW212" s="12" t="s">
        <v>29</v>
      </c>
      <c r="AX212" s="12" t="s">
        <v>72</v>
      </c>
      <c r="AY212" s="160" t="s">
        <v>160</v>
      </c>
    </row>
    <row r="213" spans="2:65" s="13" customFormat="1" ht="10.199999999999999">
      <c r="B213" s="165"/>
      <c r="D213" s="159" t="s">
        <v>167</v>
      </c>
      <c r="E213" s="166" t="s">
        <v>1</v>
      </c>
      <c r="F213" s="167" t="s">
        <v>1433</v>
      </c>
      <c r="H213" s="168">
        <v>66</v>
      </c>
      <c r="I213" s="169"/>
      <c r="L213" s="165"/>
      <c r="M213" s="170"/>
      <c r="T213" s="171"/>
      <c r="AT213" s="166" t="s">
        <v>167</v>
      </c>
      <c r="AU213" s="166" t="s">
        <v>83</v>
      </c>
      <c r="AV213" s="13" t="s">
        <v>83</v>
      </c>
      <c r="AW213" s="13" t="s">
        <v>29</v>
      </c>
      <c r="AX213" s="13" t="s">
        <v>72</v>
      </c>
      <c r="AY213" s="166" t="s">
        <v>160</v>
      </c>
    </row>
    <row r="214" spans="2:65" s="13" customFormat="1" ht="10.199999999999999">
      <c r="B214" s="165"/>
      <c r="D214" s="159" t="s">
        <v>167</v>
      </c>
      <c r="E214" s="166" t="s">
        <v>1</v>
      </c>
      <c r="F214" s="167" t="s">
        <v>1434</v>
      </c>
      <c r="H214" s="168">
        <v>20</v>
      </c>
      <c r="I214" s="169"/>
      <c r="L214" s="165"/>
      <c r="M214" s="170"/>
      <c r="T214" s="171"/>
      <c r="AT214" s="166" t="s">
        <v>167</v>
      </c>
      <c r="AU214" s="166" t="s">
        <v>83</v>
      </c>
      <c r="AV214" s="13" t="s">
        <v>83</v>
      </c>
      <c r="AW214" s="13" t="s">
        <v>29</v>
      </c>
      <c r="AX214" s="13" t="s">
        <v>72</v>
      </c>
      <c r="AY214" s="166" t="s">
        <v>160</v>
      </c>
    </row>
    <row r="215" spans="2:65" s="14" customFormat="1" ht="10.199999999999999">
      <c r="B215" s="172"/>
      <c r="D215" s="159" t="s">
        <v>167</v>
      </c>
      <c r="E215" s="173" t="s">
        <v>1</v>
      </c>
      <c r="F215" s="174" t="s">
        <v>174</v>
      </c>
      <c r="H215" s="175">
        <v>86</v>
      </c>
      <c r="I215" s="176"/>
      <c r="L215" s="172"/>
      <c r="M215" s="177"/>
      <c r="T215" s="178"/>
      <c r="AT215" s="173" t="s">
        <v>167</v>
      </c>
      <c r="AU215" s="173" t="s">
        <v>83</v>
      </c>
      <c r="AV215" s="14" t="s">
        <v>166</v>
      </c>
      <c r="AW215" s="14" t="s">
        <v>29</v>
      </c>
      <c r="AX215" s="14" t="s">
        <v>76</v>
      </c>
      <c r="AY215" s="173" t="s">
        <v>160</v>
      </c>
    </row>
    <row r="216" spans="2:65" s="1" customFormat="1" ht="24.15" customHeight="1">
      <c r="B216" s="143"/>
      <c r="C216" s="144" t="s">
        <v>210</v>
      </c>
      <c r="D216" s="144" t="s">
        <v>162</v>
      </c>
      <c r="E216" s="145" t="s">
        <v>252</v>
      </c>
      <c r="F216" s="146" t="s">
        <v>253</v>
      </c>
      <c r="G216" s="147" t="s">
        <v>165</v>
      </c>
      <c r="H216" s="148">
        <v>200</v>
      </c>
      <c r="I216" s="149"/>
      <c r="J216" s="150">
        <f>ROUND(I216*H216,2)</f>
        <v>0</v>
      </c>
      <c r="K216" s="151"/>
      <c r="L216" s="32"/>
      <c r="M216" s="152" t="s">
        <v>1</v>
      </c>
      <c r="N216" s="153" t="s">
        <v>38</v>
      </c>
      <c r="P216" s="154">
        <f>O216*H216</f>
        <v>0</v>
      </c>
      <c r="Q216" s="154">
        <v>0</v>
      </c>
      <c r="R216" s="154">
        <f>Q216*H216</f>
        <v>0</v>
      </c>
      <c r="S216" s="154">
        <v>0</v>
      </c>
      <c r="T216" s="155">
        <f>S216*H216</f>
        <v>0</v>
      </c>
      <c r="AR216" s="156" t="s">
        <v>166</v>
      </c>
      <c r="AT216" s="156" t="s">
        <v>162</v>
      </c>
      <c r="AU216" s="156" t="s">
        <v>83</v>
      </c>
      <c r="AY216" s="17" t="s">
        <v>160</v>
      </c>
      <c r="BE216" s="157">
        <f>IF(N216="základná",J216,0)</f>
        <v>0</v>
      </c>
      <c r="BF216" s="157">
        <f>IF(N216="znížená",J216,0)</f>
        <v>0</v>
      </c>
      <c r="BG216" s="157">
        <f>IF(N216="zákl. prenesená",J216,0)</f>
        <v>0</v>
      </c>
      <c r="BH216" s="157">
        <f>IF(N216="zníž. prenesená",J216,0)</f>
        <v>0</v>
      </c>
      <c r="BI216" s="157">
        <f>IF(N216="nulová",J216,0)</f>
        <v>0</v>
      </c>
      <c r="BJ216" s="17" t="s">
        <v>83</v>
      </c>
      <c r="BK216" s="157">
        <f>ROUND(I216*H216,2)</f>
        <v>0</v>
      </c>
      <c r="BL216" s="17" t="s">
        <v>166</v>
      </c>
      <c r="BM216" s="156" t="s">
        <v>258</v>
      </c>
    </row>
    <row r="217" spans="2:65" s="12" customFormat="1" ht="10.199999999999999">
      <c r="B217" s="158"/>
      <c r="D217" s="159" t="s">
        <v>167</v>
      </c>
      <c r="E217" s="160" t="s">
        <v>1</v>
      </c>
      <c r="F217" s="161" t="s">
        <v>1435</v>
      </c>
      <c r="H217" s="160" t="s">
        <v>1</v>
      </c>
      <c r="I217" s="162"/>
      <c r="L217" s="158"/>
      <c r="M217" s="163"/>
      <c r="T217" s="164"/>
      <c r="AT217" s="160" t="s">
        <v>167</v>
      </c>
      <c r="AU217" s="160" t="s">
        <v>83</v>
      </c>
      <c r="AV217" s="12" t="s">
        <v>76</v>
      </c>
      <c r="AW217" s="12" t="s">
        <v>29</v>
      </c>
      <c r="AX217" s="12" t="s">
        <v>72</v>
      </c>
      <c r="AY217" s="160" t="s">
        <v>160</v>
      </c>
    </row>
    <row r="218" spans="2:65" s="13" customFormat="1" ht="10.199999999999999">
      <c r="B218" s="165"/>
      <c r="D218" s="159" t="s">
        <v>167</v>
      </c>
      <c r="E218" s="166" t="s">
        <v>1</v>
      </c>
      <c r="F218" s="167" t="s">
        <v>173</v>
      </c>
      <c r="H218" s="168">
        <v>200</v>
      </c>
      <c r="I218" s="169"/>
      <c r="L218" s="165"/>
      <c r="M218" s="170"/>
      <c r="T218" s="171"/>
      <c r="AT218" s="166" t="s">
        <v>167</v>
      </c>
      <c r="AU218" s="166" t="s">
        <v>83</v>
      </c>
      <c r="AV218" s="13" t="s">
        <v>83</v>
      </c>
      <c r="AW218" s="13" t="s">
        <v>29</v>
      </c>
      <c r="AX218" s="13" t="s">
        <v>72</v>
      </c>
      <c r="AY218" s="166" t="s">
        <v>160</v>
      </c>
    </row>
    <row r="219" spans="2:65" s="14" customFormat="1" ht="10.199999999999999">
      <c r="B219" s="172"/>
      <c r="D219" s="159" t="s">
        <v>167</v>
      </c>
      <c r="E219" s="173" t="s">
        <v>1</v>
      </c>
      <c r="F219" s="174" t="s">
        <v>174</v>
      </c>
      <c r="H219" s="175">
        <v>200</v>
      </c>
      <c r="I219" s="176"/>
      <c r="L219" s="172"/>
      <c r="M219" s="177"/>
      <c r="T219" s="178"/>
      <c r="AT219" s="173" t="s">
        <v>167</v>
      </c>
      <c r="AU219" s="173" t="s">
        <v>83</v>
      </c>
      <c r="AV219" s="14" t="s">
        <v>166</v>
      </c>
      <c r="AW219" s="14" t="s">
        <v>29</v>
      </c>
      <c r="AX219" s="14" t="s">
        <v>76</v>
      </c>
      <c r="AY219" s="173" t="s">
        <v>160</v>
      </c>
    </row>
    <row r="220" spans="2:65" s="1" customFormat="1" ht="37.799999999999997" customHeight="1">
      <c r="B220" s="143"/>
      <c r="C220" s="144" t="s">
        <v>259</v>
      </c>
      <c r="D220" s="144" t="s">
        <v>162</v>
      </c>
      <c r="E220" s="145" t="s">
        <v>1436</v>
      </c>
      <c r="F220" s="146" t="s">
        <v>1437</v>
      </c>
      <c r="G220" s="147" t="s">
        <v>289</v>
      </c>
      <c r="H220" s="148">
        <v>3</v>
      </c>
      <c r="I220" s="149"/>
      <c r="J220" s="150">
        <f>ROUND(I220*H220,2)</f>
        <v>0</v>
      </c>
      <c r="K220" s="151"/>
      <c r="L220" s="32"/>
      <c r="M220" s="152" t="s">
        <v>1</v>
      </c>
      <c r="N220" s="153" t="s">
        <v>38</v>
      </c>
      <c r="P220" s="154">
        <f>O220*H220</f>
        <v>0</v>
      </c>
      <c r="Q220" s="154">
        <v>0</v>
      </c>
      <c r="R220" s="154">
        <f>Q220*H220</f>
        <v>0</v>
      </c>
      <c r="S220" s="154">
        <v>0</v>
      </c>
      <c r="T220" s="155">
        <f>S220*H220</f>
        <v>0</v>
      </c>
      <c r="AR220" s="156" t="s">
        <v>166</v>
      </c>
      <c r="AT220" s="156" t="s">
        <v>162</v>
      </c>
      <c r="AU220" s="156" t="s">
        <v>83</v>
      </c>
      <c r="AY220" s="17" t="s">
        <v>160</v>
      </c>
      <c r="BE220" s="157">
        <f>IF(N220="základná",J220,0)</f>
        <v>0</v>
      </c>
      <c r="BF220" s="157">
        <f>IF(N220="znížená",J220,0)</f>
        <v>0</v>
      </c>
      <c r="BG220" s="157">
        <f>IF(N220="zákl. prenesená",J220,0)</f>
        <v>0</v>
      </c>
      <c r="BH220" s="157">
        <f>IF(N220="zníž. prenesená",J220,0)</f>
        <v>0</v>
      </c>
      <c r="BI220" s="157">
        <f>IF(N220="nulová",J220,0)</f>
        <v>0</v>
      </c>
      <c r="BJ220" s="17" t="s">
        <v>83</v>
      </c>
      <c r="BK220" s="157">
        <f>ROUND(I220*H220,2)</f>
        <v>0</v>
      </c>
      <c r="BL220" s="17" t="s">
        <v>166</v>
      </c>
      <c r="BM220" s="156" t="s">
        <v>264</v>
      </c>
    </row>
    <row r="221" spans="2:65" s="1" customFormat="1" ht="33" customHeight="1">
      <c r="B221" s="143"/>
      <c r="C221" s="144" t="s">
        <v>216</v>
      </c>
      <c r="D221" s="144" t="s">
        <v>162</v>
      </c>
      <c r="E221" s="145" t="s">
        <v>970</v>
      </c>
      <c r="F221" s="146" t="s">
        <v>971</v>
      </c>
      <c r="G221" s="147" t="s">
        <v>165</v>
      </c>
      <c r="H221" s="148">
        <v>200</v>
      </c>
      <c r="I221" s="149"/>
      <c r="J221" s="150">
        <f>ROUND(I221*H221,2)</f>
        <v>0</v>
      </c>
      <c r="K221" s="151"/>
      <c r="L221" s="32"/>
      <c r="M221" s="152" t="s">
        <v>1</v>
      </c>
      <c r="N221" s="153" t="s">
        <v>38</v>
      </c>
      <c r="P221" s="154">
        <f>O221*H221</f>
        <v>0</v>
      </c>
      <c r="Q221" s="154">
        <v>0</v>
      </c>
      <c r="R221" s="154">
        <f>Q221*H221</f>
        <v>0</v>
      </c>
      <c r="S221" s="154">
        <v>0</v>
      </c>
      <c r="T221" s="155">
        <f>S221*H221</f>
        <v>0</v>
      </c>
      <c r="AR221" s="156" t="s">
        <v>166</v>
      </c>
      <c r="AT221" s="156" t="s">
        <v>162</v>
      </c>
      <c r="AU221" s="156" t="s">
        <v>83</v>
      </c>
      <c r="AY221" s="17" t="s">
        <v>160</v>
      </c>
      <c r="BE221" s="157">
        <f>IF(N221="základná",J221,0)</f>
        <v>0</v>
      </c>
      <c r="BF221" s="157">
        <f>IF(N221="znížená",J221,0)</f>
        <v>0</v>
      </c>
      <c r="BG221" s="157">
        <f>IF(N221="zákl. prenesená",J221,0)</f>
        <v>0</v>
      </c>
      <c r="BH221" s="157">
        <f>IF(N221="zníž. prenesená",J221,0)</f>
        <v>0</v>
      </c>
      <c r="BI221" s="157">
        <f>IF(N221="nulová",J221,0)</f>
        <v>0</v>
      </c>
      <c r="BJ221" s="17" t="s">
        <v>83</v>
      </c>
      <c r="BK221" s="157">
        <f>ROUND(I221*H221,2)</f>
        <v>0</v>
      </c>
      <c r="BL221" s="17" t="s">
        <v>166</v>
      </c>
      <c r="BM221" s="156" t="s">
        <v>269</v>
      </c>
    </row>
    <row r="222" spans="2:65" s="12" customFormat="1" ht="10.199999999999999">
      <c r="B222" s="158"/>
      <c r="D222" s="159" t="s">
        <v>167</v>
      </c>
      <c r="E222" s="160" t="s">
        <v>1</v>
      </c>
      <c r="F222" s="161" t="s">
        <v>1435</v>
      </c>
      <c r="H222" s="160" t="s">
        <v>1</v>
      </c>
      <c r="I222" s="162"/>
      <c r="L222" s="158"/>
      <c r="M222" s="163"/>
      <c r="T222" s="164"/>
      <c r="AT222" s="160" t="s">
        <v>167</v>
      </c>
      <c r="AU222" s="160" t="s">
        <v>83</v>
      </c>
      <c r="AV222" s="12" t="s">
        <v>76</v>
      </c>
      <c r="AW222" s="12" t="s">
        <v>29</v>
      </c>
      <c r="AX222" s="12" t="s">
        <v>72</v>
      </c>
      <c r="AY222" s="160" t="s">
        <v>160</v>
      </c>
    </row>
    <row r="223" spans="2:65" s="12" customFormat="1" ht="10.199999999999999">
      <c r="B223" s="158"/>
      <c r="D223" s="159" t="s">
        <v>167</v>
      </c>
      <c r="E223" s="160" t="s">
        <v>1</v>
      </c>
      <c r="F223" s="161" t="s">
        <v>1438</v>
      </c>
      <c r="H223" s="160" t="s">
        <v>1</v>
      </c>
      <c r="I223" s="162"/>
      <c r="L223" s="158"/>
      <c r="M223" s="163"/>
      <c r="T223" s="164"/>
      <c r="AT223" s="160" t="s">
        <v>167</v>
      </c>
      <c r="AU223" s="160" t="s">
        <v>83</v>
      </c>
      <c r="AV223" s="12" t="s">
        <v>76</v>
      </c>
      <c r="AW223" s="12" t="s">
        <v>29</v>
      </c>
      <c r="AX223" s="12" t="s">
        <v>72</v>
      </c>
      <c r="AY223" s="160" t="s">
        <v>160</v>
      </c>
    </row>
    <row r="224" spans="2:65" s="12" customFormat="1" ht="10.199999999999999">
      <c r="B224" s="158"/>
      <c r="D224" s="159" t="s">
        <v>167</v>
      </c>
      <c r="E224" s="160" t="s">
        <v>1</v>
      </c>
      <c r="F224" s="161" t="s">
        <v>1435</v>
      </c>
      <c r="H224" s="160" t="s">
        <v>1</v>
      </c>
      <c r="I224" s="162"/>
      <c r="L224" s="158"/>
      <c r="M224" s="163"/>
      <c r="T224" s="164"/>
      <c r="AT224" s="160" t="s">
        <v>167</v>
      </c>
      <c r="AU224" s="160" t="s">
        <v>83</v>
      </c>
      <c r="AV224" s="12" t="s">
        <v>76</v>
      </c>
      <c r="AW224" s="12" t="s">
        <v>29</v>
      </c>
      <c r="AX224" s="12" t="s">
        <v>72</v>
      </c>
      <c r="AY224" s="160" t="s">
        <v>160</v>
      </c>
    </row>
    <row r="225" spans="2:65" s="13" customFormat="1" ht="10.199999999999999">
      <c r="B225" s="165"/>
      <c r="D225" s="159" t="s">
        <v>167</v>
      </c>
      <c r="E225" s="166" t="s">
        <v>1</v>
      </c>
      <c r="F225" s="167" t="s">
        <v>173</v>
      </c>
      <c r="H225" s="168">
        <v>200</v>
      </c>
      <c r="I225" s="169"/>
      <c r="L225" s="165"/>
      <c r="M225" s="170"/>
      <c r="T225" s="171"/>
      <c r="AT225" s="166" t="s">
        <v>167</v>
      </c>
      <c r="AU225" s="166" t="s">
        <v>83</v>
      </c>
      <c r="AV225" s="13" t="s">
        <v>83</v>
      </c>
      <c r="AW225" s="13" t="s">
        <v>29</v>
      </c>
      <c r="AX225" s="13" t="s">
        <v>72</v>
      </c>
      <c r="AY225" s="166" t="s">
        <v>160</v>
      </c>
    </row>
    <row r="226" spans="2:65" s="14" customFormat="1" ht="10.199999999999999">
      <c r="B226" s="172"/>
      <c r="D226" s="159" t="s">
        <v>167</v>
      </c>
      <c r="E226" s="173" t="s">
        <v>1</v>
      </c>
      <c r="F226" s="174" t="s">
        <v>174</v>
      </c>
      <c r="H226" s="175">
        <v>200</v>
      </c>
      <c r="I226" s="176"/>
      <c r="L226" s="172"/>
      <c r="M226" s="177"/>
      <c r="T226" s="178"/>
      <c r="AT226" s="173" t="s">
        <v>167</v>
      </c>
      <c r="AU226" s="173" t="s">
        <v>83</v>
      </c>
      <c r="AV226" s="14" t="s">
        <v>166</v>
      </c>
      <c r="AW226" s="14" t="s">
        <v>29</v>
      </c>
      <c r="AX226" s="14" t="s">
        <v>76</v>
      </c>
      <c r="AY226" s="173" t="s">
        <v>160</v>
      </c>
    </row>
    <row r="227" spans="2:65" s="1" customFormat="1" ht="16.5" customHeight="1">
      <c r="B227" s="143"/>
      <c r="C227" s="144" t="s">
        <v>272</v>
      </c>
      <c r="D227" s="144" t="s">
        <v>162</v>
      </c>
      <c r="E227" s="145" t="s">
        <v>256</v>
      </c>
      <c r="F227" s="146" t="s">
        <v>257</v>
      </c>
      <c r="G227" s="147" t="s">
        <v>165</v>
      </c>
      <c r="H227" s="148">
        <v>200</v>
      </c>
      <c r="I227" s="149"/>
      <c r="J227" s="150">
        <f>ROUND(I227*H227,2)</f>
        <v>0</v>
      </c>
      <c r="K227" s="151"/>
      <c r="L227" s="32"/>
      <c r="M227" s="152" t="s">
        <v>1</v>
      </c>
      <c r="N227" s="153" t="s">
        <v>38</v>
      </c>
      <c r="P227" s="154">
        <f>O227*H227</f>
        <v>0</v>
      </c>
      <c r="Q227" s="154">
        <v>0</v>
      </c>
      <c r="R227" s="154">
        <f>Q227*H227</f>
        <v>0</v>
      </c>
      <c r="S227" s="154">
        <v>0</v>
      </c>
      <c r="T227" s="155">
        <f>S227*H227</f>
        <v>0</v>
      </c>
      <c r="AR227" s="156" t="s">
        <v>166</v>
      </c>
      <c r="AT227" s="156" t="s">
        <v>162</v>
      </c>
      <c r="AU227" s="156" t="s">
        <v>83</v>
      </c>
      <c r="AY227" s="17" t="s">
        <v>160</v>
      </c>
      <c r="BE227" s="157">
        <f>IF(N227="základná",J227,0)</f>
        <v>0</v>
      </c>
      <c r="BF227" s="157">
        <f>IF(N227="znížená",J227,0)</f>
        <v>0</v>
      </c>
      <c r="BG227" s="157">
        <f>IF(N227="zákl. prenesená",J227,0)</f>
        <v>0</v>
      </c>
      <c r="BH227" s="157">
        <f>IF(N227="zníž. prenesená",J227,0)</f>
        <v>0</v>
      </c>
      <c r="BI227" s="157">
        <f>IF(N227="nulová",J227,0)</f>
        <v>0</v>
      </c>
      <c r="BJ227" s="17" t="s">
        <v>83</v>
      </c>
      <c r="BK227" s="157">
        <f>ROUND(I227*H227,2)</f>
        <v>0</v>
      </c>
      <c r="BL227" s="17" t="s">
        <v>166</v>
      </c>
      <c r="BM227" s="156" t="s">
        <v>275</v>
      </c>
    </row>
    <row r="228" spans="2:65" s="13" customFormat="1" ht="10.199999999999999">
      <c r="B228" s="165"/>
      <c r="D228" s="159" t="s">
        <v>167</v>
      </c>
      <c r="E228" s="166" t="s">
        <v>1</v>
      </c>
      <c r="F228" s="167" t="s">
        <v>173</v>
      </c>
      <c r="H228" s="168">
        <v>200</v>
      </c>
      <c r="I228" s="169"/>
      <c r="L228" s="165"/>
      <c r="M228" s="170"/>
      <c r="T228" s="171"/>
      <c r="AT228" s="166" t="s">
        <v>167</v>
      </c>
      <c r="AU228" s="166" t="s">
        <v>83</v>
      </c>
      <c r="AV228" s="13" t="s">
        <v>83</v>
      </c>
      <c r="AW228" s="13" t="s">
        <v>29</v>
      </c>
      <c r="AX228" s="13" t="s">
        <v>72</v>
      </c>
      <c r="AY228" s="166" t="s">
        <v>160</v>
      </c>
    </row>
    <row r="229" spans="2:65" s="14" customFormat="1" ht="10.199999999999999">
      <c r="B229" s="172"/>
      <c r="D229" s="159" t="s">
        <v>167</v>
      </c>
      <c r="E229" s="173" t="s">
        <v>1</v>
      </c>
      <c r="F229" s="174" t="s">
        <v>174</v>
      </c>
      <c r="H229" s="175">
        <v>200</v>
      </c>
      <c r="I229" s="176"/>
      <c r="L229" s="172"/>
      <c r="M229" s="177"/>
      <c r="T229" s="178"/>
      <c r="AT229" s="173" t="s">
        <v>167</v>
      </c>
      <c r="AU229" s="173" t="s">
        <v>83</v>
      </c>
      <c r="AV229" s="14" t="s">
        <v>166</v>
      </c>
      <c r="AW229" s="14" t="s">
        <v>29</v>
      </c>
      <c r="AX229" s="14" t="s">
        <v>76</v>
      </c>
      <c r="AY229" s="173" t="s">
        <v>160</v>
      </c>
    </row>
    <row r="230" spans="2:65" s="1" customFormat="1" ht="16.5" customHeight="1">
      <c r="B230" s="143"/>
      <c r="C230" s="186" t="s">
        <v>221</v>
      </c>
      <c r="D230" s="186" t="s">
        <v>260</v>
      </c>
      <c r="E230" s="187" t="s">
        <v>261</v>
      </c>
      <c r="F230" s="188" t="s">
        <v>262</v>
      </c>
      <c r="G230" s="189" t="s">
        <v>263</v>
      </c>
      <c r="H230" s="190">
        <v>6.18</v>
      </c>
      <c r="I230" s="191"/>
      <c r="J230" s="192">
        <f>ROUND(I230*H230,2)</f>
        <v>0</v>
      </c>
      <c r="K230" s="193"/>
      <c r="L230" s="194"/>
      <c r="M230" s="195" t="s">
        <v>1</v>
      </c>
      <c r="N230" s="196" t="s">
        <v>38</v>
      </c>
      <c r="P230" s="154">
        <f>O230*H230</f>
        <v>0</v>
      </c>
      <c r="Q230" s="154">
        <v>0</v>
      </c>
      <c r="R230" s="154">
        <f>Q230*H230</f>
        <v>0</v>
      </c>
      <c r="S230" s="154">
        <v>0</v>
      </c>
      <c r="T230" s="155">
        <f>S230*H230</f>
        <v>0</v>
      </c>
      <c r="AR230" s="156" t="s">
        <v>187</v>
      </c>
      <c r="AT230" s="156" t="s">
        <v>260</v>
      </c>
      <c r="AU230" s="156" t="s">
        <v>83</v>
      </c>
      <c r="AY230" s="17" t="s">
        <v>160</v>
      </c>
      <c r="BE230" s="157">
        <f>IF(N230="základná",J230,0)</f>
        <v>0</v>
      </c>
      <c r="BF230" s="157">
        <f>IF(N230="znížená",J230,0)</f>
        <v>0</v>
      </c>
      <c r="BG230" s="157">
        <f>IF(N230="zákl. prenesená",J230,0)</f>
        <v>0</v>
      </c>
      <c r="BH230" s="157">
        <f>IF(N230="zníž. prenesená",J230,0)</f>
        <v>0</v>
      </c>
      <c r="BI230" s="157">
        <f>IF(N230="nulová",J230,0)</f>
        <v>0</v>
      </c>
      <c r="BJ230" s="17" t="s">
        <v>83</v>
      </c>
      <c r="BK230" s="157">
        <f>ROUND(I230*H230,2)</f>
        <v>0</v>
      </c>
      <c r="BL230" s="17" t="s">
        <v>166</v>
      </c>
      <c r="BM230" s="156" t="s">
        <v>280</v>
      </c>
    </row>
    <row r="231" spans="2:65" s="13" customFormat="1" ht="10.199999999999999">
      <c r="B231" s="165"/>
      <c r="D231" s="159" t="s">
        <v>167</v>
      </c>
      <c r="E231" s="166" t="s">
        <v>1</v>
      </c>
      <c r="F231" s="167" t="s">
        <v>1439</v>
      </c>
      <c r="H231" s="168">
        <v>6.18</v>
      </c>
      <c r="I231" s="169"/>
      <c r="L231" s="165"/>
      <c r="M231" s="170"/>
      <c r="T231" s="171"/>
      <c r="AT231" s="166" t="s">
        <v>167</v>
      </c>
      <c r="AU231" s="166" t="s">
        <v>83</v>
      </c>
      <c r="AV231" s="13" t="s">
        <v>83</v>
      </c>
      <c r="AW231" s="13" t="s">
        <v>29</v>
      </c>
      <c r="AX231" s="13" t="s">
        <v>72</v>
      </c>
      <c r="AY231" s="166" t="s">
        <v>160</v>
      </c>
    </row>
    <row r="232" spans="2:65" s="14" customFormat="1" ht="10.199999999999999">
      <c r="B232" s="172"/>
      <c r="D232" s="159" t="s">
        <v>167</v>
      </c>
      <c r="E232" s="173" t="s">
        <v>1</v>
      </c>
      <c r="F232" s="174" t="s">
        <v>174</v>
      </c>
      <c r="H232" s="175">
        <v>6.18</v>
      </c>
      <c r="I232" s="176"/>
      <c r="L232" s="172"/>
      <c r="M232" s="177"/>
      <c r="T232" s="178"/>
      <c r="AT232" s="173" t="s">
        <v>167</v>
      </c>
      <c r="AU232" s="173" t="s">
        <v>83</v>
      </c>
      <c r="AV232" s="14" t="s">
        <v>166</v>
      </c>
      <c r="AW232" s="14" t="s">
        <v>29</v>
      </c>
      <c r="AX232" s="14" t="s">
        <v>76</v>
      </c>
      <c r="AY232" s="173" t="s">
        <v>160</v>
      </c>
    </row>
    <row r="233" spans="2:65" s="1" customFormat="1" ht="33" customHeight="1">
      <c r="B233" s="143"/>
      <c r="C233" s="144" t="s">
        <v>282</v>
      </c>
      <c r="D233" s="144" t="s">
        <v>162</v>
      </c>
      <c r="E233" s="145" t="s">
        <v>1014</v>
      </c>
      <c r="F233" s="146" t="s">
        <v>1015</v>
      </c>
      <c r="G233" s="147" t="s">
        <v>289</v>
      </c>
      <c r="H233" s="148">
        <v>3</v>
      </c>
      <c r="I233" s="149"/>
      <c r="J233" s="150">
        <f>ROUND(I233*H233,2)</f>
        <v>0</v>
      </c>
      <c r="K233" s="151"/>
      <c r="L233" s="32"/>
      <c r="M233" s="152" t="s">
        <v>1</v>
      </c>
      <c r="N233" s="153" t="s">
        <v>38</v>
      </c>
      <c r="P233" s="154">
        <f>O233*H233</f>
        <v>0</v>
      </c>
      <c r="Q233" s="154">
        <v>0</v>
      </c>
      <c r="R233" s="154">
        <f>Q233*H233</f>
        <v>0</v>
      </c>
      <c r="S233" s="154">
        <v>0</v>
      </c>
      <c r="T233" s="155">
        <f>S233*H233</f>
        <v>0</v>
      </c>
      <c r="AR233" s="156" t="s">
        <v>166</v>
      </c>
      <c r="AT233" s="156" t="s">
        <v>162</v>
      </c>
      <c r="AU233" s="156" t="s">
        <v>83</v>
      </c>
      <c r="AY233" s="17" t="s">
        <v>160</v>
      </c>
      <c r="BE233" s="157">
        <f>IF(N233="základná",J233,0)</f>
        <v>0</v>
      </c>
      <c r="BF233" s="157">
        <f>IF(N233="znížená",J233,0)</f>
        <v>0</v>
      </c>
      <c r="BG233" s="157">
        <f>IF(N233="zákl. prenesená",J233,0)</f>
        <v>0</v>
      </c>
      <c r="BH233" s="157">
        <f>IF(N233="zníž. prenesená",J233,0)</f>
        <v>0</v>
      </c>
      <c r="BI233" s="157">
        <f>IF(N233="nulová",J233,0)</f>
        <v>0</v>
      </c>
      <c r="BJ233" s="17" t="s">
        <v>83</v>
      </c>
      <c r="BK233" s="157">
        <f>ROUND(I233*H233,2)</f>
        <v>0</v>
      </c>
      <c r="BL233" s="17" t="s">
        <v>166</v>
      </c>
      <c r="BM233" s="156" t="s">
        <v>285</v>
      </c>
    </row>
    <row r="234" spans="2:65" s="12" customFormat="1" ht="10.199999999999999">
      <c r="B234" s="158"/>
      <c r="D234" s="159" t="s">
        <v>167</v>
      </c>
      <c r="E234" s="160" t="s">
        <v>1</v>
      </c>
      <c r="F234" s="161" t="s">
        <v>1440</v>
      </c>
      <c r="H234" s="160" t="s">
        <v>1</v>
      </c>
      <c r="I234" s="162"/>
      <c r="L234" s="158"/>
      <c r="M234" s="163"/>
      <c r="T234" s="164"/>
      <c r="AT234" s="160" t="s">
        <v>167</v>
      </c>
      <c r="AU234" s="160" t="s">
        <v>83</v>
      </c>
      <c r="AV234" s="12" t="s">
        <v>76</v>
      </c>
      <c r="AW234" s="12" t="s">
        <v>29</v>
      </c>
      <c r="AX234" s="12" t="s">
        <v>72</v>
      </c>
      <c r="AY234" s="160" t="s">
        <v>160</v>
      </c>
    </row>
    <row r="235" spans="2:65" s="12" customFormat="1" ht="10.199999999999999">
      <c r="B235" s="158"/>
      <c r="D235" s="159" t="s">
        <v>167</v>
      </c>
      <c r="E235" s="160" t="s">
        <v>1</v>
      </c>
      <c r="F235" s="161" t="s">
        <v>1435</v>
      </c>
      <c r="H235" s="160" t="s">
        <v>1</v>
      </c>
      <c r="I235" s="162"/>
      <c r="L235" s="158"/>
      <c r="M235" s="163"/>
      <c r="T235" s="164"/>
      <c r="AT235" s="160" t="s">
        <v>167</v>
      </c>
      <c r="AU235" s="160" t="s">
        <v>83</v>
      </c>
      <c r="AV235" s="12" t="s">
        <v>76</v>
      </c>
      <c r="AW235" s="12" t="s">
        <v>29</v>
      </c>
      <c r="AX235" s="12" t="s">
        <v>72</v>
      </c>
      <c r="AY235" s="160" t="s">
        <v>160</v>
      </c>
    </row>
    <row r="236" spans="2:65" s="13" customFormat="1" ht="10.199999999999999">
      <c r="B236" s="165"/>
      <c r="D236" s="159" t="s">
        <v>167</v>
      </c>
      <c r="E236" s="166" t="s">
        <v>1</v>
      </c>
      <c r="F236" s="167" t="s">
        <v>179</v>
      </c>
      <c r="H236" s="168">
        <v>3</v>
      </c>
      <c r="I236" s="169"/>
      <c r="L236" s="165"/>
      <c r="M236" s="170"/>
      <c r="T236" s="171"/>
      <c r="AT236" s="166" t="s">
        <v>167</v>
      </c>
      <c r="AU236" s="166" t="s">
        <v>83</v>
      </c>
      <c r="AV236" s="13" t="s">
        <v>83</v>
      </c>
      <c r="AW236" s="13" t="s">
        <v>29</v>
      </c>
      <c r="AX236" s="13" t="s">
        <v>72</v>
      </c>
      <c r="AY236" s="166" t="s">
        <v>160</v>
      </c>
    </row>
    <row r="237" spans="2:65" s="14" customFormat="1" ht="10.199999999999999">
      <c r="B237" s="172"/>
      <c r="D237" s="159" t="s">
        <v>167</v>
      </c>
      <c r="E237" s="173" t="s">
        <v>1</v>
      </c>
      <c r="F237" s="174" t="s">
        <v>174</v>
      </c>
      <c r="H237" s="175">
        <v>3</v>
      </c>
      <c r="I237" s="176"/>
      <c r="L237" s="172"/>
      <c r="M237" s="177"/>
      <c r="T237" s="178"/>
      <c r="AT237" s="173" t="s">
        <v>167</v>
      </c>
      <c r="AU237" s="173" t="s">
        <v>83</v>
      </c>
      <c r="AV237" s="14" t="s">
        <v>166</v>
      </c>
      <c r="AW237" s="14" t="s">
        <v>29</v>
      </c>
      <c r="AX237" s="14" t="s">
        <v>76</v>
      </c>
      <c r="AY237" s="173" t="s">
        <v>160</v>
      </c>
    </row>
    <row r="238" spans="2:65" s="11" customFormat="1" ht="22.8" customHeight="1">
      <c r="B238" s="131"/>
      <c r="D238" s="132" t="s">
        <v>71</v>
      </c>
      <c r="E238" s="141" t="s">
        <v>83</v>
      </c>
      <c r="F238" s="141" t="s">
        <v>266</v>
      </c>
      <c r="I238" s="134"/>
      <c r="J238" s="142">
        <f>BK238</f>
        <v>0</v>
      </c>
      <c r="L238" s="131"/>
      <c r="M238" s="136"/>
      <c r="P238" s="137">
        <f>SUM(P239:P252)</f>
        <v>0</v>
      </c>
      <c r="R238" s="137">
        <f>SUM(R239:R252)</f>
        <v>0</v>
      </c>
      <c r="T238" s="138">
        <f>SUM(T239:T252)</f>
        <v>0</v>
      </c>
      <c r="AR238" s="132" t="s">
        <v>76</v>
      </c>
      <c r="AT238" s="139" t="s">
        <v>71</v>
      </c>
      <c r="AU238" s="139" t="s">
        <v>76</v>
      </c>
      <c r="AY238" s="132" t="s">
        <v>160</v>
      </c>
      <c r="BK238" s="140">
        <f>SUM(BK239:BK252)</f>
        <v>0</v>
      </c>
    </row>
    <row r="239" spans="2:65" s="1" customFormat="1" ht="16.5" customHeight="1">
      <c r="B239" s="143"/>
      <c r="C239" s="144" t="s">
        <v>230</v>
      </c>
      <c r="D239" s="144" t="s">
        <v>162</v>
      </c>
      <c r="E239" s="145" t="s">
        <v>267</v>
      </c>
      <c r="F239" s="146" t="s">
        <v>268</v>
      </c>
      <c r="G239" s="147" t="s">
        <v>209</v>
      </c>
      <c r="H239" s="148">
        <v>5.8879999999999999</v>
      </c>
      <c r="I239" s="149"/>
      <c r="J239" s="150">
        <f>ROUND(I239*H239,2)</f>
        <v>0</v>
      </c>
      <c r="K239" s="151"/>
      <c r="L239" s="32"/>
      <c r="M239" s="152" t="s">
        <v>1</v>
      </c>
      <c r="N239" s="153" t="s">
        <v>38</v>
      </c>
      <c r="P239" s="154">
        <f>O239*H239</f>
        <v>0</v>
      </c>
      <c r="Q239" s="154">
        <v>0</v>
      </c>
      <c r="R239" s="154">
        <f>Q239*H239</f>
        <v>0</v>
      </c>
      <c r="S239" s="154">
        <v>0</v>
      </c>
      <c r="T239" s="155">
        <f>S239*H239</f>
        <v>0</v>
      </c>
      <c r="AR239" s="156" t="s">
        <v>166</v>
      </c>
      <c r="AT239" s="156" t="s">
        <v>162</v>
      </c>
      <c r="AU239" s="156" t="s">
        <v>83</v>
      </c>
      <c r="AY239" s="17" t="s">
        <v>160</v>
      </c>
      <c r="BE239" s="157">
        <f>IF(N239="základná",J239,0)</f>
        <v>0</v>
      </c>
      <c r="BF239" s="157">
        <f>IF(N239="znížená",J239,0)</f>
        <v>0</v>
      </c>
      <c r="BG239" s="157">
        <f>IF(N239="zákl. prenesená",J239,0)</f>
        <v>0</v>
      </c>
      <c r="BH239" s="157">
        <f>IF(N239="zníž. prenesená",J239,0)</f>
        <v>0</v>
      </c>
      <c r="BI239" s="157">
        <f>IF(N239="nulová",J239,0)</f>
        <v>0</v>
      </c>
      <c r="BJ239" s="17" t="s">
        <v>83</v>
      </c>
      <c r="BK239" s="157">
        <f>ROUND(I239*H239,2)</f>
        <v>0</v>
      </c>
      <c r="BL239" s="17" t="s">
        <v>166</v>
      </c>
      <c r="BM239" s="156" t="s">
        <v>290</v>
      </c>
    </row>
    <row r="240" spans="2:65" s="12" customFormat="1" ht="10.199999999999999">
      <c r="B240" s="158"/>
      <c r="D240" s="159" t="s">
        <v>167</v>
      </c>
      <c r="E240" s="160" t="s">
        <v>1</v>
      </c>
      <c r="F240" s="161" t="s">
        <v>1441</v>
      </c>
      <c r="H240" s="160" t="s">
        <v>1</v>
      </c>
      <c r="I240" s="162"/>
      <c r="L240" s="158"/>
      <c r="M240" s="163"/>
      <c r="T240" s="164"/>
      <c r="AT240" s="160" t="s">
        <v>167</v>
      </c>
      <c r="AU240" s="160" t="s">
        <v>83</v>
      </c>
      <c r="AV240" s="12" t="s">
        <v>76</v>
      </c>
      <c r="AW240" s="12" t="s">
        <v>29</v>
      </c>
      <c r="AX240" s="12" t="s">
        <v>72</v>
      </c>
      <c r="AY240" s="160" t="s">
        <v>160</v>
      </c>
    </row>
    <row r="241" spans="2:65" s="13" customFormat="1" ht="10.199999999999999">
      <c r="B241" s="165"/>
      <c r="D241" s="159" t="s">
        <v>167</v>
      </c>
      <c r="E241" s="166" t="s">
        <v>1</v>
      </c>
      <c r="F241" s="167" t="s">
        <v>1442</v>
      </c>
      <c r="H241" s="168">
        <v>5.8879999999999999</v>
      </c>
      <c r="I241" s="169"/>
      <c r="L241" s="165"/>
      <c r="M241" s="170"/>
      <c r="T241" s="171"/>
      <c r="AT241" s="166" t="s">
        <v>167</v>
      </c>
      <c r="AU241" s="166" t="s">
        <v>83</v>
      </c>
      <c r="AV241" s="13" t="s">
        <v>83</v>
      </c>
      <c r="AW241" s="13" t="s">
        <v>29</v>
      </c>
      <c r="AX241" s="13" t="s">
        <v>72</v>
      </c>
      <c r="AY241" s="166" t="s">
        <v>160</v>
      </c>
    </row>
    <row r="242" spans="2:65" s="14" customFormat="1" ht="10.199999999999999">
      <c r="B242" s="172"/>
      <c r="D242" s="159" t="s">
        <v>167</v>
      </c>
      <c r="E242" s="173" t="s">
        <v>1</v>
      </c>
      <c r="F242" s="174" t="s">
        <v>174</v>
      </c>
      <c r="H242" s="175">
        <v>5.8879999999999999</v>
      </c>
      <c r="I242" s="176"/>
      <c r="L242" s="172"/>
      <c r="M242" s="177"/>
      <c r="T242" s="178"/>
      <c r="AT242" s="173" t="s">
        <v>167</v>
      </c>
      <c r="AU242" s="173" t="s">
        <v>83</v>
      </c>
      <c r="AV242" s="14" t="s">
        <v>166</v>
      </c>
      <c r="AW242" s="14" t="s">
        <v>29</v>
      </c>
      <c r="AX242" s="14" t="s">
        <v>76</v>
      </c>
      <c r="AY242" s="173" t="s">
        <v>160</v>
      </c>
    </row>
    <row r="243" spans="2:65" s="1" customFormat="1" ht="16.5" customHeight="1">
      <c r="B243" s="143"/>
      <c r="C243" s="144" t="s">
        <v>7</v>
      </c>
      <c r="D243" s="144" t="s">
        <v>162</v>
      </c>
      <c r="E243" s="145" t="s">
        <v>273</v>
      </c>
      <c r="F243" s="146" t="s">
        <v>274</v>
      </c>
      <c r="G243" s="147" t="s">
        <v>165</v>
      </c>
      <c r="H243" s="148">
        <v>80</v>
      </c>
      <c r="I243" s="149"/>
      <c r="J243" s="150">
        <f>ROUND(I243*H243,2)</f>
        <v>0</v>
      </c>
      <c r="K243" s="151"/>
      <c r="L243" s="32"/>
      <c r="M243" s="152" t="s">
        <v>1</v>
      </c>
      <c r="N243" s="153" t="s">
        <v>38</v>
      </c>
      <c r="P243" s="154">
        <f>O243*H243</f>
        <v>0</v>
      </c>
      <c r="Q243" s="154">
        <v>0</v>
      </c>
      <c r="R243" s="154">
        <f>Q243*H243</f>
        <v>0</v>
      </c>
      <c r="S243" s="154">
        <v>0</v>
      </c>
      <c r="T243" s="155">
        <f>S243*H243</f>
        <v>0</v>
      </c>
      <c r="AR243" s="156" t="s">
        <v>166</v>
      </c>
      <c r="AT243" s="156" t="s">
        <v>162</v>
      </c>
      <c r="AU243" s="156" t="s">
        <v>83</v>
      </c>
      <c r="AY243" s="17" t="s">
        <v>160</v>
      </c>
      <c r="BE243" s="157">
        <f>IF(N243="základná",J243,0)</f>
        <v>0</v>
      </c>
      <c r="BF243" s="157">
        <f>IF(N243="znížená",J243,0)</f>
        <v>0</v>
      </c>
      <c r="BG243" s="157">
        <f>IF(N243="zákl. prenesená",J243,0)</f>
        <v>0</v>
      </c>
      <c r="BH243" s="157">
        <f>IF(N243="zníž. prenesená",J243,0)</f>
        <v>0</v>
      </c>
      <c r="BI243" s="157">
        <f>IF(N243="nulová",J243,0)</f>
        <v>0</v>
      </c>
      <c r="BJ243" s="17" t="s">
        <v>83</v>
      </c>
      <c r="BK243" s="157">
        <f>ROUND(I243*H243,2)</f>
        <v>0</v>
      </c>
      <c r="BL243" s="17" t="s">
        <v>166</v>
      </c>
      <c r="BM243" s="156" t="s">
        <v>297</v>
      </c>
    </row>
    <row r="244" spans="2:65" s="12" customFormat="1" ht="10.199999999999999">
      <c r="B244" s="158"/>
      <c r="D244" s="159" t="s">
        <v>167</v>
      </c>
      <c r="E244" s="160" t="s">
        <v>1</v>
      </c>
      <c r="F244" s="161" t="s">
        <v>1443</v>
      </c>
      <c r="H244" s="160" t="s">
        <v>1</v>
      </c>
      <c r="I244" s="162"/>
      <c r="L244" s="158"/>
      <c r="M244" s="163"/>
      <c r="T244" s="164"/>
      <c r="AT244" s="160" t="s">
        <v>167</v>
      </c>
      <c r="AU244" s="160" t="s">
        <v>83</v>
      </c>
      <c r="AV244" s="12" t="s">
        <v>76</v>
      </c>
      <c r="AW244" s="12" t="s">
        <v>29</v>
      </c>
      <c r="AX244" s="12" t="s">
        <v>72</v>
      </c>
      <c r="AY244" s="160" t="s">
        <v>160</v>
      </c>
    </row>
    <row r="245" spans="2:65" s="13" customFormat="1" ht="10.199999999999999">
      <c r="B245" s="165"/>
      <c r="D245" s="159" t="s">
        <v>167</v>
      </c>
      <c r="E245" s="166" t="s">
        <v>1</v>
      </c>
      <c r="F245" s="167" t="s">
        <v>427</v>
      </c>
      <c r="H245" s="168">
        <v>80</v>
      </c>
      <c r="I245" s="169"/>
      <c r="L245" s="165"/>
      <c r="M245" s="170"/>
      <c r="T245" s="171"/>
      <c r="AT245" s="166" t="s">
        <v>167</v>
      </c>
      <c r="AU245" s="166" t="s">
        <v>83</v>
      </c>
      <c r="AV245" s="13" t="s">
        <v>83</v>
      </c>
      <c r="AW245" s="13" t="s">
        <v>29</v>
      </c>
      <c r="AX245" s="13" t="s">
        <v>72</v>
      </c>
      <c r="AY245" s="166" t="s">
        <v>160</v>
      </c>
    </row>
    <row r="246" spans="2:65" s="14" customFormat="1" ht="10.199999999999999">
      <c r="B246" s="172"/>
      <c r="D246" s="159" t="s">
        <v>167</v>
      </c>
      <c r="E246" s="173" t="s">
        <v>1</v>
      </c>
      <c r="F246" s="174" t="s">
        <v>174</v>
      </c>
      <c r="H246" s="175">
        <v>80</v>
      </c>
      <c r="I246" s="176"/>
      <c r="L246" s="172"/>
      <c r="M246" s="177"/>
      <c r="T246" s="178"/>
      <c r="AT246" s="173" t="s">
        <v>167</v>
      </c>
      <c r="AU246" s="173" t="s">
        <v>83</v>
      </c>
      <c r="AV246" s="14" t="s">
        <v>166</v>
      </c>
      <c r="AW246" s="14" t="s">
        <v>29</v>
      </c>
      <c r="AX246" s="14" t="s">
        <v>76</v>
      </c>
      <c r="AY246" s="173" t="s">
        <v>160</v>
      </c>
    </row>
    <row r="247" spans="2:65" s="1" customFormat="1" ht="16.5" customHeight="1">
      <c r="B247" s="143"/>
      <c r="C247" s="186" t="s">
        <v>236</v>
      </c>
      <c r="D247" s="186" t="s">
        <v>260</v>
      </c>
      <c r="E247" s="187" t="s">
        <v>278</v>
      </c>
      <c r="F247" s="188" t="s">
        <v>279</v>
      </c>
      <c r="G247" s="189" t="s">
        <v>165</v>
      </c>
      <c r="H247" s="190">
        <v>81.599999999999994</v>
      </c>
      <c r="I247" s="191"/>
      <c r="J247" s="192">
        <f>ROUND(I247*H247,2)</f>
        <v>0</v>
      </c>
      <c r="K247" s="193"/>
      <c r="L247" s="194"/>
      <c r="M247" s="195" t="s">
        <v>1</v>
      </c>
      <c r="N247" s="196" t="s">
        <v>38</v>
      </c>
      <c r="P247" s="154">
        <f>O247*H247</f>
        <v>0</v>
      </c>
      <c r="Q247" s="154">
        <v>0</v>
      </c>
      <c r="R247" s="154">
        <f>Q247*H247</f>
        <v>0</v>
      </c>
      <c r="S247" s="154">
        <v>0</v>
      </c>
      <c r="T247" s="155">
        <f>S247*H247</f>
        <v>0</v>
      </c>
      <c r="AR247" s="156" t="s">
        <v>187</v>
      </c>
      <c r="AT247" s="156" t="s">
        <v>260</v>
      </c>
      <c r="AU247" s="156" t="s">
        <v>83</v>
      </c>
      <c r="AY247" s="17" t="s">
        <v>160</v>
      </c>
      <c r="BE247" s="157">
        <f>IF(N247="základná",J247,0)</f>
        <v>0</v>
      </c>
      <c r="BF247" s="157">
        <f>IF(N247="znížená",J247,0)</f>
        <v>0</v>
      </c>
      <c r="BG247" s="157">
        <f>IF(N247="zákl. prenesená",J247,0)</f>
        <v>0</v>
      </c>
      <c r="BH247" s="157">
        <f>IF(N247="zníž. prenesená",J247,0)</f>
        <v>0</v>
      </c>
      <c r="BI247" s="157">
        <f>IF(N247="nulová",J247,0)</f>
        <v>0</v>
      </c>
      <c r="BJ247" s="17" t="s">
        <v>83</v>
      </c>
      <c r="BK247" s="157">
        <f>ROUND(I247*H247,2)</f>
        <v>0</v>
      </c>
      <c r="BL247" s="17" t="s">
        <v>166</v>
      </c>
      <c r="BM247" s="156" t="s">
        <v>303</v>
      </c>
    </row>
    <row r="248" spans="2:65" s="13" customFormat="1" ht="10.199999999999999">
      <c r="B248" s="165"/>
      <c r="D248" s="159" t="s">
        <v>167</v>
      </c>
      <c r="E248" s="166" t="s">
        <v>1</v>
      </c>
      <c r="F248" s="167" t="s">
        <v>1444</v>
      </c>
      <c r="H248" s="168">
        <v>81.599999999999994</v>
      </c>
      <c r="I248" s="169"/>
      <c r="L248" s="165"/>
      <c r="M248" s="170"/>
      <c r="T248" s="171"/>
      <c r="AT248" s="166" t="s">
        <v>167</v>
      </c>
      <c r="AU248" s="166" t="s">
        <v>83</v>
      </c>
      <c r="AV248" s="13" t="s">
        <v>83</v>
      </c>
      <c r="AW248" s="13" t="s">
        <v>29</v>
      </c>
      <c r="AX248" s="13" t="s">
        <v>72</v>
      </c>
      <c r="AY248" s="166" t="s">
        <v>160</v>
      </c>
    </row>
    <row r="249" spans="2:65" s="14" customFormat="1" ht="10.199999999999999">
      <c r="B249" s="172"/>
      <c r="D249" s="159" t="s">
        <v>167</v>
      </c>
      <c r="E249" s="173" t="s">
        <v>1</v>
      </c>
      <c r="F249" s="174" t="s">
        <v>174</v>
      </c>
      <c r="H249" s="175">
        <v>81.599999999999994</v>
      </c>
      <c r="I249" s="176"/>
      <c r="L249" s="172"/>
      <c r="M249" s="177"/>
      <c r="T249" s="178"/>
      <c r="AT249" s="173" t="s">
        <v>167</v>
      </c>
      <c r="AU249" s="173" t="s">
        <v>83</v>
      </c>
      <c r="AV249" s="14" t="s">
        <v>166</v>
      </c>
      <c r="AW249" s="14" t="s">
        <v>29</v>
      </c>
      <c r="AX249" s="14" t="s">
        <v>76</v>
      </c>
      <c r="AY249" s="173" t="s">
        <v>160</v>
      </c>
    </row>
    <row r="250" spans="2:65" s="1" customFormat="1" ht="16.5" customHeight="1">
      <c r="B250" s="143"/>
      <c r="C250" s="186" t="s">
        <v>189</v>
      </c>
      <c r="D250" s="186" t="s">
        <v>260</v>
      </c>
      <c r="E250" s="187" t="s">
        <v>283</v>
      </c>
      <c r="F250" s="188" t="s">
        <v>284</v>
      </c>
      <c r="G250" s="189" t="s">
        <v>165</v>
      </c>
      <c r="H250" s="190">
        <v>81.599999999999994</v>
      </c>
      <c r="I250" s="191"/>
      <c r="J250" s="192">
        <f>ROUND(I250*H250,2)</f>
        <v>0</v>
      </c>
      <c r="K250" s="193"/>
      <c r="L250" s="194"/>
      <c r="M250" s="195" t="s">
        <v>1</v>
      </c>
      <c r="N250" s="196" t="s">
        <v>38</v>
      </c>
      <c r="P250" s="154">
        <f>O250*H250</f>
        <v>0</v>
      </c>
      <c r="Q250" s="154">
        <v>0</v>
      </c>
      <c r="R250" s="154">
        <f>Q250*H250</f>
        <v>0</v>
      </c>
      <c r="S250" s="154">
        <v>0</v>
      </c>
      <c r="T250" s="155">
        <f>S250*H250</f>
        <v>0</v>
      </c>
      <c r="AR250" s="156" t="s">
        <v>187</v>
      </c>
      <c r="AT250" s="156" t="s">
        <v>260</v>
      </c>
      <c r="AU250" s="156" t="s">
        <v>83</v>
      </c>
      <c r="AY250" s="17" t="s">
        <v>160</v>
      </c>
      <c r="BE250" s="157">
        <f>IF(N250="základná",J250,0)</f>
        <v>0</v>
      </c>
      <c r="BF250" s="157">
        <f>IF(N250="znížená",J250,0)</f>
        <v>0</v>
      </c>
      <c r="BG250" s="157">
        <f>IF(N250="zákl. prenesená",J250,0)</f>
        <v>0</v>
      </c>
      <c r="BH250" s="157">
        <f>IF(N250="zníž. prenesená",J250,0)</f>
        <v>0</v>
      </c>
      <c r="BI250" s="157">
        <f>IF(N250="nulová",J250,0)</f>
        <v>0</v>
      </c>
      <c r="BJ250" s="17" t="s">
        <v>83</v>
      </c>
      <c r="BK250" s="157">
        <f>ROUND(I250*H250,2)</f>
        <v>0</v>
      </c>
      <c r="BL250" s="17" t="s">
        <v>166</v>
      </c>
      <c r="BM250" s="156" t="s">
        <v>318</v>
      </c>
    </row>
    <row r="251" spans="2:65" s="13" customFormat="1" ht="10.199999999999999">
      <c r="B251" s="165"/>
      <c r="D251" s="159" t="s">
        <v>167</v>
      </c>
      <c r="E251" s="166" t="s">
        <v>1</v>
      </c>
      <c r="F251" s="167" t="s">
        <v>1444</v>
      </c>
      <c r="H251" s="168">
        <v>81.599999999999994</v>
      </c>
      <c r="I251" s="169"/>
      <c r="L251" s="165"/>
      <c r="M251" s="170"/>
      <c r="T251" s="171"/>
      <c r="AT251" s="166" t="s">
        <v>167</v>
      </c>
      <c r="AU251" s="166" t="s">
        <v>83</v>
      </c>
      <c r="AV251" s="13" t="s">
        <v>83</v>
      </c>
      <c r="AW251" s="13" t="s">
        <v>29</v>
      </c>
      <c r="AX251" s="13" t="s">
        <v>72</v>
      </c>
      <c r="AY251" s="166" t="s">
        <v>160</v>
      </c>
    </row>
    <row r="252" spans="2:65" s="14" customFormat="1" ht="10.199999999999999">
      <c r="B252" s="172"/>
      <c r="D252" s="159" t="s">
        <v>167</v>
      </c>
      <c r="E252" s="173" t="s">
        <v>1</v>
      </c>
      <c r="F252" s="174" t="s">
        <v>174</v>
      </c>
      <c r="H252" s="175">
        <v>81.599999999999994</v>
      </c>
      <c r="I252" s="176"/>
      <c r="L252" s="172"/>
      <c r="M252" s="177"/>
      <c r="T252" s="178"/>
      <c r="AT252" s="173" t="s">
        <v>167</v>
      </c>
      <c r="AU252" s="173" t="s">
        <v>83</v>
      </c>
      <c r="AV252" s="14" t="s">
        <v>166</v>
      </c>
      <c r="AW252" s="14" t="s">
        <v>29</v>
      </c>
      <c r="AX252" s="14" t="s">
        <v>76</v>
      </c>
      <c r="AY252" s="173" t="s">
        <v>160</v>
      </c>
    </row>
    <row r="253" spans="2:65" s="11" customFormat="1" ht="22.8" customHeight="1">
      <c r="B253" s="131"/>
      <c r="D253" s="132" t="s">
        <v>71</v>
      </c>
      <c r="E253" s="141" t="s">
        <v>166</v>
      </c>
      <c r="F253" s="141" t="s">
        <v>315</v>
      </c>
      <c r="I253" s="134"/>
      <c r="J253" s="142">
        <f>BK253</f>
        <v>0</v>
      </c>
      <c r="L253" s="131"/>
      <c r="M253" s="136"/>
      <c r="P253" s="137">
        <f>SUM(P254:P270)</f>
        <v>0</v>
      </c>
      <c r="R253" s="137">
        <f>SUM(R254:R270)</f>
        <v>0</v>
      </c>
      <c r="T253" s="138">
        <f>SUM(T254:T270)</f>
        <v>0</v>
      </c>
      <c r="AR253" s="132" t="s">
        <v>76</v>
      </c>
      <c r="AT253" s="139" t="s">
        <v>71</v>
      </c>
      <c r="AU253" s="139" t="s">
        <v>76</v>
      </c>
      <c r="AY253" s="132" t="s">
        <v>160</v>
      </c>
      <c r="BK253" s="140">
        <f>SUM(BK254:BK270)</f>
        <v>0</v>
      </c>
    </row>
    <row r="254" spans="2:65" s="1" customFormat="1" ht="24.15" customHeight="1">
      <c r="B254" s="143"/>
      <c r="C254" s="144" t="s">
        <v>241</v>
      </c>
      <c r="D254" s="144" t="s">
        <v>162</v>
      </c>
      <c r="E254" s="145" t="s">
        <v>316</v>
      </c>
      <c r="F254" s="146" t="s">
        <v>317</v>
      </c>
      <c r="G254" s="147" t="s">
        <v>209</v>
      </c>
      <c r="H254" s="148">
        <v>11.7</v>
      </c>
      <c r="I254" s="149"/>
      <c r="J254" s="150">
        <f>ROUND(I254*H254,2)</f>
        <v>0</v>
      </c>
      <c r="K254" s="151"/>
      <c r="L254" s="32"/>
      <c r="M254" s="152" t="s">
        <v>1</v>
      </c>
      <c r="N254" s="153" t="s">
        <v>38</v>
      </c>
      <c r="P254" s="154">
        <f>O254*H254</f>
        <v>0</v>
      </c>
      <c r="Q254" s="154">
        <v>0</v>
      </c>
      <c r="R254" s="154">
        <f>Q254*H254</f>
        <v>0</v>
      </c>
      <c r="S254" s="154">
        <v>0</v>
      </c>
      <c r="T254" s="155">
        <f>S254*H254</f>
        <v>0</v>
      </c>
      <c r="AR254" s="156" t="s">
        <v>166</v>
      </c>
      <c r="AT254" s="156" t="s">
        <v>162</v>
      </c>
      <c r="AU254" s="156" t="s">
        <v>83</v>
      </c>
      <c r="AY254" s="17" t="s">
        <v>160</v>
      </c>
      <c r="BE254" s="157">
        <f>IF(N254="základná",J254,0)</f>
        <v>0</v>
      </c>
      <c r="BF254" s="157">
        <f>IF(N254="znížená",J254,0)</f>
        <v>0</v>
      </c>
      <c r="BG254" s="157">
        <f>IF(N254="zákl. prenesená",J254,0)</f>
        <v>0</v>
      </c>
      <c r="BH254" s="157">
        <f>IF(N254="zníž. prenesená",J254,0)</f>
        <v>0</v>
      </c>
      <c r="BI254" s="157">
        <f>IF(N254="nulová",J254,0)</f>
        <v>0</v>
      </c>
      <c r="BJ254" s="17" t="s">
        <v>83</v>
      </c>
      <c r="BK254" s="157">
        <f>ROUND(I254*H254,2)</f>
        <v>0</v>
      </c>
      <c r="BL254" s="17" t="s">
        <v>166</v>
      </c>
      <c r="BM254" s="156" t="s">
        <v>328</v>
      </c>
    </row>
    <row r="255" spans="2:65" s="12" customFormat="1" ht="10.199999999999999">
      <c r="B255" s="158"/>
      <c r="D255" s="159" t="s">
        <v>167</v>
      </c>
      <c r="E255" s="160" t="s">
        <v>1</v>
      </c>
      <c r="F255" s="161" t="s">
        <v>1445</v>
      </c>
      <c r="H255" s="160" t="s">
        <v>1</v>
      </c>
      <c r="I255" s="162"/>
      <c r="L255" s="158"/>
      <c r="M255" s="163"/>
      <c r="T255" s="164"/>
      <c r="AT255" s="160" t="s">
        <v>167</v>
      </c>
      <c r="AU255" s="160" t="s">
        <v>83</v>
      </c>
      <c r="AV255" s="12" t="s">
        <v>76</v>
      </c>
      <c r="AW255" s="12" t="s">
        <v>29</v>
      </c>
      <c r="AX255" s="12" t="s">
        <v>72</v>
      </c>
      <c r="AY255" s="160" t="s">
        <v>160</v>
      </c>
    </row>
    <row r="256" spans="2:65" s="13" customFormat="1" ht="10.199999999999999">
      <c r="B256" s="165"/>
      <c r="D256" s="159" t="s">
        <v>167</v>
      </c>
      <c r="E256" s="166" t="s">
        <v>1</v>
      </c>
      <c r="F256" s="167" t="s">
        <v>1446</v>
      </c>
      <c r="H256" s="168">
        <v>9.75</v>
      </c>
      <c r="I256" s="169"/>
      <c r="L256" s="165"/>
      <c r="M256" s="170"/>
      <c r="T256" s="171"/>
      <c r="AT256" s="166" t="s">
        <v>167</v>
      </c>
      <c r="AU256" s="166" t="s">
        <v>83</v>
      </c>
      <c r="AV256" s="13" t="s">
        <v>83</v>
      </c>
      <c r="AW256" s="13" t="s">
        <v>29</v>
      </c>
      <c r="AX256" s="13" t="s">
        <v>72</v>
      </c>
      <c r="AY256" s="166" t="s">
        <v>160</v>
      </c>
    </row>
    <row r="257" spans="2:65" s="13" customFormat="1" ht="10.199999999999999">
      <c r="B257" s="165"/>
      <c r="D257" s="159" t="s">
        <v>167</v>
      </c>
      <c r="E257" s="166" t="s">
        <v>1</v>
      </c>
      <c r="F257" s="167" t="s">
        <v>1447</v>
      </c>
      <c r="H257" s="168">
        <v>1.95</v>
      </c>
      <c r="I257" s="169"/>
      <c r="L257" s="165"/>
      <c r="M257" s="170"/>
      <c r="T257" s="171"/>
      <c r="AT257" s="166" t="s">
        <v>167</v>
      </c>
      <c r="AU257" s="166" t="s">
        <v>83</v>
      </c>
      <c r="AV257" s="13" t="s">
        <v>83</v>
      </c>
      <c r="AW257" s="13" t="s">
        <v>29</v>
      </c>
      <c r="AX257" s="13" t="s">
        <v>72</v>
      </c>
      <c r="AY257" s="166" t="s">
        <v>160</v>
      </c>
    </row>
    <row r="258" spans="2:65" s="14" customFormat="1" ht="10.199999999999999">
      <c r="B258" s="172"/>
      <c r="D258" s="159" t="s">
        <v>167</v>
      </c>
      <c r="E258" s="173" t="s">
        <v>1</v>
      </c>
      <c r="F258" s="174" t="s">
        <v>174</v>
      </c>
      <c r="H258" s="175">
        <v>11.7</v>
      </c>
      <c r="I258" s="176"/>
      <c r="L258" s="172"/>
      <c r="M258" s="177"/>
      <c r="T258" s="178"/>
      <c r="AT258" s="173" t="s">
        <v>167</v>
      </c>
      <c r="AU258" s="173" t="s">
        <v>83</v>
      </c>
      <c r="AV258" s="14" t="s">
        <v>166</v>
      </c>
      <c r="AW258" s="14" t="s">
        <v>29</v>
      </c>
      <c r="AX258" s="14" t="s">
        <v>76</v>
      </c>
      <c r="AY258" s="173" t="s">
        <v>160</v>
      </c>
    </row>
    <row r="259" spans="2:65" s="1" customFormat="1" ht="33" customHeight="1">
      <c r="B259" s="143"/>
      <c r="C259" s="144" t="s">
        <v>336</v>
      </c>
      <c r="D259" s="144" t="s">
        <v>162</v>
      </c>
      <c r="E259" s="145" t="s">
        <v>326</v>
      </c>
      <c r="F259" s="146" t="s">
        <v>327</v>
      </c>
      <c r="G259" s="147" t="s">
        <v>209</v>
      </c>
      <c r="H259" s="148">
        <v>2.1</v>
      </c>
      <c r="I259" s="149"/>
      <c r="J259" s="150">
        <f>ROUND(I259*H259,2)</f>
        <v>0</v>
      </c>
      <c r="K259" s="151"/>
      <c r="L259" s="32"/>
      <c r="M259" s="152" t="s">
        <v>1</v>
      </c>
      <c r="N259" s="153" t="s">
        <v>38</v>
      </c>
      <c r="P259" s="154">
        <f>O259*H259</f>
        <v>0</v>
      </c>
      <c r="Q259" s="154">
        <v>0</v>
      </c>
      <c r="R259" s="154">
        <f>Q259*H259</f>
        <v>0</v>
      </c>
      <c r="S259" s="154">
        <v>0</v>
      </c>
      <c r="T259" s="155">
        <f>S259*H259</f>
        <v>0</v>
      </c>
      <c r="AR259" s="156" t="s">
        <v>166</v>
      </c>
      <c r="AT259" s="156" t="s">
        <v>162</v>
      </c>
      <c r="AU259" s="156" t="s">
        <v>83</v>
      </c>
      <c r="AY259" s="17" t="s">
        <v>160</v>
      </c>
      <c r="BE259" s="157">
        <f>IF(N259="základná",J259,0)</f>
        <v>0</v>
      </c>
      <c r="BF259" s="157">
        <f>IF(N259="znížená",J259,0)</f>
        <v>0</v>
      </c>
      <c r="BG259" s="157">
        <f>IF(N259="zákl. prenesená",J259,0)</f>
        <v>0</v>
      </c>
      <c r="BH259" s="157">
        <f>IF(N259="zníž. prenesená",J259,0)</f>
        <v>0</v>
      </c>
      <c r="BI259" s="157">
        <f>IF(N259="nulová",J259,0)</f>
        <v>0</v>
      </c>
      <c r="BJ259" s="17" t="s">
        <v>83</v>
      </c>
      <c r="BK259" s="157">
        <f>ROUND(I259*H259,2)</f>
        <v>0</v>
      </c>
      <c r="BL259" s="17" t="s">
        <v>166</v>
      </c>
      <c r="BM259" s="156" t="s">
        <v>339</v>
      </c>
    </row>
    <row r="260" spans="2:65" s="12" customFormat="1" ht="20.399999999999999">
      <c r="B260" s="158"/>
      <c r="D260" s="159" t="s">
        <v>167</v>
      </c>
      <c r="E260" s="160" t="s">
        <v>1</v>
      </c>
      <c r="F260" s="161" t="s">
        <v>1448</v>
      </c>
      <c r="H260" s="160" t="s">
        <v>1</v>
      </c>
      <c r="I260" s="162"/>
      <c r="L260" s="158"/>
      <c r="M260" s="163"/>
      <c r="T260" s="164"/>
      <c r="AT260" s="160" t="s">
        <v>167</v>
      </c>
      <c r="AU260" s="160" t="s">
        <v>83</v>
      </c>
      <c r="AV260" s="12" t="s">
        <v>76</v>
      </c>
      <c r="AW260" s="12" t="s">
        <v>29</v>
      </c>
      <c r="AX260" s="12" t="s">
        <v>72</v>
      </c>
      <c r="AY260" s="160" t="s">
        <v>160</v>
      </c>
    </row>
    <row r="261" spans="2:65" s="12" customFormat="1" ht="10.199999999999999">
      <c r="B261" s="158"/>
      <c r="D261" s="159" t="s">
        <v>167</v>
      </c>
      <c r="E261" s="160" t="s">
        <v>1</v>
      </c>
      <c r="F261" s="161" t="s">
        <v>1449</v>
      </c>
      <c r="H261" s="160" t="s">
        <v>1</v>
      </c>
      <c r="I261" s="162"/>
      <c r="L261" s="158"/>
      <c r="M261" s="163"/>
      <c r="T261" s="164"/>
      <c r="AT261" s="160" t="s">
        <v>167</v>
      </c>
      <c r="AU261" s="160" t="s">
        <v>83</v>
      </c>
      <c r="AV261" s="12" t="s">
        <v>76</v>
      </c>
      <c r="AW261" s="12" t="s">
        <v>29</v>
      </c>
      <c r="AX261" s="12" t="s">
        <v>72</v>
      </c>
      <c r="AY261" s="160" t="s">
        <v>160</v>
      </c>
    </row>
    <row r="262" spans="2:65" s="13" customFormat="1" ht="10.199999999999999">
      <c r="B262" s="165"/>
      <c r="D262" s="159" t="s">
        <v>167</v>
      </c>
      <c r="E262" s="166" t="s">
        <v>1</v>
      </c>
      <c r="F262" s="167" t="s">
        <v>1450</v>
      </c>
      <c r="H262" s="168">
        <v>2.1</v>
      </c>
      <c r="I262" s="169"/>
      <c r="L262" s="165"/>
      <c r="M262" s="170"/>
      <c r="T262" s="171"/>
      <c r="AT262" s="166" t="s">
        <v>167</v>
      </c>
      <c r="AU262" s="166" t="s">
        <v>83</v>
      </c>
      <c r="AV262" s="13" t="s">
        <v>83</v>
      </c>
      <c r="AW262" s="13" t="s">
        <v>29</v>
      </c>
      <c r="AX262" s="13" t="s">
        <v>72</v>
      </c>
      <c r="AY262" s="166" t="s">
        <v>160</v>
      </c>
    </row>
    <row r="263" spans="2:65" s="12" customFormat="1" ht="30.6">
      <c r="B263" s="158"/>
      <c r="D263" s="159" t="s">
        <v>167</v>
      </c>
      <c r="E263" s="160" t="s">
        <v>1</v>
      </c>
      <c r="F263" s="161" t="s">
        <v>332</v>
      </c>
      <c r="H263" s="160" t="s">
        <v>1</v>
      </c>
      <c r="I263" s="162"/>
      <c r="L263" s="158"/>
      <c r="M263" s="163"/>
      <c r="T263" s="164"/>
      <c r="AT263" s="160" t="s">
        <v>167</v>
      </c>
      <c r="AU263" s="160" t="s">
        <v>83</v>
      </c>
      <c r="AV263" s="12" t="s">
        <v>76</v>
      </c>
      <c r="AW263" s="12" t="s">
        <v>29</v>
      </c>
      <c r="AX263" s="12" t="s">
        <v>72</v>
      </c>
      <c r="AY263" s="160" t="s">
        <v>160</v>
      </c>
    </row>
    <row r="264" spans="2:65" s="12" customFormat="1" ht="10.199999999999999">
      <c r="B264" s="158"/>
      <c r="D264" s="159" t="s">
        <v>167</v>
      </c>
      <c r="E264" s="160" t="s">
        <v>1</v>
      </c>
      <c r="F264" s="161" t="s">
        <v>298</v>
      </c>
      <c r="H264" s="160" t="s">
        <v>1</v>
      </c>
      <c r="I264" s="162"/>
      <c r="L264" s="158"/>
      <c r="M264" s="163"/>
      <c r="T264" s="164"/>
      <c r="AT264" s="160" t="s">
        <v>167</v>
      </c>
      <c r="AU264" s="160" t="s">
        <v>83</v>
      </c>
      <c r="AV264" s="12" t="s">
        <v>76</v>
      </c>
      <c r="AW264" s="12" t="s">
        <v>29</v>
      </c>
      <c r="AX264" s="12" t="s">
        <v>72</v>
      </c>
      <c r="AY264" s="160" t="s">
        <v>160</v>
      </c>
    </row>
    <row r="265" spans="2:65" s="12" customFormat="1" ht="10.199999999999999">
      <c r="B265" s="158"/>
      <c r="D265" s="159" t="s">
        <v>167</v>
      </c>
      <c r="E265" s="160" t="s">
        <v>1</v>
      </c>
      <c r="F265" s="161" t="s">
        <v>334</v>
      </c>
      <c r="H265" s="160" t="s">
        <v>1</v>
      </c>
      <c r="I265" s="162"/>
      <c r="L265" s="158"/>
      <c r="M265" s="163"/>
      <c r="T265" s="164"/>
      <c r="AT265" s="160" t="s">
        <v>167</v>
      </c>
      <c r="AU265" s="160" t="s">
        <v>83</v>
      </c>
      <c r="AV265" s="12" t="s">
        <v>76</v>
      </c>
      <c r="AW265" s="12" t="s">
        <v>29</v>
      </c>
      <c r="AX265" s="12" t="s">
        <v>72</v>
      </c>
      <c r="AY265" s="160" t="s">
        <v>160</v>
      </c>
    </row>
    <row r="266" spans="2:65" s="14" customFormat="1" ht="10.199999999999999">
      <c r="B266" s="172"/>
      <c r="D266" s="159" t="s">
        <v>167</v>
      </c>
      <c r="E266" s="173" t="s">
        <v>1</v>
      </c>
      <c r="F266" s="174" t="s">
        <v>174</v>
      </c>
      <c r="H266" s="175">
        <v>2.1</v>
      </c>
      <c r="I266" s="176"/>
      <c r="L266" s="172"/>
      <c r="M266" s="177"/>
      <c r="T266" s="178"/>
      <c r="AT266" s="173" t="s">
        <v>167</v>
      </c>
      <c r="AU266" s="173" t="s">
        <v>83</v>
      </c>
      <c r="AV266" s="14" t="s">
        <v>166</v>
      </c>
      <c r="AW266" s="14" t="s">
        <v>29</v>
      </c>
      <c r="AX266" s="14" t="s">
        <v>76</v>
      </c>
      <c r="AY266" s="173" t="s">
        <v>160</v>
      </c>
    </row>
    <row r="267" spans="2:65" s="1" customFormat="1" ht="16.5" customHeight="1">
      <c r="B267" s="143"/>
      <c r="C267" s="144" t="s">
        <v>247</v>
      </c>
      <c r="D267" s="144" t="s">
        <v>162</v>
      </c>
      <c r="E267" s="145" t="s">
        <v>337</v>
      </c>
      <c r="F267" s="146" t="s">
        <v>338</v>
      </c>
      <c r="G267" s="147" t="s">
        <v>209</v>
      </c>
      <c r="H267" s="148">
        <v>17.600000000000001</v>
      </c>
      <c r="I267" s="149"/>
      <c r="J267" s="150">
        <f>ROUND(I267*H267,2)</f>
        <v>0</v>
      </c>
      <c r="K267" s="151"/>
      <c r="L267" s="32"/>
      <c r="M267" s="152" t="s">
        <v>1</v>
      </c>
      <c r="N267" s="153" t="s">
        <v>38</v>
      </c>
      <c r="P267" s="154">
        <f>O267*H267</f>
        <v>0</v>
      </c>
      <c r="Q267" s="154">
        <v>0</v>
      </c>
      <c r="R267" s="154">
        <f>Q267*H267</f>
        <v>0</v>
      </c>
      <c r="S267" s="154">
        <v>0</v>
      </c>
      <c r="T267" s="155">
        <f>S267*H267</f>
        <v>0</v>
      </c>
      <c r="AR267" s="156" t="s">
        <v>166</v>
      </c>
      <c r="AT267" s="156" t="s">
        <v>162</v>
      </c>
      <c r="AU267" s="156" t="s">
        <v>83</v>
      </c>
      <c r="AY267" s="17" t="s">
        <v>160</v>
      </c>
      <c r="BE267" s="157">
        <f>IF(N267="základná",J267,0)</f>
        <v>0</v>
      </c>
      <c r="BF267" s="157">
        <f>IF(N267="znížená",J267,0)</f>
        <v>0</v>
      </c>
      <c r="BG267" s="157">
        <f>IF(N267="zákl. prenesená",J267,0)</f>
        <v>0</v>
      </c>
      <c r="BH267" s="157">
        <f>IF(N267="zníž. prenesená",J267,0)</f>
        <v>0</v>
      </c>
      <c r="BI267" s="157">
        <f>IF(N267="nulová",J267,0)</f>
        <v>0</v>
      </c>
      <c r="BJ267" s="17" t="s">
        <v>83</v>
      </c>
      <c r="BK267" s="157">
        <f>ROUND(I267*H267,2)</f>
        <v>0</v>
      </c>
      <c r="BL267" s="17" t="s">
        <v>166</v>
      </c>
      <c r="BM267" s="156" t="s">
        <v>344</v>
      </c>
    </row>
    <row r="268" spans="2:65" s="12" customFormat="1" ht="10.199999999999999">
      <c r="B268" s="158"/>
      <c r="D268" s="159" t="s">
        <v>167</v>
      </c>
      <c r="E268" s="160" t="s">
        <v>1</v>
      </c>
      <c r="F268" s="161" t="s">
        <v>1443</v>
      </c>
      <c r="H268" s="160" t="s">
        <v>1</v>
      </c>
      <c r="I268" s="162"/>
      <c r="L268" s="158"/>
      <c r="M268" s="163"/>
      <c r="T268" s="164"/>
      <c r="AT268" s="160" t="s">
        <v>167</v>
      </c>
      <c r="AU268" s="160" t="s">
        <v>83</v>
      </c>
      <c r="AV268" s="12" t="s">
        <v>76</v>
      </c>
      <c r="AW268" s="12" t="s">
        <v>29</v>
      </c>
      <c r="AX268" s="12" t="s">
        <v>72</v>
      </c>
      <c r="AY268" s="160" t="s">
        <v>160</v>
      </c>
    </row>
    <row r="269" spans="2:65" s="13" customFormat="1" ht="10.199999999999999">
      <c r="B269" s="165"/>
      <c r="D269" s="159" t="s">
        <v>167</v>
      </c>
      <c r="E269" s="166" t="s">
        <v>1</v>
      </c>
      <c r="F269" s="167" t="s">
        <v>1451</v>
      </c>
      <c r="H269" s="168">
        <v>17.600000000000001</v>
      </c>
      <c r="I269" s="169"/>
      <c r="L269" s="165"/>
      <c r="M269" s="170"/>
      <c r="T269" s="171"/>
      <c r="AT269" s="166" t="s">
        <v>167</v>
      </c>
      <c r="AU269" s="166" t="s">
        <v>83</v>
      </c>
      <c r="AV269" s="13" t="s">
        <v>83</v>
      </c>
      <c r="AW269" s="13" t="s">
        <v>29</v>
      </c>
      <c r="AX269" s="13" t="s">
        <v>72</v>
      </c>
      <c r="AY269" s="166" t="s">
        <v>160</v>
      </c>
    </row>
    <row r="270" spans="2:65" s="14" customFormat="1" ht="10.199999999999999">
      <c r="B270" s="172"/>
      <c r="D270" s="159" t="s">
        <v>167</v>
      </c>
      <c r="E270" s="173" t="s">
        <v>1</v>
      </c>
      <c r="F270" s="174" t="s">
        <v>174</v>
      </c>
      <c r="H270" s="175">
        <v>17.600000000000001</v>
      </c>
      <c r="I270" s="176"/>
      <c r="L270" s="172"/>
      <c r="M270" s="177"/>
      <c r="T270" s="178"/>
      <c r="AT270" s="173" t="s">
        <v>167</v>
      </c>
      <c r="AU270" s="173" t="s">
        <v>83</v>
      </c>
      <c r="AV270" s="14" t="s">
        <v>166</v>
      </c>
      <c r="AW270" s="14" t="s">
        <v>29</v>
      </c>
      <c r="AX270" s="14" t="s">
        <v>76</v>
      </c>
      <c r="AY270" s="173" t="s">
        <v>160</v>
      </c>
    </row>
    <row r="271" spans="2:65" s="11" customFormat="1" ht="22.8" customHeight="1">
      <c r="B271" s="131"/>
      <c r="D271" s="132" t="s">
        <v>71</v>
      </c>
      <c r="E271" s="141" t="s">
        <v>190</v>
      </c>
      <c r="F271" s="141" t="s">
        <v>341</v>
      </c>
      <c r="I271" s="134"/>
      <c r="J271" s="142">
        <f>BK271</f>
        <v>0</v>
      </c>
      <c r="L271" s="131"/>
      <c r="M271" s="136"/>
      <c r="P271" s="137">
        <f>SUM(P272:P400)</f>
        <v>0</v>
      </c>
      <c r="R271" s="137">
        <f>SUM(R272:R400)</f>
        <v>92.364599999999996</v>
      </c>
      <c r="T271" s="138">
        <f>SUM(T272:T400)</f>
        <v>0</v>
      </c>
      <c r="AR271" s="132" t="s">
        <v>76</v>
      </c>
      <c r="AT271" s="139" t="s">
        <v>71</v>
      </c>
      <c r="AU271" s="139" t="s">
        <v>76</v>
      </c>
      <c r="AY271" s="132" t="s">
        <v>160</v>
      </c>
      <c r="BK271" s="140">
        <f>SUM(BK272:BK400)</f>
        <v>0</v>
      </c>
    </row>
    <row r="272" spans="2:65" s="1" customFormat="1" ht="16.5" customHeight="1">
      <c r="B272" s="143"/>
      <c r="C272" s="144" t="s">
        <v>348</v>
      </c>
      <c r="D272" s="144" t="s">
        <v>162</v>
      </c>
      <c r="E272" s="145" t="s">
        <v>342</v>
      </c>
      <c r="F272" s="146" t="s">
        <v>343</v>
      </c>
      <c r="G272" s="147" t="s">
        <v>246</v>
      </c>
      <c r="H272" s="148">
        <v>20.25</v>
      </c>
      <c r="I272" s="149"/>
      <c r="J272" s="150">
        <f>ROUND(I272*H272,2)</f>
        <v>0</v>
      </c>
      <c r="K272" s="151"/>
      <c r="L272" s="32"/>
      <c r="M272" s="152" t="s">
        <v>1</v>
      </c>
      <c r="N272" s="153" t="s">
        <v>38</v>
      </c>
      <c r="P272" s="154">
        <f>O272*H272</f>
        <v>0</v>
      </c>
      <c r="Q272" s="154">
        <v>0</v>
      </c>
      <c r="R272" s="154">
        <f>Q272*H272</f>
        <v>0</v>
      </c>
      <c r="S272" s="154">
        <v>0</v>
      </c>
      <c r="T272" s="155">
        <f>S272*H272</f>
        <v>0</v>
      </c>
      <c r="AR272" s="156" t="s">
        <v>166</v>
      </c>
      <c r="AT272" s="156" t="s">
        <v>162</v>
      </c>
      <c r="AU272" s="156" t="s">
        <v>83</v>
      </c>
      <c r="AY272" s="17" t="s">
        <v>160</v>
      </c>
      <c r="BE272" s="157">
        <f>IF(N272="základná",J272,0)</f>
        <v>0</v>
      </c>
      <c r="BF272" s="157">
        <f>IF(N272="znížená",J272,0)</f>
        <v>0</v>
      </c>
      <c r="BG272" s="157">
        <f>IF(N272="zákl. prenesená",J272,0)</f>
        <v>0</v>
      </c>
      <c r="BH272" s="157">
        <f>IF(N272="zníž. prenesená",J272,0)</f>
        <v>0</v>
      </c>
      <c r="BI272" s="157">
        <f>IF(N272="nulová",J272,0)</f>
        <v>0</v>
      </c>
      <c r="BJ272" s="17" t="s">
        <v>83</v>
      </c>
      <c r="BK272" s="157">
        <f>ROUND(I272*H272,2)</f>
        <v>0</v>
      </c>
      <c r="BL272" s="17" t="s">
        <v>166</v>
      </c>
      <c r="BM272" s="156" t="s">
        <v>351</v>
      </c>
    </row>
    <row r="273" spans="2:65" s="12" customFormat="1" ht="20.399999999999999">
      <c r="B273" s="158"/>
      <c r="D273" s="159" t="s">
        <v>167</v>
      </c>
      <c r="E273" s="160" t="s">
        <v>1</v>
      </c>
      <c r="F273" s="161" t="s">
        <v>345</v>
      </c>
      <c r="H273" s="160" t="s">
        <v>1</v>
      </c>
      <c r="I273" s="162"/>
      <c r="L273" s="158"/>
      <c r="M273" s="163"/>
      <c r="T273" s="164"/>
      <c r="AT273" s="160" t="s">
        <v>167</v>
      </c>
      <c r="AU273" s="160" t="s">
        <v>83</v>
      </c>
      <c r="AV273" s="12" t="s">
        <v>76</v>
      </c>
      <c r="AW273" s="12" t="s">
        <v>29</v>
      </c>
      <c r="AX273" s="12" t="s">
        <v>72</v>
      </c>
      <c r="AY273" s="160" t="s">
        <v>160</v>
      </c>
    </row>
    <row r="274" spans="2:65" s="13" customFormat="1" ht="10.199999999999999">
      <c r="B274" s="165"/>
      <c r="D274" s="159" t="s">
        <v>167</v>
      </c>
      <c r="E274" s="166" t="s">
        <v>1</v>
      </c>
      <c r="F274" s="167" t="s">
        <v>1452</v>
      </c>
      <c r="H274" s="168">
        <v>20.25</v>
      </c>
      <c r="I274" s="169"/>
      <c r="L274" s="165"/>
      <c r="M274" s="170"/>
      <c r="T274" s="171"/>
      <c r="AT274" s="166" t="s">
        <v>167</v>
      </c>
      <c r="AU274" s="166" t="s">
        <v>83</v>
      </c>
      <c r="AV274" s="13" t="s">
        <v>83</v>
      </c>
      <c r="AW274" s="13" t="s">
        <v>29</v>
      </c>
      <c r="AX274" s="13" t="s">
        <v>72</v>
      </c>
      <c r="AY274" s="166" t="s">
        <v>160</v>
      </c>
    </row>
    <row r="275" spans="2:65" s="14" customFormat="1" ht="10.199999999999999">
      <c r="B275" s="172"/>
      <c r="D275" s="159" t="s">
        <v>167</v>
      </c>
      <c r="E275" s="173" t="s">
        <v>1</v>
      </c>
      <c r="F275" s="174" t="s">
        <v>174</v>
      </c>
      <c r="H275" s="175">
        <v>20.25</v>
      </c>
      <c r="I275" s="176"/>
      <c r="L275" s="172"/>
      <c r="M275" s="177"/>
      <c r="T275" s="178"/>
      <c r="AT275" s="173" t="s">
        <v>167</v>
      </c>
      <c r="AU275" s="173" t="s">
        <v>83</v>
      </c>
      <c r="AV275" s="14" t="s">
        <v>166</v>
      </c>
      <c r="AW275" s="14" t="s">
        <v>29</v>
      </c>
      <c r="AX275" s="14" t="s">
        <v>76</v>
      </c>
      <c r="AY275" s="173" t="s">
        <v>160</v>
      </c>
    </row>
    <row r="276" spans="2:65" s="1" customFormat="1" ht="16.5" customHeight="1">
      <c r="B276" s="143"/>
      <c r="C276" s="144" t="s">
        <v>254</v>
      </c>
      <c r="D276" s="144" t="s">
        <v>162</v>
      </c>
      <c r="E276" s="145" t="s">
        <v>349</v>
      </c>
      <c r="F276" s="146" t="s">
        <v>350</v>
      </c>
      <c r="G276" s="147" t="s">
        <v>246</v>
      </c>
      <c r="H276" s="148">
        <v>205.15</v>
      </c>
      <c r="I276" s="149"/>
      <c r="J276" s="150">
        <f>ROUND(I276*H276,2)</f>
        <v>0</v>
      </c>
      <c r="K276" s="151"/>
      <c r="L276" s="32"/>
      <c r="M276" s="152" t="s">
        <v>1</v>
      </c>
      <c r="N276" s="153" t="s">
        <v>38</v>
      </c>
      <c r="P276" s="154">
        <f>O276*H276</f>
        <v>0</v>
      </c>
      <c r="Q276" s="154">
        <v>0</v>
      </c>
      <c r="R276" s="154">
        <f>Q276*H276</f>
        <v>0</v>
      </c>
      <c r="S276" s="154">
        <v>0</v>
      </c>
      <c r="T276" s="155">
        <f>S276*H276</f>
        <v>0</v>
      </c>
      <c r="AR276" s="156" t="s">
        <v>166</v>
      </c>
      <c r="AT276" s="156" t="s">
        <v>162</v>
      </c>
      <c r="AU276" s="156" t="s">
        <v>83</v>
      </c>
      <c r="AY276" s="17" t="s">
        <v>160</v>
      </c>
      <c r="BE276" s="157">
        <f>IF(N276="základná",J276,0)</f>
        <v>0</v>
      </c>
      <c r="BF276" s="157">
        <f>IF(N276="znížená",J276,0)</f>
        <v>0</v>
      </c>
      <c r="BG276" s="157">
        <f>IF(N276="zákl. prenesená",J276,0)</f>
        <v>0</v>
      </c>
      <c r="BH276" s="157">
        <f>IF(N276="zníž. prenesená",J276,0)</f>
        <v>0</v>
      </c>
      <c r="BI276" s="157">
        <f>IF(N276="nulová",J276,0)</f>
        <v>0</v>
      </c>
      <c r="BJ276" s="17" t="s">
        <v>83</v>
      </c>
      <c r="BK276" s="157">
        <f>ROUND(I276*H276,2)</f>
        <v>0</v>
      </c>
      <c r="BL276" s="17" t="s">
        <v>166</v>
      </c>
      <c r="BM276" s="156" t="s">
        <v>368</v>
      </c>
    </row>
    <row r="277" spans="2:65" s="12" customFormat="1" ht="20.399999999999999">
      <c r="B277" s="158"/>
      <c r="D277" s="159" t="s">
        <v>167</v>
      </c>
      <c r="E277" s="160" t="s">
        <v>1</v>
      </c>
      <c r="F277" s="161" t="s">
        <v>345</v>
      </c>
      <c r="H277" s="160" t="s">
        <v>1</v>
      </c>
      <c r="I277" s="162"/>
      <c r="L277" s="158"/>
      <c r="M277" s="163"/>
      <c r="T277" s="164"/>
      <c r="AT277" s="160" t="s">
        <v>167</v>
      </c>
      <c r="AU277" s="160" t="s">
        <v>83</v>
      </c>
      <c r="AV277" s="12" t="s">
        <v>76</v>
      </c>
      <c r="AW277" s="12" t="s">
        <v>29</v>
      </c>
      <c r="AX277" s="12" t="s">
        <v>72</v>
      </c>
      <c r="AY277" s="160" t="s">
        <v>160</v>
      </c>
    </row>
    <row r="278" spans="2:65" s="13" customFormat="1" ht="10.199999999999999">
      <c r="B278" s="165"/>
      <c r="D278" s="159" t="s">
        <v>167</v>
      </c>
      <c r="E278" s="166" t="s">
        <v>1</v>
      </c>
      <c r="F278" s="167" t="s">
        <v>1453</v>
      </c>
      <c r="H278" s="168">
        <v>21.15</v>
      </c>
      <c r="I278" s="169"/>
      <c r="L278" s="165"/>
      <c r="M278" s="170"/>
      <c r="T278" s="171"/>
      <c r="AT278" s="166" t="s">
        <v>167</v>
      </c>
      <c r="AU278" s="166" t="s">
        <v>83</v>
      </c>
      <c r="AV278" s="13" t="s">
        <v>83</v>
      </c>
      <c r="AW278" s="13" t="s">
        <v>29</v>
      </c>
      <c r="AX278" s="13" t="s">
        <v>72</v>
      </c>
      <c r="AY278" s="166" t="s">
        <v>160</v>
      </c>
    </row>
    <row r="279" spans="2:65" s="13" customFormat="1" ht="10.199999999999999">
      <c r="B279" s="165"/>
      <c r="D279" s="159" t="s">
        <v>167</v>
      </c>
      <c r="E279" s="166" t="s">
        <v>1</v>
      </c>
      <c r="F279" s="167" t="s">
        <v>1454</v>
      </c>
      <c r="H279" s="168">
        <v>28</v>
      </c>
      <c r="I279" s="169"/>
      <c r="L279" s="165"/>
      <c r="M279" s="170"/>
      <c r="T279" s="171"/>
      <c r="AT279" s="166" t="s">
        <v>167</v>
      </c>
      <c r="AU279" s="166" t="s">
        <v>83</v>
      </c>
      <c r="AV279" s="13" t="s">
        <v>83</v>
      </c>
      <c r="AW279" s="13" t="s">
        <v>29</v>
      </c>
      <c r="AX279" s="13" t="s">
        <v>72</v>
      </c>
      <c r="AY279" s="166" t="s">
        <v>160</v>
      </c>
    </row>
    <row r="280" spans="2:65" s="13" customFormat="1" ht="10.199999999999999">
      <c r="B280" s="165"/>
      <c r="D280" s="159" t="s">
        <v>167</v>
      </c>
      <c r="E280" s="166" t="s">
        <v>1</v>
      </c>
      <c r="F280" s="167" t="s">
        <v>1455</v>
      </c>
      <c r="H280" s="168">
        <v>156</v>
      </c>
      <c r="I280" s="169"/>
      <c r="L280" s="165"/>
      <c r="M280" s="170"/>
      <c r="T280" s="171"/>
      <c r="AT280" s="166" t="s">
        <v>167</v>
      </c>
      <c r="AU280" s="166" t="s">
        <v>83</v>
      </c>
      <c r="AV280" s="13" t="s">
        <v>83</v>
      </c>
      <c r="AW280" s="13" t="s">
        <v>29</v>
      </c>
      <c r="AX280" s="13" t="s">
        <v>72</v>
      </c>
      <c r="AY280" s="166" t="s">
        <v>160</v>
      </c>
    </row>
    <row r="281" spans="2:65" s="14" customFormat="1" ht="10.199999999999999">
      <c r="B281" s="172"/>
      <c r="D281" s="159" t="s">
        <v>167</v>
      </c>
      <c r="E281" s="173" t="s">
        <v>1</v>
      </c>
      <c r="F281" s="174" t="s">
        <v>174</v>
      </c>
      <c r="H281" s="175">
        <v>205.15</v>
      </c>
      <c r="I281" s="176"/>
      <c r="L281" s="172"/>
      <c r="M281" s="177"/>
      <c r="T281" s="178"/>
      <c r="AT281" s="173" t="s">
        <v>167</v>
      </c>
      <c r="AU281" s="173" t="s">
        <v>83</v>
      </c>
      <c r="AV281" s="14" t="s">
        <v>166</v>
      </c>
      <c r="AW281" s="14" t="s">
        <v>29</v>
      </c>
      <c r="AX281" s="14" t="s">
        <v>76</v>
      </c>
      <c r="AY281" s="173" t="s">
        <v>160</v>
      </c>
    </row>
    <row r="282" spans="2:65" s="1" customFormat="1" ht="16.5" customHeight="1">
      <c r="B282" s="143"/>
      <c r="C282" s="274" t="s">
        <v>373</v>
      </c>
      <c r="D282" s="274" t="s">
        <v>162</v>
      </c>
      <c r="E282" s="275" t="s">
        <v>366</v>
      </c>
      <c r="F282" s="276" t="s">
        <v>367</v>
      </c>
      <c r="G282" s="277" t="s">
        <v>246</v>
      </c>
      <c r="H282" s="278">
        <v>536.25</v>
      </c>
      <c r="I282" s="149"/>
      <c r="J282" s="150">
        <f>ROUND(I282*H282,2)</f>
        <v>0</v>
      </c>
      <c r="K282" s="151"/>
      <c r="L282" s="32"/>
      <c r="M282" s="152" t="s">
        <v>1</v>
      </c>
      <c r="N282" s="153" t="s">
        <v>38</v>
      </c>
      <c r="P282" s="154">
        <f>O282*H282</f>
        <v>0</v>
      </c>
      <c r="Q282" s="154">
        <v>0</v>
      </c>
      <c r="R282" s="154">
        <f>Q282*H282</f>
        <v>0</v>
      </c>
      <c r="S282" s="154">
        <v>0</v>
      </c>
      <c r="T282" s="155">
        <f>S282*H282</f>
        <v>0</v>
      </c>
      <c r="AR282" s="156" t="s">
        <v>166</v>
      </c>
      <c r="AT282" s="156" t="s">
        <v>162</v>
      </c>
      <c r="AU282" s="156" t="s">
        <v>83</v>
      </c>
      <c r="AY282" s="17" t="s">
        <v>160</v>
      </c>
      <c r="BE282" s="157">
        <f>IF(N282="základná",J282,0)</f>
        <v>0</v>
      </c>
      <c r="BF282" s="157">
        <f>IF(N282="znížená",J282,0)</f>
        <v>0</v>
      </c>
      <c r="BG282" s="157">
        <f>IF(N282="zákl. prenesená",J282,0)</f>
        <v>0</v>
      </c>
      <c r="BH282" s="157">
        <f>IF(N282="zníž. prenesená",J282,0)</f>
        <v>0</v>
      </c>
      <c r="BI282" s="157">
        <f>IF(N282="nulová",J282,0)</f>
        <v>0</v>
      </c>
      <c r="BJ282" s="17" t="s">
        <v>83</v>
      </c>
      <c r="BK282" s="157">
        <f>ROUND(I282*H282,2)</f>
        <v>0</v>
      </c>
      <c r="BL282" s="17" t="s">
        <v>166</v>
      </c>
      <c r="BM282" s="156" t="s">
        <v>376</v>
      </c>
    </row>
    <row r="283" spans="2:65" s="12" customFormat="1" ht="20.399999999999999">
      <c r="B283" s="158"/>
      <c r="C283" s="279"/>
      <c r="D283" s="280" t="s">
        <v>167</v>
      </c>
      <c r="E283" s="281" t="s">
        <v>1</v>
      </c>
      <c r="F283" s="282" t="s">
        <v>345</v>
      </c>
      <c r="G283" s="279"/>
      <c r="H283" s="281" t="s">
        <v>1</v>
      </c>
      <c r="I283" s="162"/>
      <c r="L283" s="158"/>
      <c r="M283" s="163"/>
      <c r="T283" s="164"/>
      <c r="AT283" s="160" t="s">
        <v>167</v>
      </c>
      <c r="AU283" s="160" t="s">
        <v>83</v>
      </c>
      <c r="AV283" s="12" t="s">
        <v>76</v>
      </c>
      <c r="AW283" s="12" t="s">
        <v>29</v>
      </c>
      <c r="AX283" s="12" t="s">
        <v>72</v>
      </c>
      <c r="AY283" s="160" t="s">
        <v>160</v>
      </c>
    </row>
    <row r="284" spans="2:65" s="13" customFormat="1" ht="10.199999999999999">
      <c r="B284" s="165"/>
      <c r="C284" s="283"/>
      <c r="D284" s="280" t="s">
        <v>167</v>
      </c>
      <c r="E284" s="284" t="s">
        <v>1</v>
      </c>
      <c r="F284" s="285" t="s">
        <v>1456</v>
      </c>
      <c r="G284" s="283"/>
      <c r="H284" s="286">
        <v>22.5</v>
      </c>
      <c r="I284" s="169"/>
      <c r="L284" s="165"/>
      <c r="M284" s="170"/>
      <c r="T284" s="171"/>
      <c r="AT284" s="166" t="s">
        <v>167</v>
      </c>
      <c r="AU284" s="166" t="s">
        <v>83</v>
      </c>
      <c r="AV284" s="13" t="s">
        <v>83</v>
      </c>
      <c r="AW284" s="13" t="s">
        <v>29</v>
      </c>
      <c r="AX284" s="13" t="s">
        <v>72</v>
      </c>
      <c r="AY284" s="166" t="s">
        <v>160</v>
      </c>
    </row>
    <row r="285" spans="2:65" s="13" customFormat="1" ht="10.199999999999999">
      <c r="B285" s="165"/>
      <c r="C285" s="283"/>
      <c r="D285" s="280" t="s">
        <v>167</v>
      </c>
      <c r="E285" s="284" t="s">
        <v>1</v>
      </c>
      <c r="F285" s="285" t="s">
        <v>1457</v>
      </c>
      <c r="G285" s="283"/>
      <c r="H285" s="286">
        <v>468.75</v>
      </c>
      <c r="I285" s="169"/>
      <c r="L285" s="165"/>
      <c r="M285" s="170"/>
      <c r="T285" s="171"/>
      <c r="AT285" s="166" t="s">
        <v>167</v>
      </c>
      <c r="AU285" s="166" t="s">
        <v>83</v>
      </c>
      <c r="AV285" s="13" t="s">
        <v>83</v>
      </c>
      <c r="AW285" s="13" t="s">
        <v>29</v>
      </c>
      <c r="AX285" s="13" t="s">
        <v>72</v>
      </c>
      <c r="AY285" s="166" t="s">
        <v>160</v>
      </c>
    </row>
    <row r="286" spans="2:65" s="15" customFormat="1" ht="10.199999999999999">
      <c r="B286" s="179"/>
      <c r="C286" s="296"/>
      <c r="D286" s="280" t="s">
        <v>167</v>
      </c>
      <c r="E286" s="297" t="s">
        <v>1</v>
      </c>
      <c r="F286" s="298" t="s">
        <v>224</v>
      </c>
      <c r="G286" s="296"/>
      <c r="H286" s="299">
        <v>491.25</v>
      </c>
      <c r="I286" s="183"/>
      <c r="L286" s="179"/>
      <c r="M286" s="184"/>
      <c r="T286" s="185"/>
      <c r="AT286" s="180" t="s">
        <v>167</v>
      </c>
      <c r="AU286" s="180" t="s">
        <v>83</v>
      </c>
      <c r="AV286" s="15" t="s">
        <v>179</v>
      </c>
      <c r="AW286" s="15" t="s">
        <v>29</v>
      </c>
      <c r="AX286" s="15" t="s">
        <v>72</v>
      </c>
      <c r="AY286" s="180" t="s">
        <v>160</v>
      </c>
    </row>
    <row r="287" spans="2:65" s="12" customFormat="1" ht="10.199999999999999">
      <c r="B287" s="158"/>
      <c r="C287" s="279"/>
      <c r="D287" s="280" t="s">
        <v>167</v>
      </c>
      <c r="E287" s="281" t="s">
        <v>1</v>
      </c>
      <c r="F287" s="282" t="s">
        <v>1458</v>
      </c>
      <c r="G287" s="279"/>
      <c r="H287" s="281" t="s">
        <v>1</v>
      </c>
      <c r="I287" s="162"/>
      <c r="L287" s="158"/>
      <c r="M287" s="163"/>
      <c r="T287" s="164"/>
      <c r="AT287" s="160" t="s">
        <v>167</v>
      </c>
      <c r="AU287" s="160" t="s">
        <v>83</v>
      </c>
      <c r="AV287" s="12" t="s">
        <v>76</v>
      </c>
      <c r="AW287" s="12" t="s">
        <v>29</v>
      </c>
      <c r="AX287" s="12" t="s">
        <v>72</v>
      </c>
      <c r="AY287" s="160" t="s">
        <v>160</v>
      </c>
    </row>
    <row r="288" spans="2:65" s="13" customFormat="1" ht="10.199999999999999">
      <c r="B288" s="165"/>
      <c r="C288" s="283"/>
      <c r="D288" s="280" t="s">
        <v>167</v>
      </c>
      <c r="E288" s="284" t="s">
        <v>1</v>
      </c>
      <c r="F288" s="285" t="s">
        <v>1459</v>
      </c>
      <c r="G288" s="283"/>
      <c r="H288" s="286">
        <v>45</v>
      </c>
      <c r="I288" s="169"/>
      <c r="L288" s="165"/>
      <c r="M288" s="170"/>
      <c r="T288" s="171"/>
      <c r="AT288" s="166" t="s">
        <v>167</v>
      </c>
      <c r="AU288" s="166" t="s">
        <v>83</v>
      </c>
      <c r="AV288" s="13" t="s">
        <v>83</v>
      </c>
      <c r="AW288" s="13" t="s">
        <v>29</v>
      </c>
      <c r="AX288" s="13" t="s">
        <v>72</v>
      </c>
      <c r="AY288" s="166" t="s">
        <v>160</v>
      </c>
    </row>
    <row r="289" spans="2:65" s="14" customFormat="1" ht="10.199999999999999">
      <c r="B289" s="172"/>
      <c r="C289" s="287"/>
      <c r="D289" s="280" t="s">
        <v>167</v>
      </c>
      <c r="E289" s="288" t="s">
        <v>1</v>
      </c>
      <c r="F289" s="289" t="s">
        <v>174</v>
      </c>
      <c r="G289" s="287"/>
      <c r="H289" s="290">
        <v>536.25</v>
      </c>
      <c r="I289" s="176"/>
      <c r="L289" s="172"/>
      <c r="M289" s="177"/>
      <c r="T289" s="178"/>
      <c r="AT289" s="173" t="s">
        <v>167</v>
      </c>
      <c r="AU289" s="173" t="s">
        <v>83</v>
      </c>
      <c r="AV289" s="14" t="s">
        <v>166</v>
      </c>
      <c r="AW289" s="14" t="s">
        <v>29</v>
      </c>
      <c r="AX289" s="14" t="s">
        <v>76</v>
      </c>
      <c r="AY289" s="173" t="s">
        <v>160</v>
      </c>
    </row>
    <row r="290" spans="2:65" s="1" customFormat="1" ht="24.15" customHeight="1">
      <c r="B290" s="143"/>
      <c r="C290" s="144" t="s">
        <v>258</v>
      </c>
      <c r="D290" s="144" t="s">
        <v>162</v>
      </c>
      <c r="E290" s="145" t="s">
        <v>374</v>
      </c>
      <c r="F290" s="146" t="s">
        <v>375</v>
      </c>
      <c r="G290" s="147" t="s">
        <v>165</v>
      </c>
      <c r="H290" s="148">
        <v>19.5</v>
      </c>
      <c r="I290" s="149"/>
      <c r="J290" s="150">
        <f>ROUND(I290*H290,2)</f>
        <v>0</v>
      </c>
      <c r="K290" s="151"/>
      <c r="L290" s="32"/>
      <c r="M290" s="152" t="s">
        <v>1</v>
      </c>
      <c r="N290" s="153" t="s">
        <v>38</v>
      </c>
      <c r="P290" s="154">
        <f>O290*H290</f>
        <v>0</v>
      </c>
      <c r="Q290" s="154">
        <v>0</v>
      </c>
      <c r="R290" s="154">
        <f>Q290*H290</f>
        <v>0</v>
      </c>
      <c r="S290" s="154">
        <v>0</v>
      </c>
      <c r="T290" s="155">
        <f>S290*H290</f>
        <v>0</v>
      </c>
      <c r="AR290" s="156" t="s">
        <v>166</v>
      </c>
      <c r="AT290" s="156" t="s">
        <v>162</v>
      </c>
      <c r="AU290" s="156" t="s">
        <v>83</v>
      </c>
      <c r="AY290" s="17" t="s">
        <v>160</v>
      </c>
      <c r="BE290" s="157">
        <f>IF(N290="základná",J290,0)</f>
        <v>0</v>
      </c>
      <c r="BF290" s="157">
        <f>IF(N290="znížená",J290,0)</f>
        <v>0</v>
      </c>
      <c r="BG290" s="157">
        <f>IF(N290="zákl. prenesená",J290,0)</f>
        <v>0</v>
      </c>
      <c r="BH290" s="157">
        <f>IF(N290="zníž. prenesená",J290,0)</f>
        <v>0</v>
      </c>
      <c r="BI290" s="157">
        <f>IF(N290="nulová",J290,0)</f>
        <v>0</v>
      </c>
      <c r="BJ290" s="17" t="s">
        <v>83</v>
      </c>
      <c r="BK290" s="157">
        <f>ROUND(I290*H290,2)</f>
        <v>0</v>
      </c>
      <c r="BL290" s="17" t="s">
        <v>166</v>
      </c>
      <c r="BM290" s="156" t="s">
        <v>382</v>
      </c>
    </row>
    <row r="291" spans="2:65" s="12" customFormat="1" ht="10.199999999999999">
      <c r="B291" s="158"/>
      <c r="D291" s="159" t="s">
        <v>167</v>
      </c>
      <c r="E291" s="160" t="s">
        <v>1</v>
      </c>
      <c r="F291" s="161" t="s">
        <v>377</v>
      </c>
      <c r="H291" s="160" t="s">
        <v>1</v>
      </c>
      <c r="I291" s="162"/>
      <c r="L291" s="158"/>
      <c r="M291" s="163"/>
      <c r="T291" s="164"/>
      <c r="AT291" s="160" t="s">
        <v>167</v>
      </c>
      <c r="AU291" s="160" t="s">
        <v>83</v>
      </c>
      <c r="AV291" s="12" t="s">
        <v>76</v>
      </c>
      <c r="AW291" s="12" t="s">
        <v>29</v>
      </c>
      <c r="AX291" s="12" t="s">
        <v>72</v>
      </c>
      <c r="AY291" s="160" t="s">
        <v>160</v>
      </c>
    </row>
    <row r="292" spans="2:65" s="12" customFormat="1" ht="10.199999999999999">
      <c r="B292" s="158"/>
      <c r="D292" s="159" t="s">
        <v>167</v>
      </c>
      <c r="E292" s="160" t="s">
        <v>1</v>
      </c>
      <c r="F292" s="161" t="s">
        <v>1460</v>
      </c>
      <c r="H292" s="160" t="s">
        <v>1</v>
      </c>
      <c r="I292" s="162"/>
      <c r="L292" s="158"/>
      <c r="M292" s="163"/>
      <c r="T292" s="164"/>
      <c r="AT292" s="160" t="s">
        <v>167</v>
      </c>
      <c r="AU292" s="160" t="s">
        <v>83</v>
      </c>
      <c r="AV292" s="12" t="s">
        <v>76</v>
      </c>
      <c r="AW292" s="12" t="s">
        <v>29</v>
      </c>
      <c r="AX292" s="12" t="s">
        <v>72</v>
      </c>
      <c r="AY292" s="160" t="s">
        <v>160</v>
      </c>
    </row>
    <row r="293" spans="2:65" s="13" customFormat="1" ht="10.199999999999999">
      <c r="B293" s="165"/>
      <c r="D293" s="159" t="s">
        <v>167</v>
      </c>
      <c r="E293" s="166" t="s">
        <v>1</v>
      </c>
      <c r="F293" s="167" t="s">
        <v>1461</v>
      </c>
      <c r="H293" s="168">
        <v>3.5</v>
      </c>
      <c r="I293" s="169"/>
      <c r="L293" s="165"/>
      <c r="M293" s="170"/>
      <c r="T293" s="171"/>
      <c r="AT293" s="166" t="s">
        <v>167</v>
      </c>
      <c r="AU293" s="166" t="s">
        <v>83</v>
      </c>
      <c r="AV293" s="13" t="s">
        <v>83</v>
      </c>
      <c r="AW293" s="13" t="s">
        <v>29</v>
      </c>
      <c r="AX293" s="13" t="s">
        <v>72</v>
      </c>
      <c r="AY293" s="166" t="s">
        <v>160</v>
      </c>
    </row>
    <row r="294" spans="2:65" s="13" customFormat="1" ht="10.199999999999999">
      <c r="B294" s="165"/>
      <c r="D294" s="159" t="s">
        <v>167</v>
      </c>
      <c r="E294" s="166" t="s">
        <v>1</v>
      </c>
      <c r="F294" s="167" t="s">
        <v>1462</v>
      </c>
      <c r="H294" s="168">
        <v>16</v>
      </c>
      <c r="I294" s="169"/>
      <c r="L294" s="165"/>
      <c r="M294" s="170"/>
      <c r="T294" s="171"/>
      <c r="AT294" s="166" t="s">
        <v>167</v>
      </c>
      <c r="AU294" s="166" t="s">
        <v>83</v>
      </c>
      <c r="AV294" s="13" t="s">
        <v>83</v>
      </c>
      <c r="AW294" s="13" t="s">
        <v>29</v>
      </c>
      <c r="AX294" s="13" t="s">
        <v>72</v>
      </c>
      <c r="AY294" s="166" t="s">
        <v>160</v>
      </c>
    </row>
    <row r="295" spans="2:65" s="14" customFormat="1" ht="10.199999999999999">
      <c r="B295" s="172"/>
      <c r="D295" s="159" t="s">
        <v>167</v>
      </c>
      <c r="E295" s="173" t="s">
        <v>1</v>
      </c>
      <c r="F295" s="174" t="s">
        <v>174</v>
      </c>
      <c r="H295" s="175">
        <v>19.5</v>
      </c>
      <c r="I295" s="176"/>
      <c r="L295" s="172"/>
      <c r="M295" s="177"/>
      <c r="T295" s="178"/>
      <c r="AT295" s="173" t="s">
        <v>167</v>
      </c>
      <c r="AU295" s="173" t="s">
        <v>83</v>
      </c>
      <c r="AV295" s="14" t="s">
        <v>166</v>
      </c>
      <c r="AW295" s="14" t="s">
        <v>29</v>
      </c>
      <c r="AX295" s="14" t="s">
        <v>76</v>
      </c>
      <c r="AY295" s="173" t="s">
        <v>160</v>
      </c>
    </row>
    <row r="296" spans="2:65" s="1" customFormat="1" ht="24.15" customHeight="1">
      <c r="B296" s="143"/>
      <c r="C296" s="144" t="s">
        <v>386</v>
      </c>
      <c r="D296" s="144" t="s">
        <v>162</v>
      </c>
      <c r="E296" s="145" t="s">
        <v>398</v>
      </c>
      <c r="F296" s="146" t="s">
        <v>399</v>
      </c>
      <c r="G296" s="147" t="s">
        <v>165</v>
      </c>
      <c r="H296" s="148">
        <v>80</v>
      </c>
      <c r="I296" s="149"/>
      <c r="J296" s="150">
        <f>ROUND(I296*H296,2)</f>
        <v>0</v>
      </c>
      <c r="K296" s="151"/>
      <c r="L296" s="32"/>
      <c r="M296" s="152" t="s">
        <v>1</v>
      </c>
      <c r="N296" s="153" t="s">
        <v>38</v>
      </c>
      <c r="P296" s="154">
        <f>O296*H296</f>
        <v>0</v>
      </c>
      <c r="Q296" s="154">
        <v>0</v>
      </c>
      <c r="R296" s="154">
        <f>Q296*H296</f>
        <v>0</v>
      </c>
      <c r="S296" s="154">
        <v>0</v>
      </c>
      <c r="T296" s="155">
        <f>S296*H296</f>
        <v>0</v>
      </c>
      <c r="AR296" s="156" t="s">
        <v>166</v>
      </c>
      <c r="AT296" s="156" t="s">
        <v>162</v>
      </c>
      <c r="AU296" s="156" t="s">
        <v>83</v>
      </c>
      <c r="AY296" s="17" t="s">
        <v>160</v>
      </c>
      <c r="BE296" s="157">
        <f>IF(N296="základná",J296,0)</f>
        <v>0</v>
      </c>
      <c r="BF296" s="157">
        <f>IF(N296="znížená",J296,0)</f>
        <v>0</v>
      </c>
      <c r="BG296" s="157">
        <f>IF(N296="zákl. prenesená",J296,0)</f>
        <v>0</v>
      </c>
      <c r="BH296" s="157">
        <f>IF(N296="zníž. prenesená",J296,0)</f>
        <v>0</v>
      </c>
      <c r="BI296" s="157">
        <f>IF(N296="nulová",J296,0)</f>
        <v>0</v>
      </c>
      <c r="BJ296" s="17" t="s">
        <v>83</v>
      </c>
      <c r="BK296" s="157">
        <f>ROUND(I296*H296,2)</f>
        <v>0</v>
      </c>
      <c r="BL296" s="17" t="s">
        <v>166</v>
      </c>
      <c r="BM296" s="156" t="s">
        <v>389</v>
      </c>
    </row>
    <row r="297" spans="2:65" s="12" customFormat="1" ht="10.199999999999999">
      <c r="B297" s="158"/>
      <c r="D297" s="159" t="s">
        <v>167</v>
      </c>
      <c r="E297" s="160" t="s">
        <v>1</v>
      </c>
      <c r="F297" s="161" t="s">
        <v>1443</v>
      </c>
      <c r="H297" s="160" t="s">
        <v>1</v>
      </c>
      <c r="I297" s="162"/>
      <c r="L297" s="158"/>
      <c r="M297" s="163"/>
      <c r="T297" s="164"/>
      <c r="AT297" s="160" t="s">
        <v>167</v>
      </c>
      <c r="AU297" s="160" t="s">
        <v>83</v>
      </c>
      <c r="AV297" s="12" t="s">
        <v>76</v>
      </c>
      <c r="AW297" s="12" t="s">
        <v>29</v>
      </c>
      <c r="AX297" s="12" t="s">
        <v>72</v>
      </c>
      <c r="AY297" s="160" t="s">
        <v>160</v>
      </c>
    </row>
    <row r="298" spans="2:65" s="12" customFormat="1" ht="10.199999999999999">
      <c r="B298" s="158"/>
      <c r="D298" s="159" t="s">
        <v>167</v>
      </c>
      <c r="E298" s="160" t="s">
        <v>1</v>
      </c>
      <c r="F298" s="161" t="s">
        <v>384</v>
      </c>
      <c r="H298" s="160" t="s">
        <v>1</v>
      </c>
      <c r="I298" s="162"/>
      <c r="L298" s="158"/>
      <c r="M298" s="163"/>
      <c r="T298" s="164"/>
      <c r="AT298" s="160" t="s">
        <v>167</v>
      </c>
      <c r="AU298" s="160" t="s">
        <v>83</v>
      </c>
      <c r="AV298" s="12" t="s">
        <v>76</v>
      </c>
      <c r="AW298" s="12" t="s">
        <v>29</v>
      </c>
      <c r="AX298" s="12" t="s">
        <v>72</v>
      </c>
      <c r="AY298" s="160" t="s">
        <v>160</v>
      </c>
    </row>
    <row r="299" spans="2:65" s="13" customFormat="1" ht="10.199999999999999">
      <c r="B299" s="165"/>
      <c r="D299" s="159" t="s">
        <v>167</v>
      </c>
      <c r="E299" s="166" t="s">
        <v>1</v>
      </c>
      <c r="F299" s="167" t="s">
        <v>1463</v>
      </c>
      <c r="H299" s="168">
        <v>80</v>
      </c>
      <c r="I299" s="169"/>
      <c r="L299" s="165"/>
      <c r="M299" s="170"/>
      <c r="T299" s="171"/>
      <c r="AT299" s="166" t="s">
        <v>167</v>
      </c>
      <c r="AU299" s="166" t="s">
        <v>83</v>
      </c>
      <c r="AV299" s="13" t="s">
        <v>83</v>
      </c>
      <c r="AW299" s="13" t="s">
        <v>29</v>
      </c>
      <c r="AX299" s="13" t="s">
        <v>72</v>
      </c>
      <c r="AY299" s="166" t="s">
        <v>160</v>
      </c>
    </row>
    <row r="300" spans="2:65" s="14" customFormat="1" ht="10.199999999999999">
      <c r="B300" s="172"/>
      <c r="D300" s="159" t="s">
        <v>167</v>
      </c>
      <c r="E300" s="173" t="s">
        <v>1</v>
      </c>
      <c r="F300" s="174" t="s">
        <v>174</v>
      </c>
      <c r="H300" s="175">
        <v>80</v>
      </c>
      <c r="I300" s="176"/>
      <c r="L300" s="172"/>
      <c r="M300" s="177"/>
      <c r="T300" s="178"/>
      <c r="AT300" s="173" t="s">
        <v>167</v>
      </c>
      <c r="AU300" s="173" t="s">
        <v>83</v>
      </c>
      <c r="AV300" s="14" t="s">
        <v>166</v>
      </c>
      <c r="AW300" s="14" t="s">
        <v>29</v>
      </c>
      <c r="AX300" s="14" t="s">
        <v>76</v>
      </c>
      <c r="AY300" s="173" t="s">
        <v>160</v>
      </c>
    </row>
    <row r="301" spans="2:65" s="1" customFormat="1" ht="24.15" customHeight="1">
      <c r="B301" s="143"/>
      <c r="C301" s="144" t="s">
        <v>264</v>
      </c>
      <c r="D301" s="144" t="s">
        <v>162</v>
      </c>
      <c r="E301" s="145" t="s">
        <v>402</v>
      </c>
      <c r="F301" s="146" t="s">
        <v>403</v>
      </c>
      <c r="G301" s="147" t="s">
        <v>165</v>
      </c>
      <c r="H301" s="148">
        <v>112.5</v>
      </c>
      <c r="I301" s="149"/>
      <c r="J301" s="150">
        <f>ROUND(I301*H301,2)</f>
        <v>0</v>
      </c>
      <c r="K301" s="151"/>
      <c r="L301" s="32"/>
      <c r="M301" s="152" t="s">
        <v>1</v>
      </c>
      <c r="N301" s="153" t="s">
        <v>38</v>
      </c>
      <c r="P301" s="154">
        <f>O301*H301</f>
        <v>0</v>
      </c>
      <c r="Q301" s="154">
        <v>0</v>
      </c>
      <c r="R301" s="154">
        <f>Q301*H301</f>
        <v>0</v>
      </c>
      <c r="S301" s="154">
        <v>0</v>
      </c>
      <c r="T301" s="155">
        <f>S301*H301</f>
        <v>0</v>
      </c>
      <c r="AR301" s="156" t="s">
        <v>166</v>
      </c>
      <c r="AT301" s="156" t="s">
        <v>162</v>
      </c>
      <c r="AU301" s="156" t="s">
        <v>83</v>
      </c>
      <c r="AY301" s="17" t="s">
        <v>160</v>
      </c>
      <c r="BE301" s="157">
        <f>IF(N301="základná",J301,0)</f>
        <v>0</v>
      </c>
      <c r="BF301" s="157">
        <f>IF(N301="znížená",J301,0)</f>
        <v>0</v>
      </c>
      <c r="BG301" s="157">
        <f>IF(N301="zákl. prenesená",J301,0)</f>
        <v>0</v>
      </c>
      <c r="BH301" s="157">
        <f>IF(N301="zníž. prenesená",J301,0)</f>
        <v>0</v>
      </c>
      <c r="BI301" s="157">
        <f>IF(N301="nulová",J301,0)</f>
        <v>0</v>
      </c>
      <c r="BJ301" s="17" t="s">
        <v>83</v>
      </c>
      <c r="BK301" s="157">
        <f>ROUND(I301*H301,2)</f>
        <v>0</v>
      </c>
      <c r="BL301" s="17" t="s">
        <v>166</v>
      </c>
      <c r="BM301" s="156" t="s">
        <v>394</v>
      </c>
    </row>
    <row r="302" spans="2:65" s="12" customFormat="1" ht="10.199999999999999">
      <c r="B302" s="158"/>
      <c r="D302" s="159" t="s">
        <v>167</v>
      </c>
      <c r="E302" s="160" t="s">
        <v>1</v>
      </c>
      <c r="F302" s="161" t="s">
        <v>405</v>
      </c>
      <c r="H302" s="160" t="s">
        <v>1</v>
      </c>
      <c r="I302" s="162"/>
      <c r="L302" s="158"/>
      <c r="M302" s="163"/>
      <c r="T302" s="164"/>
      <c r="AT302" s="160" t="s">
        <v>167</v>
      </c>
      <c r="AU302" s="160" t="s">
        <v>83</v>
      </c>
      <c r="AV302" s="12" t="s">
        <v>76</v>
      </c>
      <c r="AW302" s="12" t="s">
        <v>29</v>
      </c>
      <c r="AX302" s="12" t="s">
        <v>72</v>
      </c>
      <c r="AY302" s="160" t="s">
        <v>160</v>
      </c>
    </row>
    <row r="303" spans="2:65" s="12" customFormat="1" ht="10.199999999999999">
      <c r="B303" s="158"/>
      <c r="D303" s="159" t="s">
        <v>167</v>
      </c>
      <c r="E303" s="160" t="s">
        <v>1</v>
      </c>
      <c r="F303" s="161" t="s">
        <v>1445</v>
      </c>
      <c r="H303" s="160" t="s">
        <v>1</v>
      </c>
      <c r="I303" s="162"/>
      <c r="L303" s="158"/>
      <c r="M303" s="163"/>
      <c r="T303" s="164"/>
      <c r="AT303" s="160" t="s">
        <v>167</v>
      </c>
      <c r="AU303" s="160" t="s">
        <v>83</v>
      </c>
      <c r="AV303" s="12" t="s">
        <v>76</v>
      </c>
      <c r="AW303" s="12" t="s">
        <v>29</v>
      </c>
      <c r="AX303" s="12" t="s">
        <v>72</v>
      </c>
      <c r="AY303" s="160" t="s">
        <v>160</v>
      </c>
    </row>
    <row r="304" spans="2:65" s="12" customFormat="1" ht="10.199999999999999">
      <c r="B304" s="158"/>
      <c r="D304" s="159" t="s">
        <v>167</v>
      </c>
      <c r="E304" s="160" t="s">
        <v>1</v>
      </c>
      <c r="F304" s="161" t="s">
        <v>407</v>
      </c>
      <c r="H304" s="160" t="s">
        <v>1</v>
      </c>
      <c r="I304" s="162"/>
      <c r="L304" s="158"/>
      <c r="M304" s="163"/>
      <c r="T304" s="164"/>
      <c r="AT304" s="160" t="s">
        <v>167</v>
      </c>
      <c r="AU304" s="160" t="s">
        <v>83</v>
      </c>
      <c r="AV304" s="12" t="s">
        <v>76</v>
      </c>
      <c r="AW304" s="12" t="s">
        <v>29</v>
      </c>
      <c r="AX304" s="12" t="s">
        <v>72</v>
      </c>
      <c r="AY304" s="160" t="s">
        <v>160</v>
      </c>
    </row>
    <row r="305" spans="2:65" s="13" customFormat="1" ht="10.199999999999999">
      <c r="B305" s="165"/>
      <c r="D305" s="159" t="s">
        <v>167</v>
      </c>
      <c r="E305" s="166" t="s">
        <v>1</v>
      </c>
      <c r="F305" s="167" t="s">
        <v>1464</v>
      </c>
      <c r="H305" s="168">
        <v>112.5</v>
      </c>
      <c r="I305" s="169"/>
      <c r="L305" s="165"/>
      <c r="M305" s="170"/>
      <c r="T305" s="171"/>
      <c r="AT305" s="166" t="s">
        <v>167</v>
      </c>
      <c r="AU305" s="166" t="s">
        <v>83</v>
      </c>
      <c r="AV305" s="13" t="s">
        <v>83</v>
      </c>
      <c r="AW305" s="13" t="s">
        <v>29</v>
      </c>
      <c r="AX305" s="13" t="s">
        <v>72</v>
      </c>
      <c r="AY305" s="166" t="s">
        <v>160</v>
      </c>
    </row>
    <row r="306" spans="2:65" s="14" customFormat="1" ht="10.199999999999999">
      <c r="B306" s="172"/>
      <c r="D306" s="159" t="s">
        <v>167</v>
      </c>
      <c r="E306" s="173" t="s">
        <v>1</v>
      </c>
      <c r="F306" s="174" t="s">
        <v>174</v>
      </c>
      <c r="H306" s="175">
        <v>112.5</v>
      </c>
      <c r="I306" s="176"/>
      <c r="L306" s="172"/>
      <c r="M306" s="177"/>
      <c r="T306" s="178"/>
      <c r="AT306" s="173" t="s">
        <v>167</v>
      </c>
      <c r="AU306" s="173" t="s">
        <v>83</v>
      </c>
      <c r="AV306" s="14" t="s">
        <v>166</v>
      </c>
      <c r="AW306" s="14" t="s">
        <v>29</v>
      </c>
      <c r="AX306" s="14" t="s">
        <v>76</v>
      </c>
      <c r="AY306" s="173" t="s">
        <v>160</v>
      </c>
    </row>
    <row r="307" spans="2:65" s="1" customFormat="1" ht="33" customHeight="1">
      <c r="B307" s="143"/>
      <c r="C307" s="144" t="s">
        <v>397</v>
      </c>
      <c r="D307" s="144" t="s">
        <v>162</v>
      </c>
      <c r="E307" s="145" t="s">
        <v>414</v>
      </c>
      <c r="F307" s="146" t="s">
        <v>415</v>
      </c>
      <c r="G307" s="147" t="s">
        <v>165</v>
      </c>
      <c r="H307" s="148">
        <v>1380</v>
      </c>
      <c r="I307" s="149"/>
      <c r="J307" s="150">
        <f>ROUND(I307*H307,2)</f>
        <v>0</v>
      </c>
      <c r="K307" s="151"/>
      <c r="L307" s="32"/>
      <c r="M307" s="152" t="s">
        <v>1</v>
      </c>
      <c r="N307" s="153" t="s">
        <v>38</v>
      </c>
      <c r="P307" s="154">
        <f>O307*H307</f>
        <v>0</v>
      </c>
      <c r="Q307" s="154">
        <v>0</v>
      </c>
      <c r="R307" s="154">
        <f>Q307*H307</f>
        <v>0</v>
      </c>
      <c r="S307" s="154">
        <v>0</v>
      </c>
      <c r="T307" s="155">
        <f>S307*H307</f>
        <v>0</v>
      </c>
      <c r="AR307" s="156" t="s">
        <v>166</v>
      </c>
      <c r="AT307" s="156" t="s">
        <v>162</v>
      </c>
      <c r="AU307" s="156" t="s">
        <v>83</v>
      </c>
      <c r="AY307" s="17" t="s">
        <v>160</v>
      </c>
      <c r="BE307" s="157">
        <f>IF(N307="základná",J307,0)</f>
        <v>0</v>
      </c>
      <c r="BF307" s="157">
        <f>IF(N307="znížená",J307,0)</f>
        <v>0</v>
      </c>
      <c r="BG307" s="157">
        <f>IF(N307="zákl. prenesená",J307,0)</f>
        <v>0</v>
      </c>
      <c r="BH307" s="157">
        <f>IF(N307="zníž. prenesená",J307,0)</f>
        <v>0</v>
      </c>
      <c r="BI307" s="157">
        <f>IF(N307="nulová",J307,0)</f>
        <v>0</v>
      </c>
      <c r="BJ307" s="17" t="s">
        <v>83</v>
      </c>
      <c r="BK307" s="157">
        <f>ROUND(I307*H307,2)</f>
        <v>0</v>
      </c>
      <c r="BL307" s="17" t="s">
        <v>166</v>
      </c>
      <c r="BM307" s="156" t="s">
        <v>400</v>
      </c>
    </row>
    <row r="308" spans="2:65" s="12" customFormat="1" ht="10.199999999999999">
      <c r="B308" s="158"/>
      <c r="D308" s="159" t="s">
        <v>167</v>
      </c>
      <c r="E308" s="160" t="s">
        <v>1</v>
      </c>
      <c r="F308" s="161" t="s">
        <v>359</v>
      </c>
      <c r="H308" s="160" t="s">
        <v>1</v>
      </c>
      <c r="I308" s="162"/>
      <c r="L308" s="158"/>
      <c r="M308" s="163"/>
      <c r="T308" s="164"/>
      <c r="AT308" s="160" t="s">
        <v>167</v>
      </c>
      <c r="AU308" s="160" t="s">
        <v>83</v>
      </c>
      <c r="AV308" s="12" t="s">
        <v>76</v>
      </c>
      <c r="AW308" s="12" t="s">
        <v>29</v>
      </c>
      <c r="AX308" s="12" t="s">
        <v>72</v>
      </c>
      <c r="AY308" s="160" t="s">
        <v>160</v>
      </c>
    </row>
    <row r="309" spans="2:65" s="12" customFormat="1" ht="10.199999999999999">
      <c r="B309" s="158"/>
      <c r="D309" s="159" t="s">
        <v>167</v>
      </c>
      <c r="E309" s="160" t="s">
        <v>1</v>
      </c>
      <c r="F309" s="161" t="s">
        <v>1449</v>
      </c>
      <c r="H309" s="160" t="s">
        <v>1</v>
      </c>
      <c r="I309" s="162"/>
      <c r="L309" s="158"/>
      <c r="M309" s="163"/>
      <c r="T309" s="164"/>
      <c r="AT309" s="160" t="s">
        <v>167</v>
      </c>
      <c r="AU309" s="160" t="s">
        <v>83</v>
      </c>
      <c r="AV309" s="12" t="s">
        <v>76</v>
      </c>
      <c r="AW309" s="12" t="s">
        <v>29</v>
      </c>
      <c r="AX309" s="12" t="s">
        <v>72</v>
      </c>
      <c r="AY309" s="160" t="s">
        <v>160</v>
      </c>
    </row>
    <row r="310" spans="2:65" s="13" customFormat="1" ht="10.199999999999999">
      <c r="B310" s="165"/>
      <c r="D310" s="159" t="s">
        <v>167</v>
      </c>
      <c r="E310" s="166" t="s">
        <v>1</v>
      </c>
      <c r="F310" s="167" t="s">
        <v>1465</v>
      </c>
      <c r="H310" s="168">
        <v>960</v>
      </c>
      <c r="I310" s="169"/>
      <c r="L310" s="165"/>
      <c r="M310" s="170"/>
      <c r="T310" s="171"/>
      <c r="AT310" s="166" t="s">
        <v>167</v>
      </c>
      <c r="AU310" s="166" t="s">
        <v>83</v>
      </c>
      <c r="AV310" s="13" t="s">
        <v>83</v>
      </c>
      <c r="AW310" s="13" t="s">
        <v>29</v>
      </c>
      <c r="AX310" s="13" t="s">
        <v>72</v>
      </c>
      <c r="AY310" s="166" t="s">
        <v>160</v>
      </c>
    </row>
    <row r="311" spans="2:65" s="12" customFormat="1" ht="10.199999999999999">
      <c r="B311" s="158"/>
      <c r="D311" s="159" t="s">
        <v>167</v>
      </c>
      <c r="E311" s="160" t="s">
        <v>1</v>
      </c>
      <c r="F311" s="161" t="s">
        <v>1445</v>
      </c>
      <c r="H311" s="160" t="s">
        <v>1</v>
      </c>
      <c r="I311" s="162"/>
      <c r="L311" s="158"/>
      <c r="M311" s="163"/>
      <c r="T311" s="164"/>
      <c r="AT311" s="160" t="s">
        <v>167</v>
      </c>
      <c r="AU311" s="160" t="s">
        <v>83</v>
      </c>
      <c r="AV311" s="12" t="s">
        <v>76</v>
      </c>
      <c r="AW311" s="12" t="s">
        <v>29</v>
      </c>
      <c r="AX311" s="12" t="s">
        <v>72</v>
      </c>
      <c r="AY311" s="160" t="s">
        <v>160</v>
      </c>
    </row>
    <row r="312" spans="2:65" s="13" customFormat="1" ht="10.199999999999999">
      <c r="B312" s="165"/>
      <c r="D312" s="159" t="s">
        <v>167</v>
      </c>
      <c r="E312" s="166" t="s">
        <v>1</v>
      </c>
      <c r="F312" s="167" t="s">
        <v>254</v>
      </c>
      <c r="H312" s="168">
        <v>30</v>
      </c>
      <c r="I312" s="169"/>
      <c r="L312" s="165"/>
      <c r="M312" s="170"/>
      <c r="T312" s="171"/>
      <c r="AT312" s="166" t="s">
        <v>167</v>
      </c>
      <c r="AU312" s="166" t="s">
        <v>83</v>
      </c>
      <c r="AV312" s="13" t="s">
        <v>83</v>
      </c>
      <c r="AW312" s="13" t="s">
        <v>29</v>
      </c>
      <c r="AX312" s="13" t="s">
        <v>72</v>
      </c>
      <c r="AY312" s="166" t="s">
        <v>160</v>
      </c>
    </row>
    <row r="313" spans="2:65" s="12" customFormat="1" ht="10.199999999999999">
      <c r="B313" s="158"/>
      <c r="D313" s="159" t="s">
        <v>167</v>
      </c>
      <c r="E313" s="160" t="s">
        <v>1</v>
      </c>
      <c r="F313" s="161" t="s">
        <v>1466</v>
      </c>
      <c r="H313" s="160" t="s">
        <v>1</v>
      </c>
      <c r="I313" s="162"/>
      <c r="L313" s="158"/>
      <c r="M313" s="163"/>
      <c r="T313" s="164"/>
      <c r="AT313" s="160" t="s">
        <v>167</v>
      </c>
      <c r="AU313" s="160" t="s">
        <v>83</v>
      </c>
      <c r="AV313" s="12" t="s">
        <v>76</v>
      </c>
      <c r="AW313" s="12" t="s">
        <v>29</v>
      </c>
      <c r="AX313" s="12" t="s">
        <v>72</v>
      </c>
      <c r="AY313" s="160" t="s">
        <v>160</v>
      </c>
    </row>
    <row r="314" spans="2:65" s="13" customFormat="1" ht="10.199999999999999">
      <c r="B314" s="165"/>
      <c r="D314" s="159" t="s">
        <v>167</v>
      </c>
      <c r="E314" s="166" t="s">
        <v>1</v>
      </c>
      <c r="F314" s="167" t="s">
        <v>312</v>
      </c>
      <c r="H314" s="168">
        <v>90</v>
      </c>
      <c r="I314" s="169"/>
      <c r="L314" s="165"/>
      <c r="M314" s="170"/>
      <c r="T314" s="171"/>
      <c r="AT314" s="166" t="s">
        <v>167</v>
      </c>
      <c r="AU314" s="166" t="s">
        <v>83</v>
      </c>
      <c r="AV314" s="13" t="s">
        <v>83</v>
      </c>
      <c r="AW314" s="13" t="s">
        <v>29</v>
      </c>
      <c r="AX314" s="13" t="s">
        <v>72</v>
      </c>
      <c r="AY314" s="166" t="s">
        <v>160</v>
      </c>
    </row>
    <row r="315" spans="2:65" s="15" customFormat="1" ht="10.199999999999999">
      <c r="B315" s="179"/>
      <c r="D315" s="159" t="s">
        <v>167</v>
      </c>
      <c r="E315" s="180" t="s">
        <v>1</v>
      </c>
      <c r="F315" s="181" t="s">
        <v>224</v>
      </c>
      <c r="H315" s="182">
        <v>1080</v>
      </c>
      <c r="I315" s="183"/>
      <c r="L315" s="179"/>
      <c r="M315" s="184"/>
      <c r="T315" s="185"/>
      <c r="AT315" s="180" t="s">
        <v>167</v>
      </c>
      <c r="AU315" s="180" t="s">
        <v>83</v>
      </c>
      <c r="AV315" s="15" t="s">
        <v>179</v>
      </c>
      <c r="AW315" s="15" t="s">
        <v>29</v>
      </c>
      <c r="AX315" s="15" t="s">
        <v>72</v>
      </c>
      <c r="AY315" s="180" t="s">
        <v>160</v>
      </c>
    </row>
    <row r="316" spans="2:65" s="12" customFormat="1" ht="10.199999999999999">
      <c r="B316" s="158"/>
      <c r="D316" s="159" t="s">
        <v>167</v>
      </c>
      <c r="E316" s="160" t="s">
        <v>1</v>
      </c>
      <c r="F316" s="161" t="s">
        <v>183</v>
      </c>
      <c r="H316" s="160" t="s">
        <v>1</v>
      </c>
      <c r="I316" s="162"/>
      <c r="L316" s="158"/>
      <c r="M316" s="163"/>
      <c r="T316" s="164"/>
      <c r="AT316" s="160" t="s">
        <v>167</v>
      </c>
      <c r="AU316" s="160" t="s">
        <v>83</v>
      </c>
      <c r="AV316" s="12" t="s">
        <v>76</v>
      </c>
      <c r="AW316" s="12" t="s">
        <v>29</v>
      </c>
      <c r="AX316" s="12" t="s">
        <v>72</v>
      </c>
      <c r="AY316" s="160" t="s">
        <v>160</v>
      </c>
    </row>
    <row r="317" spans="2:65" s="13" customFormat="1" ht="10.199999999999999">
      <c r="B317" s="165"/>
      <c r="D317" s="159" t="s">
        <v>167</v>
      </c>
      <c r="E317" s="166" t="s">
        <v>1</v>
      </c>
      <c r="F317" s="167" t="s">
        <v>171</v>
      </c>
      <c r="H317" s="168">
        <v>300</v>
      </c>
      <c r="I317" s="169"/>
      <c r="L317" s="165"/>
      <c r="M317" s="170"/>
      <c r="T317" s="171"/>
      <c r="AT317" s="166" t="s">
        <v>167</v>
      </c>
      <c r="AU317" s="166" t="s">
        <v>83</v>
      </c>
      <c r="AV317" s="13" t="s">
        <v>83</v>
      </c>
      <c r="AW317" s="13" t="s">
        <v>29</v>
      </c>
      <c r="AX317" s="13" t="s">
        <v>72</v>
      </c>
      <c r="AY317" s="166" t="s">
        <v>160</v>
      </c>
    </row>
    <row r="318" spans="2:65" s="15" customFormat="1" ht="10.199999999999999">
      <c r="B318" s="179"/>
      <c r="D318" s="159" t="s">
        <v>167</v>
      </c>
      <c r="E318" s="180" t="s">
        <v>1</v>
      </c>
      <c r="F318" s="181" t="s">
        <v>224</v>
      </c>
      <c r="H318" s="182">
        <v>300</v>
      </c>
      <c r="I318" s="183"/>
      <c r="L318" s="179"/>
      <c r="M318" s="184"/>
      <c r="T318" s="185"/>
      <c r="AT318" s="180" t="s">
        <v>167</v>
      </c>
      <c r="AU318" s="180" t="s">
        <v>83</v>
      </c>
      <c r="AV318" s="15" t="s">
        <v>179</v>
      </c>
      <c r="AW318" s="15" t="s">
        <v>29</v>
      </c>
      <c r="AX318" s="15" t="s">
        <v>72</v>
      </c>
      <c r="AY318" s="180" t="s">
        <v>160</v>
      </c>
    </row>
    <row r="319" spans="2:65" s="14" customFormat="1" ht="10.199999999999999">
      <c r="B319" s="172"/>
      <c r="D319" s="159" t="s">
        <v>167</v>
      </c>
      <c r="E319" s="173" t="s">
        <v>1</v>
      </c>
      <c r="F319" s="174" t="s">
        <v>174</v>
      </c>
      <c r="H319" s="175">
        <v>1380</v>
      </c>
      <c r="I319" s="176"/>
      <c r="L319" s="172"/>
      <c r="M319" s="177"/>
      <c r="T319" s="178"/>
      <c r="AT319" s="173" t="s">
        <v>167</v>
      </c>
      <c r="AU319" s="173" t="s">
        <v>83</v>
      </c>
      <c r="AV319" s="14" t="s">
        <v>166</v>
      </c>
      <c r="AW319" s="14" t="s">
        <v>29</v>
      </c>
      <c r="AX319" s="14" t="s">
        <v>76</v>
      </c>
      <c r="AY319" s="173" t="s">
        <v>160</v>
      </c>
    </row>
    <row r="320" spans="2:65" s="1" customFormat="1" ht="33" customHeight="1">
      <c r="B320" s="143"/>
      <c r="C320" s="144" t="s">
        <v>269</v>
      </c>
      <c r="D320" s="144" t="s">
        <v>162</v>
      </c>
      <c r="E320" s="145" t="s">
        <v>420</v>
      </c>
      <c r="F320" s="146" t="s">
        <v>421</v>
      </c>
      <c r="G320" s="147" t="s">
        <v>165</v>
      </c>
      <c r="H320" s="148">
        <v>990</v>
      </c>
      <c r="I320" s="149"/>
      <c r="J320" s="150">
        <f>ROUND(I320*H320,2)</f>
        <v>0</v>
      </c>
      <c r="K320" s="151"/>
      <c r="L320" s="32"/>
      <c r="M320" s="152" t="s">
        <v>1</v>
      </c>
      <c r="N320" s="153" t="s">
        <v>38</v>
      </c>
      <c r="P320" s="154">
        <f>O320*H320</f>
        <v>0</v>
      </c>
      <c r="Q320" s="154">
        <v>0</v>
      </c>
      <c r="R320" s="154">
        <f>Q320*H320</f>
        <v>0</v>
      </c>
      <c r="S320" s="154">
        <v>0</v>
      </c>
      <c r="T320" s="155">
        <f>S320*H320</f>
        <v>0</v>
      </c>
      <c r="AR320" s="156" t="s">
        <v>166</v>
      </c>
      <c r="AT320" s="156" t="s">
        <v>162</v>
      </c>
      <c r="AU320" s="156" t="s">
        <v>83</v>
      </c>
      <c r="AY320" s="17" t="s">
        <v>160</v>
      </c>
      <c r="BE320" s="157">
        <f>IF(N320="základná",J320,0)</f>
        <v>0</v>
      </c>
      <c r="BF320" s="157">
        <f>IF(N320="znížená",J320,0)</f>
        <v>0</v>
      </c>
      <c r="BG320" s="157">
        <f>IF(N320="zákl. prenesená",J320,0)</f>
        <v>0</v>
      </c>
      <c r="BH320" s="157">
        <f>IF(N320="zníž. prenesená",J320,0)</f>
        <v>0</v>
      </c>
      <c r="BI320" s="157">
        <f>IF(N320="nulová",J320,0)</f>
        <v>0</v>
      </c>
      <c r="BJ320" s="17" t="s">
        <v>83</v>
      </c>
      <c r="BK320" s="157">
        <f>ROUND(I320*H320,2)</f>
        <v>0</v>
      </c>
      <c r="BL320" s="17" t="s">
        <v>166</v>
      </c>
      <c r="BM320" s="156" t="s">
        <v>404</v>
      </c>
    </row>
    <row r="321" spans="2:65" s="12" customFormat="1" ht="10.199999999999999">
      <c r="B321" s="158"/>
      <c r="D321" s="159" t="s">
        <v>167</v>
      </c>
      <c r="E321" s="160" t="s">
        <v>1</v>
      </c>
      <c r="F321" s="161" t="s">
        <v>1449</v>
      </c>
      <c r="H321" s="160" t="s">
        <v>1</v>
      </c>
      <c r="I321" s="162"/>
      <c r="L321" s="158"/>
      <c r="M321" s="163"/>
      <c r="T321" s="164"/>
      <c r="AT321" s="160" t="s">
        <v>167</v>
      </c>
      <c r="AU321" s="160" t="s">
        <v>83</v>
      </c>
      <c r="AV321" s="12" t="s">
        <v>76</v>
      </c>
      <c r="AW321" s="12" t="s">
        <v>29</v>
      </c>
      <c r="AX321" s="12" t="s">
        <v>72</v>
      </c>
      <c r="AY321" s="160" t="s">
        <v>160</v>
      </c>
    </row>
    <row r="322" spans="2:65" s="12" customFormat="1" ht="20.399999999999999">
      <c r="B322" s="158"/>
      <c r="D322" s="159" t="s">
        <v>167</v>
      </c>
      <c r="E322" s="160" t="s">
        <v>1</v>
      </c>
      <c r="F322" s="161" t="s">
        <v>1467</v>
      </c>
      <c r="H322" s="160" t="s">
        <v>1</v>
      </c>
      <c r="I322" s="162"/>
      <c r="L322" s="158"/>
      <c r="M322" s="163"/>
      <c r="T322" s="164"/>
      <c r="AT322" s="160" t="s">
        <v>167</v>
      </c>
      <c r="AU322" s="160" t="s">
        <v>83</v>
      </c>
      <c r="AV322" s="12" t="s">
        <v>76</v>
      </c>
      <c r="AW322" s="12" t="s">
        <v>29</v>
      </c>
      <c r="AX322" s="12" t="s">
        <v>72</v>
      </c>
      <c r="AY322" s="160" t="s">
        <v>160</v>
      </c>
    </row>
    <row r="323" spans="2:65" s="13" customFormat="1" ht="10.199999999999999">
      <c r="B323" s="165"/>
      <c r="D323" s="159" t="s">
        <v>167</v>
      </c>
      <c r="E323" s="166" t="s">
        <v>1</v>
      </c>
      <c r="F323" s="167" t="s">
        <v>1468</v>
      </c>
      <c r="H323" s="168">
        <v>960</v>
      </c>
      <c r="I323" s="169"/>
      <c r="L323" s="165"/>
      <c r="M323" s="170"/>
      <c r="T323" s="171"/>
      <c r="AT323" s="166" t="s">
        <v>167</v>
      </c>
      <c r="AU323" s="166" t="s">
        <v>83</v>
      </c>
      <c r="AV323" s="13" t="s">
        <v>83</v>
      </c>
      <c r="AW323" s="13" t="s">
        <v>29</v>
      </c>
      <c r="AX323" s="13" t="s">
        <v>72</v>
      </c>
      <c r="AY323" s="166" t="s">
        <v>160</v>
      </c>
    </row>
    <row r="324" spans="2:65" s="12" customFormat="1" ht="10.199999999999999">
      <c r="B324" s="158"/>
      <c r="D324" s="159" t="s">
        <v>167</v>
      </c>
      <c r="E324" s="160" t="s">
        <v>1</v>
      </c>
      <c r="F324" s="161" t="s">
        <v>1445</v>
      </c>
      <c r="H324" s="160" t="s">
        <v>1</v>
      </c>
      <c r="I324" s="162"/>
      <c r="L324" s="158"/>
      <c r="M324" s="163"/>
      <c r="T324" s="164"/>
      <c r="AT324" s="160" t="s">
        <v>167</v>
      </c>
      <c r="AU324" s="160" t="s">
        <v>83</v>
      </c>
      <c r="AV324" s="12" t="s">
        <v>76</v>
      </c>
      <c r="AW324" s="12" t="s">
        <v>29</v>
      </c>
      <c r="AX324" s="12" t="s">
        <v>72</v>
      </c>
      <c r="AY324" s="160" t="s">
        <v>160</v>
      </c>
    </row>
    <row r="325" spans="2:65" s="13" customFormat="1" ht="10.199999999999999">
      <c r="B325" s="165"/>
      <c r="D325" s="159" t="s">
        <v>167</v>
      </c>
      <c r="E325" s="166" t="s">
        <v>1</v>
      </c>
      <c r="F325" s="167" t="s">
        <v>1469</v>
      </c>
      <c r="H325" s="168">
        <v>30</v>
      </c>
      <c r="I325" s="169"/>
      <c r="L325" s="165"/>
      <c r="M325" s="170"/>
      <c r="T325" s="171"/>
      <c r="AT325" s="166" t="s">
        <v>167</v>
      </c>
      <c r="AU325" s="166" t="s">
        <v>83</v>
      </c>
      <c r="AV325" s="13" t="s">
        <v>83</v>
      </c>
      <c r="AW325" s="13" t="s">
        <v>29</v>
      </c>
      <c r="AX325" s="13" t="s">
        <v>72</v>
      </c>
      <c r="AY325" s="166" t="s">
        <v>160</v>
      </c>
    </row>
    <row r="326" spans="2:65" s="14" customFormat="1" ht="10.199999999999999">
      <c r="B326" s="172"/>
      <c r="D326" s="159" t="s">
        <v>167</v>
      </c>
      <c r="E326" s="173" t="s">
        <v>1</v>
      </c>
      <c r="F326" s="174" t="s">
        <v>174</v>
      </c>
      <c r="H326" s="175">
        <v>990</v>
      </c>
      <c r="I326" s="176"/>
      <c r="L326" s="172"/>
      <c r="M326" s="177"/>
      <c r="T326" s="178"/>
      <c r="AT326" s="173" t="s">
        <v>167</v>
      </c>
      <c r="AU326" s="173" t="s">
        <v>83</v>
      </c>
      <c r="AV326" s="14" t="s">
        <v>166</v>
      </c>
      <c r="AW326" s="14" t="s">
        <v>29</v>
      </c>
      <c r="AX326" s="14" t="s">
        <v>76</v>
      </c>
      <c r="AY326" s="173" t="s">
        <v>160</v>
      </c>
    </row>
    <row r="327" spans="2:65" s="1" customFormat="1" ht="33" customHeight="1">
      <c r="B327" s="143"/>
      <c r="C327" s="274" t="s">
        <v>409</v>
      </c>
      <c r="D327" s="274" t="s">
        <v>162</v>
      </c>
      <c r="E327" s="275" t="s">
        <v>425</v>
      </c>
      <c r="F327" s="276" t="s">
        <v>426</v>
      </c>
      <c r="G327" s="277" t="s">
        <v>165</v>
      </c>
      <c r="H327" s="278">
        <v>0</v>
      </c>
      <c r="I327" s="149"/>
      <c r="J327" s="150">
        <f>ROUND(I327*H327,2)</f>
        <v>0</v>
      </c>
      <c r="K327" s="151"/>
      <c r="L327" s="32"/>
      <c r="M327" s="152" t="s">
        <v>1</v>
      </c>
      <c r="N327" s="153" t="s">
        <v>38</v>
      </c>
      <c r="P327" s="154">
        <f>O327*H327</f>
        <v>0</v>
      </c>
      <c r="Q327" s="154">
        <v>0</v>
      </c>
      <c r="R327" s="154">
        <f>Q327*H327</f>
        <v>0</v>
      </c>
      <c r="S327" s="154">
        <v>0</v>
      </c>
      <c r="T327" s="155">
        <f>S327*H327</f>
        <v>0</v>
      </c>
      <c r="AR327" s="156" t="s">
        <v>166</v>
      </c>
      <c r="AT327" s="156" t="s">
        <v>162</v>
      </c>
      <c r="AU327" s="156" t="s">
        <v>83</v>
      </c>
      <c r="AY327" s="17" t="s">
        <v>160</v>
      </c>
      <c r="BE327" s="157">
        <f>IF(N327="základná",J327,0)</f>
        <v>0</v>
      </c>
      <c r="BF327" s="157">
        <f>IF(N327="znížená",J327,0)</f>
        <v>0</v>
      </c>
      <c r="BG327" s="157">
        <f>IF(N327="zákl. prenesená",J327,0)</f>
        <v>0</v>
      </c>
      <c r="BH327" s="157">
        <f>IF(N327="zníž. prenesená",J327,0)</f>
        <v>0</v>
      </c>
      <c r="BI327" s="157">
        <f>IF(N327="nulová",J327,0)</f>
        <v>0</v>
      </c>
      <c r="BJ327" s="17" t="s">
        <v>83</v>
      </c>
      <c r="BK327" s="157">
        <f>ROUND(I327*H327,2)</f>
        <v>0</v>
      </c>
      <c r="BL327" s="17" t="s">
        <v>166</v>
      </c>
      <c r="BM327" s="156" t="s">
        <v>412</v>
      </c>
    </row>
    <row r="328" spans="2:65" s="12" customFormat="1" ht="10.199999999999999">
      <c r="B328" s="158"/>
      <c r="C328" s="279"/>
      <c r="D328" s="280" t="s">
        <v>167</v>
      </c>
      <c r="E328" s="281" t="s">
        <v>1</v>
      </c>
      <c r="F328" s="282" t="s">
        <v>1470</v>
      </c>
      <c r="G328" s="279"/>
      <c r="H328" s="281" t="s">
        <v>1</v>
      </c>
      <c r="I328" s="162"/>
      <c r="L328" s="158"/>
      <c r="M328" s="163"/>
      <c r="T328" s="164"/>
      <c r="AT328" s="160" t="s">
        <v>167</v>
      </c>
      <c r="AU328" s="160" t="s">
        <v>83</v>
      </c>
      <c r="AV328" s="12" t="s">
        <v>76</v>
      </c>
      <c r="AW328" s="12" t="s">
        <v>29</v>
      </c>
      <c r="AX328" s="12" t="s">
        <v>72</v>
      </c>
      <c r="AY328" s="160" t="s">
        <v>160</v>
      </c>
    </row>
    <row r="329" spans="2:65" s="13" customFormat="1" ht="10.199999999999999">
      <c r="B329" s="165"/>
      <c r="C329" s="283"/>
      <c r="D329" s="280" t="s">
        <v>167</v>
      </c>
      <c r="E329" s="284" t="s">
        <v>1</v>
      </c>
      <c r="F329" s="285" t="s">
        <v>1410</v>
      </c>
      <c r="G329" s="283"/>
      <c r="H329" s="286">
        <v>0</v>
      </c>
      <c r="I329" s="169"/>
      <c r="L329" s="165"/>
      <c r="M329" s="170"/>
      <c r="T329" s="171"/>
      <c r="AT329" s="166" t="s">
        <v>167</v>
      </c>
      <c r="AU329" s="166" t="s">
        <v>83</v>
      </c>
      <c r="AV329" s="13" t="s">
        <v>83</v>
      </c>
      <c r="AW329" s="13" t="s">
        <v>29</v>
      </c>
      <c r="AX329" s="13" t="s">
        <v>72</v>
      </c>
      <c r="AY329" s="166" t="s">
        <v>160</v>
      </c>
    </row>
    <row r="330" spans="2:65" s="14" customFormat="1" ht="10.199999999999999">
      <c r="B330" s="172"/>
      <c r="C330" s="287"/>
      <c r="D330" s="280" t="s">
        <v>167</v>
      </c>
      <c r="E330" s="288" t="s">
        <v>1</v>
      </c>
      <c r="F330" s="289" t="s">
        <v>174</v>
      </c>
      <c r="G330" s="287"/>
      <c r="H330" s="290">
        <v>0</v>
      </c>
      <c r="I330" s="176"/>
      <c r="L330" s="172"/>
      <c r="M330" s="177"/>
      <c r="T330" s="178"/>
      <c r="AT330" s="173" t="s">
        <v>167</v>
      </c>
      <c r="AU330" s="173" t="s">
        <v>83</v>
      </c>
      <c r="AV330" s="14" t="s">
        <v>166</v>
      </c>
      <c r="AW330" s="14" t="s">
        <v>29</v>
      </c>
      <c r="AX330" s="14" t="s">
        <v>76</v>
      </c>
      <c r="AY330" s="173" t="s">
        <v>160</v>
      </c>
    </row>
    <row r="331" spans="2:65" s="1" customFormat="1" ht="33" customHeight="1">
      <c r="B331" s="143"/>
      <c r="C331" s="256" t="s">
        <v>404</v>
      </c>
      <c r="D331" s="256" t="s">
        <v>162</v>
      </c>
      <c r="E331" s="257" t="s">
        <v>430</v>
      </c>
      <c r="F331" s="258" t="s">
        <v>431</v>
      </c>
      <c r="G331" s="259" t="s">
        <v>165</v>
      </c>
      <c r="H331" s="260">
        <v>300</v>
      </c>
      <c r="I331" s="149"/>
      <c r="J331" s="150">
        <f>ROUND(I331*H331,2)</f>
        <v>0</v>
      </c>
      <c r="K331" s="151"/>
      <c r="L331" s="32"/>
      <c r="M331" s="152" t="s">
        <v>1</v>
      </c>
      <c r="N331" s="153" t="s">
        <v>38</v>
      </c>
      <c r="P331" s="154">
        <f>O331*H331</f>
        <v>0</v>
      </c>
      <c r="Q331" s="154">
        <v>0.15559000000000001</v>
      </c>
      <c r="R331" s="154">
        <f>Q331*H331</f>
        <v>46.677</v>
      </c>
      <c r="S331" s="154">
        <v>0</v>
      </c>
      <c r="T331" s="155">
        <f>S331*H331</f>
        <v>0</v>
      </c>
      <c r="AR331" s="156" t="s">
        <v>166</v>
      </c>
      <c r="AT331" s="156" t="s">
        <v>162</v>
      </c>
      <c r="AU331" s="156" t="s">
        <v>83</v>
      </c>
      <c r="AY331" s="17" t="s">
        <v>160</v>
      </c>
      <c r="BE331" s="157">
        <f>IF(N331="základná",J331,0)</f>
        <v>0</v>
      </c>
      <c r="BF331" s="157">
        <f>IF(N331="znížená",J331,0)</f>
        <v>0</v>
      </c>
      <c r="BG331" s="157">
        <f>IF(N331="zákl. prenesená",J331,0)</f>
        <v>0</v>
      </c>
      <c r="BH331" s="157">
        <f>IF(N331="zníž. prenesená",J331,0)</f>
        <v>0</v>
      </c>
      <c r="BI331" s="157">
        <f>IF(N331="nulová",J331,0)</f>
        <v>0</v>
      </c>
      <c r="BJ331" s="17" t="s">
        <v>83</v>
      </c>
      <c r="BK331" s="157">
        <f>ROUND(I331*H331,2)</f>
        <v>0</v>
      </c>
      <c r="BL331" s="17" t="s">
        <v>166</v>
      </c>
      <c r="BM331" s="156" t="s">
        <v>1471</v>
      </c>
    </row>
    <row r="332" spans="2:65" s="12" customFormat="1" ht="10.199999999999999">
      <c r="B332" s="158"/>
      <c r="C332" s="261"/>
      <c r="D332" s="262" t="s">
        <v>167</v>
      </c>
      <c r="E332" s="263" t="s">
        <v>1</v>
      </c>
      <c r="F332" s="264" t="s">
        <v>1470</v>
      </c>
      <c r="G332" s="261"/>
      <c r="H332" s="263" t="s">
        <v>1</v>
      </c>
      <c r="I332" s="162"/>
      <c r="L332" s="158"/>
      <c r="M332" s="163"/>
      <c r="T332" s="164"/>
      <c r="AT332" s="160" t="s">
        <v>167</v>
      </c>
      <c r="AU332" s="160" t="s">
        <v>83</v>
      </c>
      <c r="AV332" s="12" t="s">
        <v>76</v>
      </c>
      <c r="AW332" s="12" t="s">
        <v>29</v>
      </c>
      <c r="AX332" s="12" t="s">
        <v>72</v>
      </c>
      <c r="AY332" s="160" t="s">
        <v>160</v>
      </c>
    </row>
    <row r="333" spans="2:65" s="13" customFormat="1" ht="10.199999999999999">
      <c r="B333" s="165"/>
      <c r="C333" s="265"/>
      <c r="D333" s="262" t="s">
        <v>167</v>
      </c>
      <c r="E333" s="266" t="s">
        <v>1</v>
      </c>
      <c r="F333" s="267" t="s">
        <v>171</v>
      </c>
      <c r="G333" s="265"/>
      <c r="H333" s="268">
        <v>300</v>
      </c>
      <c r="I333" s="169"/>
      <c r="L333" s="165"/>
      <c r="M333" s="170"/>
      <c r="T333" s="171"/>
      <c r="AT333" s="166" t="s">
        <v>167</v>
      </c>
      <c r="AU333" s="166" t="s">
        <v>83</v>
      </c>
      <c r="AV333" s="13" t="s">
        <v>83</v>
      </c>
      <c r="AW333" s="13" t="s">
        <v>29</v>
      </c>
      <c r="AX333" s="13" t="s">
        <v>72</v>
      </c>
      <c r="AY333" s="166" t="s">
        <v>160</v>
      </c>
    </row>
    <row r="334" spans="2:65" s="14" customFormat="1" ht="10.199999999999999">
      <c r="B334" s="172"/>
      <c r="C334" s="300"/>
      <c r="D334" s="262" t="s">
        <v>167</v>
      </c>
      <c r="E334" s="301" t="s">
        <v>1</v>
      </c>
      <c r="F334" s="302" t="s">
        <v>174</v>
      </c>
      <c r="G334" s="300"/>
      <c r="H334" s="303">
        <v>300</v>
      </c>
      <c r="I334" s="176"/>
      <c r="L334" s="172"/>
      <c r="M334" s="177"/>
      <c r="T334" s="178"/>
      <c r="AT334" s="173" t="s">
        <v>167</v>
      </c>
      <c r="AU334" s="173" t="s">
        <v>83</v>
      </c>
      <c r="AV334" s="14" t="s">
        <v>166</v>
      </c>
      <c r="AW334" s="14" t="s">
        <v>29</v>
      </c>
      <c r="AX334" s="14" t="s">
        <v>76</v>
      </c>
      <c r="AY334" s="173" t="s">
        <v>160</v>
      </c>
    </row>
    <row r="335" spans="2:65" s="1" customFormat="1" ht="37.799999999999997" customHeight="1">
      <c r="B335" s="143"/>
      <c r="C335" s="144" t="s">
        <v>275</v>
      </c>
      <c r="D335" s="144" t="s">
        <v>162</v>
      </c>
      <c r="E335" s="145" t="s">
        <v>434</v>
      </c>
      <c r="F335" s="146" t="s">
        <v>435</v>
      </c>
      <c r="G335" s="147" t="s">
        <v>165</v>
      </c>
      <c r="H335" s="148">
        <v>960</v>
      </c>
      <c r="I335" s="149"/>
      <c r="J335" s="150">
        <f>ROUND(I335*H335,2)</f>
        <v>0</v>
      </c>
      <c r="K335" s="151"/>
      <c r="L335" s="32"/>
      <c r="M335" s="152" t="s">
        <v>1</v>
      </c>
      <c r="N335" s="153" t="s">
        <v>38</v>
      </c>
      <c r="P335" s="154">
        <f>O335*H335</f>
        <v>0</v>
      </c>
      <c r="Q335" s="154">
        <v>0</v>
      </c>
      <c r="R335" s="154">
        <f>Q335*H335</f>
        <v>0</v>
      </c>
      <c r="S335" s="154">
        <v>0</v>
      </c>
      <c r="T335" s="155">
        <f>S335*H335</f>
        <v>0</v>
      </c>
      <c r="AR335" s="156" t="s">
        <v>166</v>
      </c>
      <c r="AT335" s="156" t="s">
        <v>162</v>
      </c>
      <c r="AU335" s="156" t="s">
        <v>83</v>
      </c>
      <c r="AY335" s="17" t="s">
        <v>160</v>
      </c>
      <c r="BE335" s="157">
        <f>IF(N335="základná",J335,0)</f>
        <v>0</v>
      </c>
      <c r="BF335" s="157">
        <f>IF(N335="znížená",J335,0)</f>
        <v>0</v>
      </c>
      <c r="BG335" s="157">
        <f>IF(N335="zákl. prenesená",J335,0)</f>
        <v>0</v>
      </c>
      <c r="BH335" s="157">
        <f>IF(N335="zníž. prenesená",J335,0)</f>
        <v>0</v>
      </c>
      <c r="BI335" s="157">
        <f>IF(N335="nulová",J335,0)</f>
        <v>0</v>
      </c>
      <c r="BJ335" s="17" t="s">
        <v>83</v>
      </c>
      <c r="BK335" s="157">
        <f>ROUND(I335*H335,2)</f>
        <v>0</v>
      </c>
      <c r="BL335" s="17" t="s">
        <v>166</v>
      </c>
      <c r="BM335" s="156" t="s">
        <v>416</v>
      </c>
    </row>
    <row r="336" spans="2:65" s="12" customFormat="1" ht="10.199999999999999">
      <c r="B336" s="158"/>
      <c r="D336" s="159" t="s">
        <v>167</v>
      </c>
      <c r="E336" s="160" t="s">
        <v>1</v>
      </c>
      <c r="F336" s="161" t="s">
        <v>330</v>
      </c>
      <c r="H336" s="160" t="s">
        <v>1</v>
      </c>
      <c r="I336" s="162"/>
      <c r="L336" s="158"/>
      <c r="M336" s="163"/>
      <c r="T336" s="164"/>
      <c r="AT336" s="160" t="s">
        <v>167</v>
      </c>
      <c r="AU336" s="160" t="s">
        <v>83</v>
      </c>
      <c r="AV336" s="12" t="s">
        <v>76</v>
      </c>
      <c r="AW336" s="12" t="s">
        <v>29</v>
      </c>
      <c r="AX336" s="12" t="s">
        <v>72</v>
      </c>
      <c r="AY336" s="160" t="s">
        <v>160</v>
      </c>
    </row>
    <row r="337" spans="2:65" s="12" customFormat="1" ht="10.199999999999999">
      <c r="B337" s="158"/>
      <c r="D337" s="159" t="s">
        <v>167</v>
      </c>
      <c r="E337" s="160" t="s">
        <v>1</v>
      </c>
      <c r="F337" s="161" t="s">
        <v>1472</v>
      </c>
      <c r="H337" s="160" t="s">
        <v>1</v>
      </c>
      <c r="I337" s="162"/>
      <c r="L337" s="158"/>
      <c r="M337" s="163"/>
      <c r="T337" s="164"/>
      <c r="AT337" s="160" t="s">
        <v>167</v>
      </c>
      <c r="AU337" s="160" t="s">
        <v>83</v>
      </c>
      <c r="AV337" s="12" t="s">
        <v>76</v>
      </c>
      <c r="AW337" s="12" t="s">
        <v>29</v>
      </c>
      <c r="AX337" s="12" t="s">
        <v>72</v>
      </c>
      <c r="AY337" s="160" t="s">
        <v>160</v>
      </c>
    </row>
    <row r="338" spans="2:65" s="13" customFormat="1" ht="10.199999999999999">
      <c r="B338" s="165"/>
      <c r="D338" s="159" t="s">
        <v>167</v>
      </c>
      <c r="E338" s="166" t="s">
        <v>1</v>
      </c>
      <c r="F338" s="167" t="s">
        <v>1468</v>
      </c>
      <c r="H338" s="168">
        <v>960</v>
      </c>
      <c r="I338" s="169"/>
      <c r="L338" s="165"/>
      <c r="M338" s="170"/>
      <c r="T338" s="171"/>
      <c r="AT338" s="166" t="s">
        <v>167</v>
      </c>
      <c r="AU338" s="166" t="s">
        <v>83</v>
      </c>
      <c r="AV338" s="13" t="s">
        <v>83</v>
      </c>
      <c r="AW338" s="13" t="s">
        <v>29</v>
      </c>
      <c r="AX338" s="13" t="s">
        <v>72</v>
      </c>
      <c r="AY338" s="166" t="s">
        <v>160</v>
      </c>
    </row>
    <row r="339" spans="2:65" s="14" customFormat="1" ht="10.199999999999999">
      <c r="B339" s="172"/>
      <c r="D339" s="159" t="s">
        <v>167</v>
      </c>
      <c r="E339" s="173" t="s">
        <v>1</v>
      </c>
      <c r="F339" s="174" t="s">
        <v>174</v>
      </c>
      <c r="H339" s="175">
        <v>960</v>
      </c>
      <c r="I339" s="176"/>
      <c r="L339" s="172"/>
      <c r="M339" s="177"/>
      <c r="T339" s="178"/>
      <c r="AT339" s="173" t="s">
        <v>167</v>
      </c>
      <c r="AU339" s="173" t="s">
        <v>83</v>
      </c>
      <c r="AV339" s="14" t="s">
        <v>166</v>
      </c>
      <c r="AW339" s="14" t="s">
        <v>29</v>
      </c>
      <c r="AX339" s="14" t="s">
        <v>76</v>
      </c>
      <c r="AY339" s="173" t="s">
        <v>160</v>
      </c>
    </row>
    <row r="340" spans="2:65" s="1" customFormat="1" ht="24.15" customHeight="1">
      <c r="B340" s="143"/>
      <c r="C340" s="144" t="s">
        <v>419</v>
      </c>
      <c r="D340" s="144" t="s">
        <v>162</v>
      </c>
      <c r="E340" s="145" t="s">
        <v>1473</v>
      </c>
      <c r="F340" s="146" t="s">
        <v>1474</v>
      </c>
      <c r="G340" s="147" t="s">
        <v>165</v>
      </c>
      <c r="H340" s="148">
        <v>60</v>
      </c>
      <c r="I340" s="149"/>
      <c r="J340" s="150">
        <f>ROUND(I340*H340,2)</f>
        <v>0</v>
      </c>
      <c r="K340" s="151"/>
      <c r="L340" s="32"/>
      <c r="M340" s="152" t="s">
        <v>1</v>
      </c>
      <c r="N340" s="153" t="s">
        <v>38</v>
      </c>
      <c r="P340" s="154">
        <f>O340*H340</f>
        <v>0</v>
      </c>
      <c r="Q340" s="154">
        <v>0</v>
      </c>
      <c r="R340" s="154">
        <f>Q340*H340</f>
        <v>0</v>
      </c>
      <c r="S340" s="154">
        <v>0</v>
      </c>
      <c r="T340" s="155">
        <f>S340*H340</f>
        <v>0</v>
      </c>
      <c r="AR340" s="156" t="s">
        <v>166</v>
      </c>
      <c r="AT340" s="156" t="s">
        <v>162</v>
      </c>
      <c r="AU340" s="156" t="s">
        <v>83</v>
      </c>
      <c r="AY340" s="17" t="s">
        <v>160</v>
      </c>
      <c r="BE340" s="157">
        <f>IF(N340="základná",J340,0)</f>
        <v>0</v>
      </c>
      <c r="BF340" s="157">
        <f>IF(N340="znížená",J340,0)</f>
        <v>0</v>
      </c>
      <c r="BG340" s="157">
        <f>IF(N340="zákl. prenesená",J340,0)</f>
        <v>0</v>
      </c>
      <c r="BH340" s="157">
        <f>IF(N340="zníž. prenesená",J340,0)</f>
        <v>0</v>
      </c>
      <c r="BI340" s="157">
        <f>IF(N340="nulová",J340,0)</f>
        <v>0</v>
      </c>
      <c r="BJ340" s="17" t="s">
        <v>83</v>
      </c>
      <c r="BK340" s="157">
        <f>ROUND(I340*H340,2)</f>
        <v>0</v>
      </c>
      <c r="BL340" s="17" t="s">
        <v>166</v>
      </c>
      <c r="BM340" s="156" t="s">
        <v>422</v>
      </c>
    </row>
    <row r="341" spans="2:65" s="12" customFormat="1" ht="20.399999999999999">
      <c r="B341" s="158"/>
      <c r="D341" s="159" t="s">
        <v>167</v>
      </c>
      <c r="E341" s="160" t="s">
        <v>1</v>
      </c>
      <c r="F341" s="161" t="s">
        <v>1475</v>
      </c>
      <c r="H341" s="160" t="s">
        <v>1</v>
      </c>
      <c r="I341" s="162"/>
      <c r="L341" s="158"/>
      <c r="M341" s="163"/>
      <c r="T341" s="164"/>
      <c r="AT341" s="160" t="s">
        <v>167</v>
      </c>
      <c r="AU341" s="160" t="s">
        <v>83</v>
      </c>
      <c r="AV341" s="12" t="s">
        <v>76</v>
      </c>
      <c r="AW341" s="12" t="s">
        <v>29</v>
      </c>
      <c r="AX341" s="12" t="s">
        <v>72</v>
      </c>
      <c r="AY341" s="160" t="s">
        <v>160</v>
      </c>
    </row>
    <row r="342" spans="2:65" s="12" customFormat="1" ht="10.199999999999999">
      <c r="B342" s="158"/>
      <c r="D342" s="159" t="s">
        <v>167</v>
      </c>
      <c r="E342" s="160" t="s">
        <v>1</v>
      </c>
      <c r="F342" s="161" t="s">
        <v>1466</v>
      </c>
      <c r="H342" s="160" t="s">
        <v>1</v>
      </c>
      <c r="I342" s="162"/>
      <c r="L342" s="158"/>
      <c r="M342" s="163"/>
      <c r="T342" s="164"/>
      <c r="AT342" s="160" t="s">
        <v>167</v>
      </c>
      <c r="AU342" s="160" t="s">
        <v>83</v>
      </c>
      <c r="AV342" s="12" t="s">
        <v>76</v>
      </c>
      <c r="AW342" s="12" t="s">
        <v>29</v>
      </c>
      <c r="AX342" s="12" t="s">
        <v>72</v>
      </c>
      <c r="AY342" s="160" t="s">
        <v>160</v>
      </c>
    </row>
    <row r="343" spans="2:65" s="13" customFormat="1" ht="10.199999999999999">
      <c r="B343" s="165"/>
      <c r="D343" s="159" t="s">
        <v>167</v>
      </c>
      <c r="E343" s="166" t="s">
        <v>1</v>
      </c>
      <c r="F343" s="167" t="s">
        <v>368</v>
      </c>
      <c r="H343" s="168">
        <v>60</v>
      </c>
      <c r="I343" s="169"/>
      <c r="L343" s="165"/>
      <c r="M343" s="170"/>
      <c r="T343" s="171"/>
      <c r="AT343" s="166" t="s">
        <v>167</v>
      </c>
      <c r="AU343" s="166" t="s">
        <v>83</v>
      </c>
      <c r="AV343" s="13" t="s">
        <v>83</v>
      </c>
      <c r="AW343" s="13" t="s">
        <v>29</v>
      </c>
      <c r="AX343" s="13" t="s">
        <v>72</v>
      </c>
      <c r="AY343" s="166" t="s">
        <v>160</v>
      </c>
    </row>
    <row r="344" spans="2:65" s="14" customFormat="1" ht="10.199999999999999">
      <c r="B344" s="172"/>
      <c r="D344" s="159" t="s">
        <v>167</v>
      </c>
      <c r="E344" s="173" t="s">
        <v>1</v>
      </c>
      <c r="F344" s="174" t="s">
        <v>174</v>
      </c>
      <c r="H344" s="175">
        <v>60</v>
      </c>
      <c r="I344" s="176"/>
      <c r="L344" s="172"/>
      <c r="M344" s="177"/>
      <c r="T344" s="178"/>
      <c r="AT344" s="173" t="s">
        <v>167</v>
      </c>
      <c r="AU344" s="173" t="s">
        <v>83</v>
      </c>
      <c r="AV344" s="14" t="s">
        <v>166</v>
      </c>
      <c r="AW344" s="14" t="s">
        <v>29</v>
      </c>
      <c r="AX344" s="14" t="s">
        <v>76</v>
      </c>
      <c r="AY344" s="173" t="s">
        <v>160</v>
      </c>
    </row>
    <row r="345" spans="2:65" s="1" customFormat="1" ht="24.15" customHeight="1">
      <c r="B345" s="143"/>
      <c r="C345" s="144" t="s">
        <v>280</v>
      </c>
      <c r="D345" s="144" t="s">
        <v>162</v>
      </c>
      <c r="E345" s="145" t="s">
        <v>1476</v>
      </c>
      <c r="F345" s="146" t="s">
        <v>1477</v>
      </c>
      <c r="G345" s="147" t="s">
        <v>165</v>
      </c>
      <c r="H345" s="148">
        <v>30</v>
      </c>
      <c r="I345" s="149"/>
      <c r="J345" s="150">
        <f>ROUND(I345*H345,2)</f>
        <v>0</v>
      </c>
      <c r="K345" s="151"/>
      <c r="L345" s="32"/>
      <c r="M345" s="152" t="s">
        <v>1</v>
      </c>
      <c r="N345" s="153" t="s">
        <v>38</v>
      </c>
      <c r="P345" s="154">
        <f>O345*H345</f>
        <v>0</v>
      </c>
      <c r="Q345" s="154">
        <v>0</v>
      </c>
      <c r="R345" s="154">
        <f>Q345*H345</f>
        <v>0</v>
      </c>
      <c r="S345" s="154">
        <v>0</v>
      </c>
      <c r="T345" s="155">
        <f>S345*H345</f>
        <v>0</v>
      </c>
      <c r="AR345" s="156" t="s">
        <v>166</v>
      </c>
      <c r="AT345" s="156" t="s">
        <v>162</v>
      </c>
      <c r="AU345" s="156" t="s">
        <v>83</v>
      </c>
      <c r="AY345" s="17" t="s">
        <v>160</v>
      </c>
      <c r="BE345" s="157">
        <f>IF(N345="základná",J345,0)</f>
        <v>0</v>
      </c>
      <c r="BF345" s="157">
        <f>IF(N345="znížená",J345,0)</f>
        <v>0</v>
      </c>
      <c r="BG345" s="157">
        <f>IF(N345="zákl. prenesená",J345,0)</f>
        <v>0</v>
      </c>
      <c r="BH345" s="157">
        <f>IF(N345="zníž. prenesená",J345,0)</f>
        <v>0</v>
      </c>
      <c r="BI345" s="157">
        <f>IF(N345="nulová",J345,0)</f>
        <v>0</v>
      </c>
      <c r="BJ345" s="17" t="s">
        <v>83</v>
      </c>
      <c r="BK345" s="157">
        <f>ROUND(I345*H345,2)</f>
        <v>0</v>
      </c>
      <c r="BL345" s="17" t="s">
        <v>166</v>
      </c>
      <c r="BM345" s="156" t="s">
        <v>427</v>
      </c>
    </row>
    <row r="346" spans="2:65" s="12" customFormat="1" ht="20.399999999999999">
      <c r="B346" s="158"/>
      <c r="D346" s="159" t="s">
        <v>167</v>
      </c>
      <c r="E346" s="160" t="s">
        <v>1</v>
      </c>
      <c r="F346" s="161" t="s">
        <v>1478</v>
      </c>
      <c r="H346" s="160" t="s">
        <v>1</v>
      </c>
      <c r="I346" s="162"/>
      <c r="L346" s="158"/>
      <c r="M346" s="163"/>
      <c r="T346" s="164"/>
      <c r="AT346" s="160" t="s">
        <v>167</v>
      </c>
      <c r="AU346" s="160" t="s">
        <v>83</v>
      </c>
      <c r="AV346" s="12" t="s">
        <v>76</v>
      </c>
      <c r="AW346" s="12" t="s">
        <v>29</v>
      </c>
      <c r="AX346" s="12" t="s">
        <v>72</v>
      </c>
      <c r="AY346" s="160" t="s">
        <v>160</v>
      </c>
    </row>
    <row r="347" spans="2:65" s="12" customFormat="1" ht="10.199999999999999">
      <c r="B347" s="158"/>
      <c r="D347" s="159" t="s">
        <v>167</v>
      </c>
      <c r="E347" s="160" t="s">
        <v>1</v>
      </c>
      <c r="F347" s="161" t="s">
        <v>1466</v>
      </c>
      <c r="H347" s="160" t="s">
        <v>1</v>
      </c>
      <c r="I347" s="162"/>
      <c r="L347" s="158"/>
      <c r="M347" s="163"/>
      <c r="T347" s="164"/>
      <c r="AT347" s="160" t="s">
        <v>167</v>
      </c>
      <c r="AU347" s="160" t="s">
        <v>83</v>
      </c>
      <c r="AV347" s="12" t="s">
        <v>76</v>
      </c>
      <c r="AW347" s="12" t="s">
        <v>29</v>
      </c>
      <c r="AX347" s="12" t="s">
        <v>72</v>
      </c>
      <c r="AY347" s="160" t="s">
        <v>160</v>
      </c>
    </row>
    <row r="348" spans="2:65" s="13" customFormat="1" ht="10.199999999999999">
      <c r="B348" s="165"/>
      <c r="D348" s="159" t="s">
        <v>167</v>
      </c>
      <c r="E348" s="166" t="s">
        <v>1</v>
      </c>
      <c r="F348" s="167" t="s">
        <v>254</v>
      </c>
      <c r="H348" s="168">
        <v>30</v>
      </c>
      <c r="I348" s="169"/>
      <c r="L348" s="165"/>
      <c r="M348" s="170"/>
      <c r="T348" s="171"/>
      <c r="AT348" s="166" t="s">
        <v>167</v>
      </c>
      <c r="AU348" s="166" t="s">
        <v>83</v>
      </c>
      <c r="AV348" s="13" t="s">
        <v>83</v>
      </c>
      <c r="AW348" s="13" t="s">
        <v>29</v>
      </c>
      <c r="AX348" s="13" t="s">
        <v>72</v>
      </c>
      <c r="AY348" s="166" t="s">
        <v>160</v>
      </c>
    </row>
    <row r="349" spans="2:65" s="14" customFormat="1" ht="10.199999999999999">
      <c r="B349" s="172"/>
      <c r="D349" s="159" t="s">
        <v>167</v>
      </c>
      <c r="E349" s="173" t="s">
        <v>1</v>
      </c>
      <c r="F349" s="174" t="s">
        <v>174</v>
      </c>
      <c r="H349" s="175">
        <v>30</v>
      </c>
      <c r="I349" s="176"/>
      <c r="L349" s="172"/>
      <c r="M349" s="177"/>
      <c r="T349" s="178"/>
      <c r="AT349" s="173" t="s">
        <v>167</v>
      </c>
      <c r="AU349" s="173" t="s">
        <v>83</v>
      </c>
      <c r="AV349" s="14" t="s">
        <v>166</v>
      </c>
      <c r="AW349" s="14" t="s">
        <v>29</v>
      </c>
      <c r="AX349" s="14" t="s">
        <v>76</v>
      </c>
      <c r="AY349" s="173" t="s">
        <v>160</v>
      </c>
    </row>
    <row r="350" spans="2:65" s="1" customFormat="1" ht="24.15" customHeight="1">
      <c r="B350" s="143"/>
      <c r="C350" s="256" t="s">
        <v>400</v>
      </c>
      <c r="D350" s="256" t="s">
        <v>162</v>
      </c>
      <c r="E350" s="257" t="s">
        <v>1479</v>
      </c>
      <c r="F350" s="258" t="s">
        <v>1480</v>
      </c>
      <c r="G350" s="259" t="s">
        <v>165</v>
      </c>
      <c r="H350" s="260">
        <v>105</v>
      </c>
      <c r="I350" s="149"/>
      <c r="J350" s="150">
        <f>ROUND(I350*H350,2)</f>
        <v>0</v>
      </c>
      <c r="K350" s="151"/>
      <c r="L350" s="32"/>
      <c r="M350" s="152" t="s">
        <v>1</v>
      </c>
      <c r="N350" s="153" t="s">
        <v>38</v>
      </c>
      <c r="P350" s="154">
        <f>O350*H350</f>
        <v>0</v>
      </c>
      <c r="Q350" s="154">
        <v>0.25331999999999999</v>
      </c>
      <c r="R350" s="154">
        <f>Q350*H350</f>
        <v>26.598599999999998</v>
      </c>
      <c r="S350" s="154">
        <v>0</v>
      </c>
      <c r="T350" s="155">
        <f>S350*H350</f>
        <v>0</v>
      </c>
      <c r="AR350" s="156" t="s">
        <v>166</v>
      </c>
      <c r="AT350" s="156" t="s">
        <v>162</v>
      </c>
      <c r="AU350" s="156" t="s">
        <v>83</v>
      </c>
      <c r="AY350" s="17" t="s">
        <v>160</v>
      </c>
      <c r="BE350" s="157">
        <f>IF(N350="základná",J350,0)</f>
        <v>0</v>
      </c>
      <c r="BF350" s="157">
        <f>IF(N350="znížená",J350,0)</f>
        <v>0</v>
      </c>
      <c r="BG350" s="157">
        <f>IF(N350="zákl. prenesená",J350,0)</f>
        <v>0</v>
      </c>
      <c r="BH350" s="157">
        <f>IF(N350="zníž. prenesená",J350,0)</f>
        <v>0</v>
      </c>
      <c r="BI350" s="157">
        <f>IF(N350="nulová",J350,0)</f>
        <v>0</v>
      </c>
      <c r="BJ350" s="17" t="s">
        <v>83</v>
      </c>
      <c r="BK350" s="157">
        <f>ROUND(I350*H350,2)</f>
        <v>0</v>
      </c>
      <c r="BL350" s="17" t="s">
        <v>166</v>
      </c>
      <c r="BM350" s="156" t="s">
        <v>1481</v>
      </c>
    </row>
    <row r="351" spans="2:65" s="12" customFormat="1" ht="10.199999999999999">
      <c r="B351" s="158"/>
      <c r="C351" s="261"/>
      <c r="D351" s="262" t="s">
        <v>167</v>
      </c>
      <c r="E351" s="263" t="s">
        <v>1</v>
      </c>
      <c r="F351" s="264" t="s">
        <v>1482</v>
      </c>
      <c r="G351" s="261"/>
      <c r="H351" s="263" t="s">
        <v>1</v>
      </c>
      <c r="I351" s="162"/>
      <c r="L351" s="158"/>
      <c r="M351" s="163"/>
      <c r="T351" s="164"/>
      <c r="AT351" s="160" t="s">
        <v>167</v>
      </c>
      <c r="AU351" s="160" t="s">
        <v>83</v>
      </c>
      <c r="AV351" s="12" t="s">
        <v>76</v>
      </c>
      <c r="AW351" s="12" t="s">
        <v>29</v>
      </c>
      <c r="AX351" s="12" t="s">
        <v>72</v>
      </c>
      <c r="AY351" s="160" t="s">
        <v>160</v>
      </c>
    </row>
    <row r="352" spans="2:65" s="12" customFormat="1" ht="20.399999999999999">
      <c r="B352" s="158"/>
      <c r="C352" s="261"/>
      <c r="D352" s="262" t="s">
        <v>167</v>
      </c>
      <c r="E352" s="263" t="s">
        <v>1</v>
      </c>
      <c r="F352" s="264" t="s">
        <v>1483</v>
      </c>
      <c r="G352" s="261"/>
      <c r="H352" s="263" t="s">
        <v>1</v>
      </c>
      <c r="I352" s="162"/>
      <c r="L352" s="158"/>
      <c r="M352" s="163"/>
      <c r="T352" s="164"/>
      <c r="AT352" s="160" t="s">
        <v>167</v>
      </c>
      <c r="AU352" s="160" t="s">
        <v>83</v>
      </c>
      <c r="AV352" s="12" t="s">
        <v>76</v>
      </c>
      <c r="AW352" s="12" t="s">
        <v>29</v>
      </c>
      <c r="AX352" s="12" t="s">
        <v>72</v>
      </c>
      <c r="AY352" s="160" t="s">
        <v>160</v>
      </c>
    </row>
    <row r="353" spans="2:65" s="13" customFormat="1" ht="10.199999999999999">
      <c r="B353" s="165"/>
      <c r="C353" s="265"/>
      <c r="D353" s="262" t="s">
        <v>167</v>
      </c>
      <c r="E353" s="266" t="s">
        <v>1</v>
      </c>
      <c r="F353" s="267" t="s">
        <v>468</v>
      </c>
      <c r="G353" s="265"/>
      <c r="H353" s="268">
        <v>105</v>
      </c>
      <c r="I353" s="169"/>
      <c r="L353" s="165"/>
      <c r="M353" s="170"/>
      <c r="T353" s="171"/>
      <c r="AT353" s="166" t="s">
        <v>167</v>
      </c>
      <c r="AU353" s="166" t="s">
        <v>83</v>
      </c>
      <c r="AV353" s="13" t="s">
        <v>83</v>
      </c>
      <c r="AW353" s="13" t="s">
        <v>29</v>
      </c>
      <c r="AX353" s="13" t="s">
        <v>76</v>
      </c>
      <c r="AY353" s="166" t="s">
        <v>160</v>
      </c>
    </row>
    <row r="354" spans="2:65" s="1" customFormat="1" ht="16.5" customHeight="1">
      <c r="B354" s="143"/>
      <c r="C354" s="269" t="s">
        <v>641</v>
      </c>
      <c r="D354" s="269" t="s">
        <v>260</v>
      </c>
      <c r="E354" s="270" t="s">
        <v>1484</v>
      </c>
      <c r="F354" s="271" t="s">
        <v>1485</v>
      </c>
      <c r="G354" s="272" t="s">
        <v>165</v>
      </c>
      <c r="H354" s="273">
        <v>106.05</v>
      </c>
      <c r="I354" s="191"/>
      <c r="J354" s="192">
        <f>ROUND(I354*H354,2)</f>
        <v>0</v>
      </c>
      <c r="K354" s="193"/>
      <c r="L354" s="194"/>
      <c r="M354" s="195" t="s">
        <v>1</v>
      </c>
      <c r="N354" s="196" t="s">
        <v>38</v>
      </c>
      <c r="P354" s="154">
        <f>O354*H354</f>
        <v>0</v>
      </c>
      <c r="Q354" s="154">
        <v>0.18</v>
      </c>
      <c r="R354" s="154">
        <f>Q354*H354</f>
        <v>19.088999999999999</v>
      </c>
      <c r="S354" s="154">
        <v>0</v>
      </c>
      <c r="T354" s="155">
        <f>S354*H354</f>
        <v>0</v>
      </c>
      <c r="AR354" s="156" t="s">
        <v>187</v>
      </c>
      <c r="AT354" s="156" t="s">
        <v>260</v>
      </c>
      <c r="AU354" s="156" t="s">
        <v>83</v>
      </c>
      <c r="AY354" s="17" t="s">
        <v>160</v>
      </c>
      <c r="BE354" s="157">
        <f>IF(N354="základná",J354,0)</f>
        <v>0</v>
      </c>
      <c r="BF354" s="157">
        <f>IF(N354="znížená",J354,0)</f>
        <v>0</v>
      </c>
      <c r="BG354" s="157">
        <f>IF(N354="zákl. prenesená",J354,0)</f>
        <v>0</v>
      </c>
      <c r="BH354" s="157">
        <f>IF(N354="zníž. prenesená",J354,0)</f>
        <v>0</v>
      </c>
      <c r="BI354" s="157">
        <f>IF(N354="nulová",J354,0)</f>
        <v>0</v>
      </c>
      <c r="BJ354" s="17" t="s">
        <v>83</v>
      </c>
      <c r="BK354" s="157">
        <f>ROUND(I354*H354,2)</f>
        <v>0</v>
      </c>
      <c r="BL354" s="17" t="s">
        <v>166</v>
      </c>
      <c r="BM354" s="156" t="s">
        <v>1486</v>
      </c>
    </row>
    <row r="355" spans="2:65" s="13" customFormat="1" ht="10.199999999999999">
      <c r="B355" s="165"/>
      <c r="D355" s="159" t="s">
        <v>167</v>
      </c>
      <c r="F355" s="167" t="s">
        <v>1487</v>
      </c>
      <c r="H355" s="168">
        <v>106.05</v>
      </c>
      <c r="I355" s="169"/>
      <c r="L355" s="165"/>
      <c r="M355" s="170"/>
      <c r="T355" s="171"/>
      <c r="AT355" s="166" t="s">
        <v>167</v>
      </c>
      <c r="AU355" s="166" t="s">
        <v>83</v>
      </c>
      <c r="AV355" s="13" t="s">
        <v>83</v>
      </c>
      <c r="AW355" s="13" t="s">
        <v>3</v>
      </c>
      <c r="AX355" s="13" t="s">
        <v>76</v>
      </c>
      <c r="AY355" s="166" t="s">
        <v>160</v>
      </c>
    </row>
    <row r="356" spans="2:65" s="1" customFormat="1" ht="16.5" customHeight="1">
      <c r="B356" s="143"/>
      <c r="C356" s="144" t="s">
        <v>433</v>
      </c>
      <c r="D356" s="144" t="s">
        <v>162</v>
      </c>
      <c r="E356" s="145" t="s">
        <v>438</v>
      </c>
      <c r="F356" s="146" t="s">
        <v>439</v>
      </c>
      <c r="G356" s="147" t="s">
        <v>165</v>
      </c>
      <c r="H356" s="148">
        <v>19.5</v>
      </c>
      <c r="I356" s="149"/>
      <c r="J356" s="150">
        <f>ROUND(I356*H356,2)</f>
        <v>0</v>
      </c>
      <c r="K356" s="151"/>
      <c r="L356" s="32"/>
      <c r="M356" s="152" t="s">
        <v>1</v>
      </c>
      <c r="N356" s="153" t="s">
        <v>38</v>
      </c>
      <c r="P356" s="154">
        <f>O356*H356</f>
        <v>0</v>
      </c>
      <c r="Q356" s="154">
        <v>0</v>
      </c>
      <c r="R356" s="154">
        <f>Q356*H356</f>
        <v>0</v>
      </c>
      <c r="S356" s="154">
        <v>0</v>
      </c>
      <c r="T356" s="155">
        <f>S356*H356</f>
        <v>0</v>
      </c>
      <c r="AR356" s="156" t="s">
        <v>166</v>
      </c>
      <c r="AT356" s="156" t="s">
        <v>162</v>
      </c>
      <c r="AU356" s="156" t="s">
        <v>83</v>
      </c>
      <c r="AY356" s="17" t="s">
        <v>160</v>
      </c>
      <c r="BE356" s="157">
        <f>IF(N356="základná",J356,0)</f>
        <v>0</v>
      </c>
      <c r="BF356" s="157">
        <f>IF(N356="znížená",J356,0)</f>
        <v>0</v>
      </c>
      <c r="BG356" s="157">
        <f>IF(N356="zákl. prenesená",J356,0)</f>
        <v>0</v>
      </c>
      <c r="BH356" s="157">
        <f>IF(N356="zníž. prenesená",J356,0)</f>
        <v>0</v>
      </c>
      <c r="BI356" s="157">
        <f>IF(N356="nulová",J356,0)</f>
        <v>0</v>
      </c>
      <c r="BJ356" s="17" t="s">
        <v>83</v>
      </c>
      <c r="BK356" s="157">
        <f>ROUND(I356*H356,2)</f>
        <v>0</v>
      </c>
      <c r="BL356" s="17" t="s">
        <v>166</v>
      </c>
      <c r="BM356" s="156" t="s">
        <v>436</v>
      </c>
    </row>
    <row r="357" spans="2:65" s="12" customFormat="1" ht="10.199999999999999">
      <c r="B357" s="158"/>
      <c r="D357" s="159" t="s">
        <v>167</v>
      </c>
      <c r="E357" s="160" t="s">
        <v>1</v>
      </c>
      <c r="F357" s="161" t="s">
        <v>441</v>
      </c>
      <c r="H357" s="160" t="s">
        <v>1</v>
      </c>
      <c r="I357" s="162"/>
      <c r="L357" s="158"/>
      <c r="M357" s="163"/>
      <c r="T357" s="164"/>
      <c r="AT357" s="160" t="s">
        <v>167</v>
      </c>
      <c r="AU357" s="160" t="s">
        <v>83</v>
      </c>
      <c r="AV357" s="12" t="s">
        <v>76</v>
      </c>
      <c r="AW357" s="12" t="s">
        <v>29</v>
      </c>
      <c r="AX357" s="12" t="s">
        <v>72</v>
      </c>
      <c r="AY357" s="160" t="s">
        <v>160</v>
      </c>
    </row>
    <row r="358" spans="2:65" s="12" customFormat="1" ht="10.199999999999999">
      <c r="B358" s="158"/>
      <c r="D358" s="159" t="s">
        <v>167</v>
      </c>
      <c r="E358" s="160" t="s">
        <v>1</v>
      </c>
      <c r="F358" s="161" t="s">
        <v>1445</v>
      </c>
      <c r="H358" s="160" t="s">
        <v>1</v>
      </c>
      <c r="I358" s="162"/>
      <c r="L358" s="158"/>
      <c r="M358" s="163"/>
      <c r="T358" s="164"/>
      <c r="AT358" s="160" t="s">
        <v>167</v>
      </c>
      <c r="AU358" s="160" t="s">
        <v>83</v>
      </c>
      <c r="AV358" s="12" t="s">
        <v>76</v>
      </c>
      <c r="AW358" s="12" t="s">
        <v>29</v>
      </c>
      <c r="AX358" s="12" t="s">
        <v>72</v>
      </c>
      <c r="AY358" s="160" t="s">
        <v>160</v>
      </c>
    </row>
    <row r="359" spans="2:65" s="13" customFormat="1" ht="10.199999999999999">
      <c r="B359" s="165"/>
      <c r="D359" s="159" t="s">
        <v>167</v>
      </c>
      <c r="E359" s="166" t="s">
        <v>1</v>
      </c>
      <c r="F359" s="167" t="s">
        <v>1488</v>
      </c>
      <c r="H359" s="168">
        <v>3.5</v>
      </c>
      <c r="I359" s="169"/>
      <c r="L359" s="165"/>
      <c r="M359" s="170"/>
      <c r="T359" s="171"/>
      <c r="AT359" s="166" t="s">
        <v>167</v>
      </c>
      <c r="AU359" s="166" t="s">
        <v>83</v>
      </c>
      <c r="AV359" s="13" t="s">
        <v>83</v>
      </c>
      <c r="AW359" s="13" t="s">
        <v>29</v>
      </c>
      <c r="AX359" s="13" t="s">
        <v>72</v>
      </c>
      <c r="AY359" s="166" t="s">
        <v>160</v>
      </c>
    </row>
    <row r="360" spans="2:65" s="12" customFormat="1" ht="10.199999999999999">
      <c r="B360" s="158"/>
      <c r="D360" s="159" t="s">
        <v>167</v>
      </c>
      <c r="E360" s="160" t="s">
        <v>1</v>
      </c>
      <c r="F360" s="161" t="s">
        <v>323</v>
      </c>
      <c r="H360" s="160" t="s">
        <v>1</v>
      </c>
      <c r="I360" s="162"/>
      <c r="L360" s="158"/>
      <c r="M360" s="163"/>
      <c r="T360" s="164"/>
      <c r="AT360" s="160" t="s">
        <v>167</v>
      </c>
      <c r="AU360" s="160" t="s">
        <v>83</v>
      </c>
      <c r="AV360" s="12" t="s">
        <v>76</v>
      </c>
      <c r="AW360" s="12" t="s">
        <v>29</v>
      </c>
      <c r="AX360" s="12" t="s">
        <v>72</v>
      </c>
      <c r="AY360" s="160" t="s">
        <v>160</v>
      </c>
    </row>
    <row r="361" spans="2:65" s="12" customFormat="1" ht="10.199999999999999">
      <c r="B361" s="158"/>
      <c r="D361" s="159" t="s">
        <v>167</v>
      </c>
      <c r="E361" s="160" t="s">
        <v>1</v>
      </c>
      <c r="F361" s="161" t="s">
        <v>444</v>
      </c>
      <c r="H361" s="160" t="s">
        <v>1</v>
      </c>
      <c r="I361" s="162"/>
      <c r="L361" s="158"/>
      <c r="M361" s="163"/>
      <c r="T361" s="164"/>
      <c r="AT361" s="160" t="s">
        <v>167</v>
      </c>
      <c r="AU361" s="160" t="s">
        <v>83</v>
      </c>
      <c r="AV361" s="12" t="s">
        <v>76</v>
      </c>
      <c r="AW361" s="12" t="s">
        <v>29</v>
      </c>
      <c r="AX361" s="12" t="s">
        <v>72</v>
      </c>
      <c r="AY361" s="160" t="s">
        <v>160</v>
      </c>
    </row>
    <row r="362" spans="2:65" s="12" customFormat="1" ht="10.199999999999999">
      <c r="B362" s="158"/>
      <c r="D362" s="159" t="s">
        <v>167</v>
      </c>
      <c r="E362" s="160" t="s">
        <v>1</v>
      </c>
      <c r="F362" s="161" t="s">
        <v>1445</v>
      </c>
      <c r="H362" s="160" t="s">
        <v>1</v>
      </c>
      <c r="I362" s="162"/>
      <c r="L362" s="158"/>
      <c r="M362" s="163"/>
      <c r="T362" s="164"/>
      <c r="AT362" s="160" t="s">
        <v>167</v>
      </c>
      <c r="AU362" s="160" t="s">
        <v>83</v>
      </c>
      <c r="AV362" s="12" t="s">
        <v>76</v>
      </c>
      <c r="AW362" s="12" t="s">
        <v>29</v>
      </c>
      <c r="AX362" s="12" t="s">
        <v>72</v>
      </c>
      <c r="AY362" s="160" t="s">
        <v>160</v>
      </c>
    </row>
    <row r="363" spans="2:65" s="13" customFormat="1" ht="10.199999999999999">
      <c r="B363" s="165"/>
      <c r="D363" s="159" t="s">
        <v>167</v>
      </c>
      <c r="E363" s="166" t="s">
        <v>1</v>
      </c>
      <c r="F363" s="167" t="s">
        <v>210</v>
      </c>
      <c r="H363" s="168">
        <v>16</v>
      </c>
      <c r="I363" s="169"/>
      <c r="L363" s="165"/>
      <c r="M363" s="170"/>
      <c r="T363" s="171"/>
      <c r="AT363" s="166" t="s">
        <v>167</v>
      </c>
      <c r="AU363" s="166" t="s">
        <v>83</v>
      </c>
      <c r="AV363" s="13" t="s">
        <v>83</v>
      </c>
      <c r="AW363" s="13" t="s">
        <v>29</v>
      </c>
      <c r="AX363" s="13" t="s">
        <v>72</v>
      </c>
      <c r="AY363" s="166" t="s">
        <v>160</v>
      </c>
    </row>
    <row r="364" spans="2:65" s="12" customFormat="1" ht="10.199999999999999">
      <c r="B364" s="158"/>
      <c r="D364" s="159" t="s">
        <v>167</v>
      </c>
      <c r="E364" s="160" t="s">
        <v>1</v>
      </c>
      <c r="F364" s="161" t="s">
        <v>323</v>
      </c>
      <c r="H364" s="160" t="s">
        <v>1</v>
      </c>
      <c r="I364" s="162"/>
      <c r="L364" s="158"/>
      <c r="M364" s="163"/>
      <c r="T364" s="164"/>
      <c r="AT364" s="160" t="s">
        <v>167</v>
      </c>
      <c r="AU364" s="160" t="s">
        <v>83</v>
      </c>
      <c r="AV364" s="12" t="s">
        <v>76</v>
      </c>
      <c r="AW364" s="12" t="s">
        <v>29</v>
      </c>
      <c r="AX364" s="12" t="s">
        <v>72</v>
      </c>
      <c r="AY364" s="160" t="s">
        <v>160</v>
      </c>
    </row>
    <row r="365" spans="2:65" s="14" customFormat="1" ht="10.199999999999999">
      <c r="B365" s="172"/>
      <c r="D365" s="159" t="s">
        <v>167</v>
      </c>
      <c r="E365" s="173" t="s">
        <v>1</v>
      </c>
      <c r="F365" s="174" t="s">
        <v>174</v>
      </c>
      <c r="H365" s="175">
        <v>19.5</v>
      </c>
      <c r="I365" s="176"/>
      <c r="L365" s="172"/>
      <c r="M365" s="177"/>
      <c r="T365" s="178"/>
      <c r="AT365" s="173" t="s">
        <v>167</v>
      </c>
      <c r="AU365" s="173" t="s">
        <v>83</v>
      </c>
      <c r="AV365" s="14" t="s">
        <v>166</v>
      </c>
      <c r="AW365" s="14" t="s">
        <v>29</v>
      </c>
      <c r="AX365" s="14" t="s">
        <v>76</v>
      </c>
      <c r="AY365" s="173" t="s">
        <v>160</v>
      </c>
    </row>
    <row r="366" spans="2:65" s="1" customFormat="1" ht="16.5" customHeight="1">
      <c r="B366" s="143"/>
      <c r="C366" s="186" t="s">
        <v>285</v>
      </c>
      <c r="D366" s="186" t="s">
        <v>260</v>
      </c>
      <c r="E366" s="187" t="s">
        <v>446</v>
      </c>
      <c r="F366" s="188" t="s">
        <v>447</v>
      </c>
      <c r="G366" s="189" t="s">
        <v>165</v>
      </c>
      <c r="H366" s="190">
        <v>19.695</v>
      </c>
      <c r="I366" s="191"/>
      <c r="J366" s="192">
        <f>ROUND(I366*H366,2)</f>
        <v>0</v>
      </c>
      <c r="K366" s="193"/>
      <c r="L366" s="194"/>
      <c r="M366" s="195" t="s">
        <v>1</v>
      </c>
      <c r="N366" s="196" t="s">
        <v>38</v>
      </c>
      <c r="P366" s="154">
        <f>O366*H366</f>
        <v>0</v>
      </c>
      <c r="Q366" s="154">
        <v>0</v>
      </c>
      <c r="R366" s="154">
        <f>Q366*H366</f>
        <v>0</v>
      </c>
      <c r="S366" s="154">
        <v>0</v>
      </c>
      <c r="T366" s="155">
        <f>S366*H366</f>
        <v>0</v>
      </c>
      <c r="AR366" s="156" t="s">
        <v>187</v>
      </c>
      <c r="AT366" s="156" t="s">
        <v>260</v>
      </c>
      <c r="AU366" s="156" t="s">
        <v>83</v>
      </c>
      <c r="AY366" s="17" t="s">
        <v>160</v>
      </c>
      <c r="BE366" s="157">
        <f>IF(N366="základná",J366,0)</f>
        <v>0</v>
      </c>
      <c r="BF366" s="157">
        <f>IF(N366="znížená",J366,0)</f>
        <v>0</v>
      </c>
      <c r="BG366" s="157">
        <f>IF(N366="zákl. prenesená",J366,0)</f>
        <v>0</v>
      </c>
      <c r="BH366" s="157">
        <f>IF(N366="zníž. prenesená",J366,0)</f>
        <v>0</v>
      </c>
      <c r="BI366" s="157">
        <f>IF(N366="nulová",J366,0)</f>
        <v>0</v>
      </c>
      <c r="BJ366" s="17" t="s">
        <v>83</v>
      </c>
      <c r="BK366" s="157">
        <f>ROUND(I366*H366,2)</f>
        <v>0</v>
      </c>
      <c r="BL366" s="17" t="s">
        <v>166</v>
      </c>
      <c r="BM366" s="156" t="s">
        <v>440</v>
      </c>
    </row>
    <row r="367" spans="2:65" s="13" customFormat="1" ht="10.199999999999999">
      <c r="B367" s="165"/>
      <c r="D367" s="159" t="s">
        <v>167</v>
      </c>
      <c r="E367" s="166" t="s">
        <v>1</v>
      </c>
      <c r="F367" s="167" t="s">
        <v>1489</v>
      </c>
      <c r="H367" s="168">
        <v>19.695</v>
      </c>
      <c r="I367" s="169"/>
      <c r="L367" s="165"/>
      <c r="M367" s="170"/>
      <c r="T367" s="171"/>
      <c r="AT367" s="166" t="s">
        <v>167</v>
      </c>
      <c r="AU367" s="166" t="s">
        <v>83</v>
      </c>
      <c r="AV367" s="13" t="s">
        <v>83</v>
      </c>
      <c r="AW367" s="13" t="s">
        <v>29</v>
      </c>
      <c r="AX367" s="13" t="s">
        <v>72</v>
      </c>
      <c r="AY367" s="166" t="s">
        <v>160</v>
      </c>
    </row>
    <row r="368" spans="2:65" s="14" customFormat="1" ht="10.199999999999999">
      <c r="B368" s="172"/>
      <c r="D368" s="159" t="s">
        <v>167</v>
      </c>
      <c r="E368" s="173" t="s">
        <v>1</v>
      </c>
      <c r="F368" s="174" t="s">
        <v>174</v>
      </c>
      <c r="H368" s="175">
        <v>19.695</v>
      </c>
      <c r="I368" s="176"/>
      <c r="L368" s="172"/>
      <c r="M368" s="177"/>
      <c r="T368" s="178"/>
      <c r="AT368" s="173" t="s">
        <v>167</v>
      </c>
      <c r="AU368" s="173" t="s">
        <v>83</v>
      </c>
      <c r="AV368" s="14" t="s">
        <v>166</v>
      </c>
      <c r="AW368" s="14" t="s">
        <v>29</v>
      </c>
      <c r="AX368" s="14" t="s">
        <v>76</v>
      </c>
      <c r="AY368" s="173" t="s">
        <v>160</v>
      </c>
    </row>
    <row r="369" spans="2:65" s="1" customFormat="1" ht="44.25" customHeight="1">
      <c r="B369" s="143"/>
      <c r="C369" s="144" t="s">
        <v>445</v>
      </c>
      <c r="D369" s="144" t="s">
        <v>162</v>
      </c>
      <c r="E369" s="145" t="s">
        <v>455</v>
      </c>
      <c r="F369" s="146" t="s">
        <v>456</v>
      </c>
      <c r="G369" s="147" t="s">
        <v>165</v>
      </c>
      <c r="H369" s="148">
        <v>375</v>
      </c>
      <c r="I369" s="149"/>
      <c r="J369" s="150">
        <f>ROUND(I369*H369,2)</f>
        <v>0</v>
      </c>
      <c r="K369" s="151"/>
      <c r="L369" s="32"/>
      <c r="M369" s="152" t="s">
        <v>1</v>
      </c>
      <c r="N369" s="153" t="s">
        <v>38</v>
      </c>
      <c r="P369" s="154">
        <f>O369*H369</f>
        <v>0</v>
      </c>
      <c r="Q369" s="154">
        <v>0</v>
      </c>
      <c r="R369" s="154">
        <f>Q369*H369</f>
        <v>0</v>
      </c>
      <c r="S369" s="154">
        <v>0</v>
      </c>
      <c r="T369" s="155">
        <f>S369*H369</f>
        <v>0</v>
      </c>
      <c r="AR369" s="156" t="s">
        <v>166</v>
      </c>
      <c r="AT369" s="156" t="s">
        <v>162</v>
      </c>
      <c r="AU369" s="156" t="s">
        <v>83</v>
      </c>
      <c r="AY369" s="17" t="s">
        <v>160</v>
      </c>
      <c r="BE369" s="157">
        <f>IF(N369="základná",J369,0)</f>
        <v>0</v>
      </c>
      <c r="BF369" s="157">
        <f>IF(N369="znížená",J369,0)</f>
        <v>0</v>
      </c>
      <c r="BG369" s="157">
        <f>IF(N369="zákl. prenesená",J369,0)</f>
        <v>0</v>
      </c>
      <c r="BH369" s="157">
        <f>IF(N369="zníž. prenesená",J369,0)</f>
        <v>0</v>
      </c>
      <c r="BI369" s="157">
        <f>IF(N369="nulová",J369,0)</f>
        <v>0</v>
      </c>
      <c r="BJ369" s="17" t="s">
        <v>83</v>
      </c>
      <c r="BK369" s="157">
        <f>ROUND(I369*H369,2)</f>
        <v>0</v>
      </c>
      <c r="BL369" s="17" t="s">
        <v>166</v>
      </c>
      <c r="BM369" s="156" t="s">
        <v>448</v>
      </c>
    </row>
    <row r="370" spans="2:65" s="12" customFormat="1" ht="10.199999999999999">
      <c r="B370" s="158"/>
      <c r="D370" s="159" t="s">
        <v>167</v>
      </c>
      <c r="E370" s="160" t="s">
        <v>1</v>
      </c>
      <c r="F370" s="161" t="s">
        <v>458</v>
      </c>
      <c r="H370" s="160" t="s">
        <v>1</v>
      </c>
      <c r="I370" s="162"/>
      <c r="L370" s="158"/>
      <c r="M370" s="163"/>
      <c r="T370" s="164"/>
      <c r="AT370" s="160" t="s">
        <v>167</v>
      </c>
      <c r="AU370" s="160" t="s">
        <v>83</v>
      </c>
      <c r="AV370" s="12" t="s">
        <v>76</v>
      </c>
      <c r="AW370" s="12" t="s">
        <v>29</v>
      </c>
      <c r="AX370" s="12" t="s">
        <v>72</v>
      </c>
      <c r="AY370" s="160" t="s">
        <v>160</v>
      </c>
    </row>
    <row r="371" spans="2:65" s="12" customFormat="1" ht="10.199999999999999">
      <c r="B371" s="158"/>
      <c r="D371" s="159" t="s">
        <v>167</v>
      </c>
      <c r="E371" s="160" t="s">
        <v>1</v>
      </c>
      <c r="F371" s="161" t="s">
        <v>1445</v>
      </c>
      <c r="H371" s="160" t="s">
        <v>1</v>
      </c>
      <c r="I371" s="162"/>
      <c r="L371" s="158"/>
      <c r="M371" s="163"/>
      <c r="T371" s="164"/>
      <c r="AT371" s="160" t="s">
        <v>167</v>
      </c>
      <c r="AU371" s="160" t="s">
        <v>83</v>
      </c>
      <c r="AV371" s="12" t="s">
        <v>76</v>
      </c>
      <c r="AW371" s="12" t="s">
        <v>29</v>
      </c>
      <c r="AX371" s="12" t="s">
        <v>72</v>
      </c>
      <c r="AY371" s="160" t="s">
        <v>160</v>
      </c>
    </row>
    <row r="372" spans="2:65" s="13" customFormat="1" ht="10.199999999999999">
      <c r="B372" s="165"/>
      <c r="D372" s="159" t="s">
        <v>167</v>
      </c>
      <c r="E372" s="166" t="s">
        <v>1</v>
      </c>
      <c r="F372" s="167" t="s">
        <v>1490</v>
      </c>
      <c r="H372" s="168">
        <v>375</v>
      </c>
      <c r="I372" s="169"/>
      <c r="L372" s="165"/>
      <c r="M372" s="170"/>
      <c r="T372" s="171"/>
      <c r="AT372" s="166" t="s">
        <v>167</v>
      </c>
      <c r="AU372" s="166" t="s">
        <v>83</v>
      </c>
      <c r="AV372" s="13" t="s">
        <v>83</v>
      </c>
      <c r="AW372" s="13" t="s">
        <v>29</v>
      </c>
      <c r="AX372" s="13" t="s">
        <v>72</v>
      </c>
      <c r="AY372" s="166" t="s">
        <v>160</v>
      </c>
    </row>
    <row r="373" spans="2:65" s="14" customFormat="1" ht="10.199999999999999">
      <c r="B373" s="172"/>
      <c r="D373" s="159" t="s">
        <v>167</v>
      </c>
      <c r="E373" s="173" t="s">
        <v>1</v>
      </c>
      <c r="F373" s="174" t="s">
        <v>174</v>
      </c>
      <c r="H373" s="175">
        <v>375</v>
      </c>
      <c r="I373" s="176"/>
      <c r="L373" s="172"/>
      <c r="M373" s="177"/>
      <c r="T373" s="178"/>
      <c r="AT373" s="173" t="s">
        <v>167</v>
      </c>
      <c r="AU373" s="173" t="s">
        <v>83</v>
      </c>
      <c r="AV373" s="14" t="s">
        <v>166</v>
      </c>
      <c r="AW373" s="14" t="s">
        <v>29</v>
      </c>
      <c r="AX373" s="14" t="s">
        <v>76</v>
      </c>
      <c r="AY373" s="173" t="s">
        <v>160</v>
      </c>
    </row>
    <row r="374" spans="2:65" s="1" customFormat="1" ht="24.15" customHeight="1">
      <c r="B374" s="143"/>
      <c r="C374" s="186" t="s">
        <v>290</v>
      </c>
      <c r="D374" s="186" t="s">
        <v>260</v>
      </c>
      <c r="E374" s="187" t="s">
        <v>461</v>
      </c>
      <c r="F374" s="188" t="s">
        <v>462</v>
      </c>
      <c r="G374" s="189" t="s">
        <v>165</v>
      </c>
      <c r="H374" s="190">
        <v>382.5</v>
      </c>
      <c r="I374" s="191"/>
      <c r="J374" s="192">
        <f>ROUND(I374*H374,2)</f>
        <v>0</v>
      </c>
      <c r="K374" s="193"/>
      <c r="L374" s="194"/>
      <c r="M374" s="195" t="s">
        <v>1</v>
      </c>
      <c r="N374" s="196" t="s">
        <v>38</v>
      </c>
      <c r="P374" s="154">
        <f>O374*H374</f>
        <v>0</v>
      </c>
      <c r="Q374" s="154">
        <v>0</v>
      </c>
      <c r="R374" s="154">
        <f>Q374*H374</f>
        <v>0</v>
      </c>
      <c r="S374" s="154">
        <v>0</v>
      </c>
      <c r="T374" s="155">
        <f>S374*H374</f>
        <v>0</v>
      </c>
      <c r="AR374" s="156" t="s">
        <v>187</v>
      </c>
      <c r="AT374" s="156" t="s">
        <v>260</v>
      </c>
      <c r="AU374" s="156" t="s">
        <v>83</v>
      </c>
      <c r="AY374" s="17" t="s">
        <v>160</v>
      </c>
      <c r="BE374" s="157">
        <f>IF(N374="základná",J374,0)</f>
        <v>0</v>
      </c>
      <c r="BF374" s="157">
        <f>IF(N374="znížená",J374,0)</f>
        <v>0</v>
      </c>
      <c r="BG374" s="157">
        <f>IF(N374="zákl. prenesená",J374,0)</f>
        <v>0</v>
      </c>
      <c r="BH374" s="157">
        <f>IF(N374="zníž. prenesená",J374,0)</f>
        <v>0</v>
      </c>
      <c r="BI374" s="157">
        <f>IF(N374="nulová",J374,0)</f>
        <v>0</v>
      </c>
      <c r="BJ374" s="17" t="s">
        <v>83</v>
      </c>
      <c r="BK374" s="157">
        <f>ROUND(I374*H374,2)</f>
        <v>0</v>
      </c>
      <c r="BL374" s="17" t="s">
        <v>166</v>
      </c>
      <c r="BM374" s="156" t="s">
        <v>457</v>
      </c>
    </row>
    <row r="375" spans="2:65" s="13" customFormat="1" ht="10.199999999999999">
      <c r="B375" s="165"/>
      <c r="D375" s="159" t="s">
        <v>167</v>
      </c>
      <c r="E375" s="166" t="s">
        <v>1</v>
      </c>
      <c r="F375" s="167" t="s">
        <v>1491</v>
      </c>
      <c r="H375" s="168">
        <v>382.5</v>
      </c>
      <c r="I375" s="169"/>
      <c r="L375" s="165"/>
      <c r="M375" s="170"/>
      <c r="T375" s="171"/>
      <c r="AT375" s="166" t="s">
        <v>167</v>
      </c>
      <c r="AU375" s="166" t="s">
        <v>83</v>
      </c>
      <c r="AV375" s="13" t="s">
        <v>83</v>
      </c>
      <c r="AW375" s="13" t="s">
        <v>29</v>
      </c>
      <c r="AX375" s="13" t="s">
        <v>72</v>
      </c>
      <c r="AY375" s="166" t="s">
        <v>160</v>
      </c>
    </row>
    <row r="376" spans="2:65" s="14" customFormat="1" ht="10.199999999999999">
      <c r="B376" s="172"/>
      <c r="D376" s="159" t="s">
        <v>167</v>
      </c>
      <c r="E376" s="173" t="s">
        <v>1</v>
      </c>
      <c r="F376" s="174" t="s">
        <v>174</v>
      </c>
      <c r="H376" s="175">
        <v>382.5</v>
      </c>
      <c r="I376" s="176"/>
      <c r="L376" s="172"/>
      <c r="M376" s="177"/>
      <c r="T376" s="178"/>
      <c r="AT376" s="173" t="s">
        <v>167</v>
      </c>
      <c r="AU376" s="173" t="s">
        <v>83</v>
      </c>
      <c r="AV376" s="14" t="s">
        <v>166</v>
      </c>
      <c r="AW376" s="14" t="s">
        <v>29</v>
      </c>
      <c r="AX376" s="14" t="s">
        <v>76</v>
      </c>
      <c r="AY376" s="173" t="s">
        <v>160</v>
      </c>
    </row>
    <row r="377" spans="2:65" s="1" customFormat="1" ht="44.25" customHeight="1">
      <c r="B377" s="143"/>
      <c r="C377" s="144" t="s">
        <v>460</v>
      </c>
      <c r="D377" s="144" t="s">
        <v>162</v>
      </c>
      <c r="E377" s="145" t="s">
        <v>464</v>
      </c>
      <c r="F377" s="146" t="s">
        <v>465</v>
      </c>
      <c r="G377" s="147" t="s">
        <v>165</v>
      </c>
      <c r="H377" s="148">
        <v>65</v>
      </c>
      <c r="I377" s="149"/>
      <c r="J377" s="150">
        <f>ROUND(I377*H377,2)</f>
        <v>0</v>
      </c>
      <c r="K377" s="151"/>
      <c r="L377" s="32"/>
      <c r="M377" s="152" t="s">
        <v>1</v>
      </c>
      <c r="N377" s="153" t="s">
        <v>38</v>
      </c>
      <c r="P377" s="154">
        <f>O377*H377</f>
        <v>0</v>
      </c>
      <c r="Q377" s="154">
        <v>0</v>
      </c>
      <c r="R377" s="154">
        <f>Q377*H377</f>
        <v>0</v>
      </c>
      <c r="S377" s="154">
        <v>0</v>
      </c>
      <c r="T377" s="155">
        <f>S377*H377</f>
        <v>0</v>
      </c>
      <c r="AR377" s="156" t="s">
        <v>166</v>
      </c>
      <c r="AT377" s="156" t="s">
        <v>162</v>
      </c>
      <c r="AU377" s="156" t="s">
        <v>83</v>
      </c>
      <c r="AY377" s="17" t="s">
        <v>160</v>
      </c>
      <c r="BE377" s="157">
        <f>IF(N377="základná",J377,0)</f>
        <v>0</v>
      </c>
      <c r="BF377" s="157">
        <f>IF(N377="znížená",J377,0)</f>
        <v>0</v>
      </c>
      <c r="BG377" s="157">
        <f>IF(N377="zákl. prenesená",J377,0)</f>
        <v>0</v>
      </c>
      <c r="BH377" s="157">
        <f>IF(N377="zníž. prenesená",J377,0)</f>
        <v>0</v>
      </c>
      <c r="BI377" s="157">
        <f>IF(N377="nulová",J377,0)</f>
        <v>0</v>
      </c>
      <c r="BJ377" s="17" t="s">
        <v>83</v>
      </c>
      <c r="BK377" s="157">
        <f>ROUND(I377*H377,2)</f>
        <v>0</v>
      </c>
      <c r="BL377" s="17" t="s">
        <v>166</v>
      </c>
      <c r="BM377" s="156" t="s">
        <v>312</v>
      </c>
    </row>
    <row r="378" spans="2:65" s="12" customFormat="1" ht="10.199999999999999">
      <c r="B378" s="158"/>
      <c r="D378" s="159" t="s">
        <v>167</v>
      </c>
      <c r="E378" s="160" t="s">
        <v>1</v>
      </c>
      <c r="F378" s="161" t="s">
        <v>467</v>
      </c>
      <c r="H378" s="160" t="s">
        <v>1</v>
      </c>
      <c r="I378" s="162"/>
      <c r="L378" s="158"/>
      <c r="M378" s="163"/>
      <c r="T378" s="164"/>
      <c r="AT378" s="160" t="s">
        <v>167</v>
      </c>
      <c r="AU378" s="160" t="s">
        <v>83</v>
      </c>
      <c r="AV378" s="12" t="s">
        <v>76</v>
      </c>
      <c r="AW378" s="12" t="s">
        <v>29</v>
      </c>
      <c r="AX378" s="12" t="s">
        <v>72</v>
      </c>
      <c r="AY378" s="160" t="s">
        <v>160</v>
      </c>
    </row>
    <row r="379" spans="2:65" s="12" customFormat="1" ht="10.199999999999999">
      <c r="B379" s="158"/>
      <c r="D379" s="159" t="s">
        <v>167</v>
      </c>
      <c r="E379" s="160" t="s">
        <v>1</v>
      </c>
      <c r="F379" s="161" t="s">
        <v>1445</v>
      </c>
      <c r="H379" s="160" t="s">
        <v>1</v>
      </c>
      <c r="I379" s="162"/>
      <c r="L379" s="158"/>
      <c r="M379" s="163"/>
      <c r="T379" s="164"/>
      <c r="AT379" s="160" t="s">
        <v>167</v>
      </c>
      <c r="AU379" s="160" t="s">
        <v>83</v>
      </c>
      <c r="AV379" s="12" t="s">
        <v>76</v>
      </c>
      <c r="AW379" s="12" t="s">
        <v>29</v>
      </c>
      <c r="AX379" s="12" t="s">
        <v>72</v>
      </c>
      <c r="AY379" s="160" t="s">
        <v>160</v>
      </c>
    </row>
    <row r="380" spans="2:65" s="13" customFormat="1" ht="10.199999999999999">
      <c r="B380" s="165"/>
      <c r="D380" s="159" t="s">
        <v>167</v>
      </c>
      <c r="E380" s="166" t="s">
        <v>1</v>
      </c>
      <c r="F380" s="167" t="s">
        <v>581</v>
      </c>
      <c r="H380" s="168">
        <v>65</v>
      </c>
      <c r="I380" s="169"/>
      <c r="L380" s="165"/>
      <c r="M380" s="170"/>
      <c r="T380" s="171"/>
      <c r="AT380" s="166" t="s">
        <v>167</v>
      </c>
      <c r="AU380" s="166" t="s">
        <v>83</v>
      </c>
      <c r="AV380" s="13" t="s">
        <v>83</v>
      </c>
      <c r="AW380" s="13" t="s">
        <v>29</v>
      </c>
      <c r="AX380" s="13" t="s">
        <v>72</v>
      </c>
      <c r="AY380" s="166" t="s">
        <v>160</v>
      </c>
    </row>
    <row r="381" spans="2:65" s="14" customFormat="1" ht="10.199999999999999">
      <c r="B381" s="172"/>
      <c r="D381" s="159" t="s">
        <v>167</v>
      </c>
      <c r="E381" s="173" t="s">
        <v>1</v>
      </c>
      <c r="F381" s="174" t="s">
        <v>174</v>
      </c>
      <c r="H381" s="175">
        <v>65</v>
      </c>
      <c r="I381" s="176"/>
      <c r="L381" s="172"/>
      <c r="M381" s="177"/>
      <c r="T381" s="178"/>
      <c r="AT381" s="173" t="s">
        <v>167</v>
      </c>
      <c r="AU381" s="173" t="s">
        <v>83</v>
      </c>
      <c r="AV381" s="14" t="s">
        <v>166</v>
      </c>
      <c r="AW381" s="14" t="s">
        <v>29</v>
      </c>
      <c r="AX381" s="14" t="s">
        <v>76</v>
      </c>
      <c r="AY381" s="173" t="s">
        <v>160</v>
      </c>
    </row>
    <row r="382" spans="2:65" s="1" customFormat="1" ht="24.15" customHeight="1">
      <c r="B382" s="143"/>
      <c r="C382" s="186" t="s">
        <v>297</v>
      </c>
      <c r="D382" s="186" t="s">
        <v>260</v>
      </c>
      <c r="E382" s="187" t="s">
        <v>470</v>
      </c>
      <c r="F382" s="188" t="s">
        <v>471</v>
      </c>
      <c r="G382" s="189" t="s">
        <v>165</v>
      </c>
      <c r="H382" s="190">
        <v>66.3</v>
      </c>
      <c r="I382" s="191"/>
      <c r="J382" s="192">
        <f>ROUND(I382*H382,2)</f>
        <v>0</v>
      </c>
      <c r="K382" s="193"/>
      <c r="L382" s="194"/>
      <c r="M382" s="195" t="s">
        <v>1</v>
      </c>
      <c r="N382" s="196" t="s">
        <v>38</v>
      </c>
      <c r="P382" s="154">
        <f>O382*H382</f>
        <v>0</v>
      </c>
      <c r="Q382" s="154">
        <v>0</v>
      </c>
      <c r="R382" s="154">
        <f>Q382*H382</f>
        <v>0</v>
      </c>
      <c r="S382" s="154">
        <v>0</v>
      </c>
      <c r="T382" s="155">
        <f>S382*H382</f>
        <v>0</v>
      </c>
      <c r="AR382" s="156" t="s">
        <v>187</v>
      </c>
      <c r="AT382" s="156" t="s">
        <v>260</v>
      </c>
      <c r="AU382" s="156" t="s">
        <v>83</v>
      </c>
      <c r="AY382" s="17" t="s">
        <v>160</v>
      </c>
      <c r="BE382" s="157">
        <f>IF(N382="základná",J382,0)</f>
        <v>0</v>
      </c>
      <c r="BF382" s="157">
        <f>IF(N382="znížená",J382,0)</f>
        <v>0</v>
      </c>
      <c r="BG382" s="157">
        <f>IF(N382="zákl. prenesená",J382,0)</f>
        <v>0</v>
      </c>
      <c r="BH382" s="157">
        <f>IF(N382="zníž. prenesená",J382,0)</f>
        <v>0</v>
      </c>
      <c r="BI382" s="157">
        <f>IF(N382="nulová",J382,0)</f>
        <v>0</v>
      </c>
      <c r="BJ382" s="17" t="s">
        <v>83</v>
      </c>
      <c r="BK382" s="157">
        <f>ROUND(I382*H382,2)</f>
        <v>0</v>
      </c>
      <c r="BL382" s="17" t="s">
        <v>166</v>
      </c>
      <c r="BM382" s="156" t="s">
        <v>466</v>
      </c>
    </row>
    <row r="383" spans="2:65" s="13" customFormat="1" ht="10.199999999999999">
      <c r="B383" s="165"/>
      <c r="D383" s="159" t="s">
        <v>167</v>
      </c>
      <c r="E383" s="166" t="s">
        <v>1</v>
      </c>
      <c r="F383" s="167" t="s">
        <v>1492</v>
      </c>
      <c r="H383" s="168">
        <v>66.3</v>
      </c>
      <c r="I383" s="169"/>
      <c r="L383" s="165"/>
      <c r="M383" s="170"/>
      <c r="T383" s="171"/>
      <c r="AT383" s="166" t="s">
        <v>167</v>
      </c>
      <c r="AU383" s="166" t="s">
        <v>83</v>
      </c>
      <c r="AV383" s="13" t="s">
        <v>83</v>
      </c>
      <c r="AW383" s="13" t="s">
        <v>29</v>
      </c>
      <c r="AX383" s="13" t="s">
        <v>72</v>
      </c>
      <c r="AY383" s="166" t="s">
        <v>160</v>
      </c>
    </row>
    <row r="384" spans="2:65" s="14" customFormat="1" ht="10.199999999999999">
      <c r="B384" s="172"/>
      <c r="D384" s="159" t="s">
        <v>167</v>
      </c>
      <c r="E384" s="173" t="s">
        <v>1</v>
      </c>
      <c r="F384" s="174" t="s">
        <v>174</v>
      </c>
      <c r="H384" s="175">
        <v>66.3</v>
      </c>
      <c r="I384" s="176"/>
      <c r="L384" s="172"/>
      <c r="M384" s="177"/>
      <c r="T384" s="178"/>
      <c r="AT384" s="173" t="s">
        <v>167</v>
      </c>
      <c r="AU384" s="173" t="s">
        <v>83</v>
      </c>
      <c r="AV384" s="14" t="s">
        <v>166</v>
      </c>
      <c r="AW384" s="14" t="s">
        <v>29</v>
      </c>
      <c r="AX384" s="14" t="s">
        <v>76</v>
      </c>
      <c r="AY384" s="173" t="s">
        <v>160</v>
      </c>
    </row>
    <row r="385" spans="2:65" s="1" customFormat="1" ht="37.799999999999997" customHeight="1">
      <c r="B385" s="143"/>
      <c r="C385" s="274" t="s">
        <v>469</v>
      </c>
      <c r="D385" s="274" t="s">
        <v>162</v>
      </c>
      <c r="E385" s="275" t="s">
        <v>473</v>
      </c>
      <c r="F385" s="276" t="s">
        <v>474</v>
      </c>
      <c r="G385" s="277" t="s">
        <v>165</v>
      </c>
      <c r="H385" s="278">
        <v>80</v>
      </c>
      <c r="I385" s="149"/>
      <c r="J385" s="150">
        <f>ROUND(I385*H385,2)</f>
        <v>0</v>
      </c>
      <c r="K385" s="151"/>
      <c r="L385" s="32"/>
      <c r="M385" s="152" t="s">
        <v>1</v>
      </c>
      <c r="N385" s="153" t="s">
        <v>38</v>
      </c>
      <c r="P385" s="154">
        <f>O385*H385</f>
        <v>0</v>
      </c>
      <c r="Q385" s="154">
        <v>0</v>
      </c>
      <c r="R385" s="154">
        <f>Q385*H385</f>
        <v>0</v>
      </c>
      <c r="S385" s="154">
        <v>0</v>
      </c>
      <c r="T385" s="155">
        <f>S385*H385</f>
        <v>0</v>
      </c>
      <c r="AR385" s="156" t="s">
        <v>166</v>
      </c>
      <c r="AT385" s="156" t="s">
        <v>162</v>
      </c>
      <c r="AU385" s="156" t="s">
        <v>83</v>
      </c>
      <c r="AY385" s="17" t="s">
        <v>160</v>
      </c>
      <c r="BE385" s="157">
        <f>IF(N385="základná",J385,0)</f>
        <v>0</v>
      </c>
      <c r="BF385" s="157">
        <f>IF(N385="znížená",J385,0)</f>
        <v>0</v>
      </c>
      <c r="BG385" s="157">
        <f>IF(N385="zákl. prenesená",J385,0)</f>
        <v>0</v>
      </c>
      <c r="BH385" s="157">
        <f>IF(N385="zníž. prenesená",J385,0)</f>
        <v>0</v>
      </c>
      <c r="BI385" s="157">
        <f>IF(N385="nulová",J385,0)</f>
        <v>0</v>
      </c>
      <c r="BJ385" s="17" t="s">
        <v>83</v>
      </c>
      <c r="BK385" s="157">
        <f>ROUND(I385*H385,2)</f>
        <v>0</v>
      </c>
      <c r="BL385" s="17" t="s">
        <v>166</v>
      </c>
      <c r="BM385" s="156" t="s">
        <v>355</v>
      </c>
    </row>
    <row r="386" spans="2:65" s="12" customFormat="1" ht="10.199999999999999">
      <c r="B386" s="158"/>
      <c r="C386" s="279"/>
      <c r="D386" s="280" t="s">
        <v>167</v>
      </c>
      <c r="E386" s="281" t="s">
        <v>1</v>
      </c>
      <c r="F386" s="282" t="s">
        <v>475</v>
      </c>
      <c r="G386" s="279"/>
      <c r="H386" s="281" t="s">
        <v>1</v>
      </c>
      <c r="I386" s="162"/>
      <c r="L386" s="158"/>
      <c r="M386" s="163"/>
      <c r="T386" s="164"/>
      <c r="AT386" s="160" t="s">
        <v>167</v>
      </c>
      <c r="AU386" s="160" t="s">
        <v>83</v>
      </c>
      <c r="AV386" s="12" t="s">
        <v>76</v>
      </c>
      <c r="AW386" s="12" t="s">
        <v>29</v>
      </c>
      <c r="AX386" s="12" t="s">
        <v>72</v>
      </c>
      <c r="AY386" s="160" t="s">
        <v>160</v>
      </c>
    </row>
    <row r="387" spans="2:65" s="12" customFormat="1" ht="10.199999999999999">
      <c r="B387" s="158"/>
      <c r="C387" s="279"/>
      <c r="D387" s="280" t="s">
        <v>167</v>
      </c>
      <c r="E387" s="281" t="s">
        <v>1</v>
      </c>
      <c r="F387" s="282" t="s">
        <v>1449</v>
      </c>
      <c r="G387" s="279"/>
      <c r="H387" s="281" t="s">
        <v>1</v>
      </c>
      <c r="I387" s="162"/>
      <c r="L387" s="158"/>
      <c r="M387" s="163"/>
      <c r="T387" s="164"/>
      <c r="AT387" s="160" t="s">
        <v>167</v>
      </c>
      <c r="AU387" s="160" t="s">
        <v>83</v>
      </c>
      <c r="AV387" s="12" t="s">
        <v>76</v>
      </c>
      <c r="AW387" s="12" t="s">
        <v>29</v>
      </c>
      <c r="AX387" s="12" t="s">
        <v>72</v>
      </c>
      <c r="AY387" s="160" t="s">
        <v>160</v>
      </c>
    </row>
    <row r="388" spans="2:65" s="13" customFormat="1" ht="10.199999999999999">
      <c r="B388" s="165"/>
      <c r="C388" s="283"/>
      <c r="D388" s="280" t="s">
        <v>167</v>
      </c>
      <c r="E388" s="284" t="s">
        <v>1</v>
      </c>
      <c r="F388" s="285" t="s">
        <v>1493</v>
      </c>
      <c r="G388" s="283"/>
      <c r="H388" s="286">
        <v>0</v>
      </c>
      <c r="I388" s="169"/>
      <c r="L388" s="165"/>
      <c r="M388" s="170"/>
      <c r="T388" s="171"/>
      <c r="AT388" s="166" t="s">
        <v>167</v>
      </c>
      <c r="AU388" s="166" t="s">
        <v>83</v>
      </c>
      <c r="AV388" s="13" t="s">
        <v>83</v>
      </c>
      <c r="AW388" s="13" t="s">
        <v>29</v>
      </c>
      <c r="AX388" s="13" t="s">
        <v>72</v>
      </c>
      <c r="AY388" s="166" t="s">
        <v>160</v>
      </c>
    </row>
    <row r="389" spans="2:65" s="12" customFormat="1" ht="10.199999999999999">
      <c r="B389" s="158"/>
      <c r="C389" s="279"/>
      <c r="D389" s="280" t="s">
        <v>167</v>
      </c>
      <c r="E389" s="281" t="s">
        <v>1</v>
      </c>
      <c r="F389" s="282" t="s">
        <v>1443</v>
      </c>
      <c r="G389" s="279"/>
      <c r="H389" s="281" t="s">
        <v>1</v>
      </c>
      <c r="I389" s="162"/>
      <c r="L389" s="158"/>
      <c r="M389" s="163"/>
      <c r="T389" s="164"/>
      <c r="AT389" s="160" t="s">
        <v>167</v>
      </c>
      <c r="AU389" s="160" t="s">
        <v>83</v>
      </c>
      <c r="AV389" s="12" t="s">
        <v>76</v>
      </c>
      <c r="AW389" s="12" t="s">
        <v>29</v>
      </c>
      <c r="AX389" s="12" t="s">
        <v>72</v>
      </c>
      <c r="AY389" s="160" t="s">
        <v>160</v>
      </c>
    </row>
    <row r="390" spans="2:65" s="13" customFormat="1" ht="10.199999999999999">
      <c r="B390" s="165"/>
      <c r="C390" s="283"/>
      <c r="D390" s="280" t="s">
        <v>167</v>
      </c>
      <c r="E390" s="284" t="s">
        <v>1</v>
      </c>
      <c r="F390" s="285" t="s">
        <v>427</v>
      </c>
      <c r="G390" s="283"/>
      <c r="H390" s="286">
        <v>80</v>
      </c>
      <c r="I390" s="169"/>
      <c r="L390" s="165"/>
      <c r="M390" s="170"/>
      <c r="T390" s="171"/>
      <c r="AT390" s="166" t="s">
        <v>167</v>
      </c>
      <c r="AU390" s="166" t="s">
        <v>83</v>
      </c>
      <c r="AV390" s="13" t="s">
        <v>83</v>
      </c>
      <c r="AW390" s="13" t="s">
        <v>29</v>
      </c>
      <c r="AX390" s="13" t="s">
        <v>72</v>
      </c>
      <c r="AY390" s="166" t="s">
        <v>160</v>
      </c>
    </row>
    <row r="391" spans="2:65" s="14" customFormat="1" ht="10.199999999999999">
      <c r="B391" s="172"/>
      <c r="C391" s="287"/>
      <c r="D391" s="280" t="s">
        <v>167</v>
      </c>
      <c r="E391" s="288" t="s">
        <v>1</v>
      </c>
      <c r="F391" s="289" t="s">
        <v>174</v>
      </c>
      <c r="G391" s="287"/>
      <c r="H391" s="290">
        <v>80</v>
      </c>
      <c r="I391" s="176"/>
      <c r="L391" s="172"/>
      <c r="M391" s="177"/>
      <c r="T391" s="178"/>
      <c r="AT391" s="173" t="s">
        <v>167</v>
      </c>
      <c r="AU391" s="173" t="s">
        <v>83</v>
      </c>
      <c r="AV391" s="14" t="s">
        <v>166</v>
      </c>
      <c r="AW391" s="14" t="s">
        <v>29</v>
      </c>
      <c r="AX391" s="14" t="s">
        <v>76</v>
      </c>
      <c r="AY391" s="173" t="s">
        <v>160</v>
      </c>
    </row>
    <row r="392" spans="2:65" s="1" customFormat="1" ht="16.5" customHeight="1">
      <c r="B392" s="143"/>
      <c r="C392" s="291" t="s">
        <v>303</v>
      </c>
      <c r="D392" s="291" t="s">
        <v>260</v>
      </c>
      <c r="E392" s="292" t="s">
        <v>477</v>
      </c>
      <c r="F392" s="293" t="s">
        <v>478</v>
      </c>
      <c r="G392" s="294" t="s">
        <v>165</v>
      </c>
      <c r="H392" s="295">
        <v>82.415999999999997</v>
      </c>
      <c r="I392" s="191"/>
      <c r="J392" s="192">
        <f>ROUND(I392*H392,2)</f>
        <v>0</v>
      </c>
      <c r="K392" s="193"/>
      <c r="L392" s="194"/>
      <c r="M392" s="195" t="s">
        <v>1</v>
      </c>
      <c r="N392" s="196" t="s">
        <v>38</v>
      </c>
      <c r="P392" s="154">
        <f>O392*H392</f>
        <v>0</v>
      </c>
      <c r="Q392" s="154">
        <v>0</v>
      </c>
      <c r="R392" s="154">
        <f>Q392*H392</f>
        <v>0</v>
      </c>
      <c r="S392" s="154">
        <v>0</v>
      </c>
      <c r="T392" s="155">
        <f>S392*H392</f>
        <v>0</v>
      </c>
      <c r="AR392" s="156" t="s">
        <v>187</v>
      </c>
      <c r="AT392" s="156" t="s">
        <v>260</v>
      </c>
      <c r="AU392" s="156" t="s">
        <v>83</v>
      </c>
      <c r="AY392" s="17" t="s">
        <v>160</v>
      </c>
      <c r="BE392" s="157">
        <f>IF(N392="základná",J392,0)</f>
        <v>0</v>
      </c>
      <c r="BF392" s="157">
        <f>IF(N392="znížená",J392,0)</f>
        <v>0</v>
      </c>
      <c r="BG392" s="157">
        <f>IF(N392="zákl. prenesená",J392,0)</f>
        <v>0</v>
      </c>
      <c r="BH392" s="157">
        <f>IF(N392="zníž. prenesená",J392,0)</f>
        <v>0</v>
      </c>
      <c r="BI392" s="157">
        <f>IF(N392="nulová",J392,0)</f>
        <v>0</v>
      </c>
      <c r="BJ392" s="17" t="s">
        <v>83</v>
      </c>
      <c r="BK392" s="157">
        <f>ROUND(I392*H392,2)</f>
        <v>0</v>
      </c>
      <c r="BL392" s="17" t="s">
        <v>166</v>
      </c>
      <c r="BM392" s="156" t="s">
        <v>361</v>
      </c>
    </row>
    <row r="393" spans="2:65" s="12" customFormat="1" ht="10.199999999999999">
      <c r="B393" s="158"/>
      <c r="C393" s="279"/>
      <c r="D393" s="280" t="s">
        <v>167</v>
      </c>
      <c r="E393" s="281" t="s">
        <v>1</v>
      </c>
      <c r="F393" s="282" t="s">
        <v>478</v>
      </c>
      <c r="G393" s="279"/>
      <c r="H393" s="281" t="s">
        <v>1</v>
      </c>
      <c r="I393" s="162"/>
      <c r="L393" s="158"/>
      <c r="M393" s="163"/>
      <c r="T393" s="164"/>
      <c r="AT393" s="160" t="s">
        <v>167</v>
      </c>
      <c r="AU393" s="160" t="s">
        <v>83</v>
      </c>
      <c r="AV393" s="12" t="s">
        <v>76</v>
      </c>
      <c r="AW393" s="12" t="s">
        <v>29</v>
      </c>
      <c r="AX393" s="12" t="s">
        <v>72</v>
      </c>
      <c r="AY393" s="160" t="s">
        <v>160</v>
      </c>
    </row>
    <row r="394" spans="2:65" s="12" customFormat="1" ht="10.199999999999999">
      <c r="B394" s="158"/>
      <c r="C394" s="279"/>
      <c r="D394" s="280" t="s">
        <v>167</v>
      </c>
      <c r="E394" s="281" t="s">
        <v>1</v>
      </c>
      <c r="F394" s="282" t="s">
        <v>1449</v>
      </c>
      <c r="G394" s="279"/>
      <c r="H394" s="281" t="s">
        <v>1</v>
      </c>
      <c r="I394" s="162"/>
      <c r="L394" s="158"/>
      <c r="M394" s="163"/>
      <c r="T394" s="164"/>
      <c r="AT394" s="160" t="s">
        <v>167</v>
      </c>
      <c r="AU394" s="160" t="s">
        <v>83</v>
      </c>
      <c r="AV394" s="12" t="s">
        <v>76</v>
      </c>
      <c r="AW394" s="12" t="s">
        <v>29</v>
      </c>
      <c r="AX394" s="12" t="s">
        <v>72</v>
      </c>
      <c r="AY394" s="160" t="s">
        <v>160</v>
      </c>
    </row>
    <row r="395" spans="2:65" s="13" customFormat="1" ht="10.199999999999999">
      <c r="B395" s="165"/>
      <c r="C395" s="283"/>
      <c r="D395" s="280" t="s">
        <v>167</v>
      </c>
      <c r="E395" s="284" t="s">
        <v>1</v>
      </c>
      <c r="F395" s="285" t="s">
        <v>1494</v>
      </c>
      <c r="G395" s="283"/>
      <c r="H395" s="286">
        <v>0</v>
      </c>
      <c r="I395" s="169"/>
      <c r="L395" s="165"/>
      <c r="M395" s="170"/>
      <c r="T395" s="171"/>
      <c r="AT395" s="166" t="s">
        <v>167</v>
      </c>
      <c r="AU395" s="166" t="s">
        <v>83</v>
      </c>
      <c r="AV395" s="13" t="s">
        <v>83</v>
      </c>
      <c r="AW395" s="13" t="s">
        <v>29</v>
      </c>
      <c r="AX395" s="13" t="s">
        <v>72</v>
      </c>
      <c r="AY395" s="166" t="s">
        <v>160</v>
      </c>
    </row>
    <row r="396" spans="2:65" s="12" customFormat="1" ht="10.199999999999999">
      <c r="B396" s="158"/>
      <c r="C396" s="279"/>
      <c r="D396" s="280" t="s">
        <v>167</v>
      </c>
      <c r="E396" s="281" t="s">
        <v>1</v>
      </c>
      <c r="F396" s="282" t="s">
        <v>1443</v>
      </c>
      <c r="G396" s="279"/>
      <c r="H396" s="281" t="s">
        <v>1</v>
      </c>
      <c r="I396" s="162"/>
      <c r="L396" s="158"/>
      <c r="M396" s="163"/>
      <c r="T396" s="164"/>
      <c r="AT396" s="160" t="s">
        <v>167</v>
      </c>
      <c r="AU396" s="160" t="s">
        <v>83</v>
      </c>
      <c r="AV396" s="12" t="s">
        <v>76</v>
      </c>
      <c r="AW396" s="12" t="s">
        <v>29</v>
      </c>
      <c r="AX396" s="12" t="s">
        <v>72</v>
      </c>
      <c r="AY396" s="160" t="s">
        <v>160</v>
      </c>
    </row>
    <row r="397" spans="2:65" s="13" customFormat="1" ht="10.199999999999999">
      <c r="B397" s="165"/>
      <c r="C397" s="283"/>
      <c r="D397" s="280" t="s">
        <v>167</v>
      </c>
      <c r="E397" s="284" t="s">
        <v>1</v>
      </c>
      <c r="F397" s="285" t="s">
        <v>1495</v>
      </c>
      <c r="G397" s="283"/>
      <c r="H397" s="286">
        <v>80.8</v>
      </c>
      <c r="I397" s="169"/>
      <c r="L397" s="165"/>
      <c r="M397" s="170"/>
      <c r="T397" s="171"/>
      <c r="AT397" s="166" t="s">
        <v>167</v>
      </c>
      <c r="AU397" s="166" t="s">
        <v>83</v>
      </c>
      <c r="AV397" s="13" t="s">
        <v>83</v>
      </c>
      <c r="AW397" s="13" t="s">
        <v>29</v>
      </c>
      <c r="AX397" s="13" t="s">
        <v>72</v>
      </c>
      <c r="AY397" s="166" t="s">
        <v>160</v>
      </c>
    </row>
    <row r="398" spans="2:65" s="14" customFormat="1" ht="10.199999999999999">
      <c r="B398" s="172"/>
      <c r="C398" s="287"/>
      <c r="D398" s="280" t="s">
        <v>167</v>
      </c>
      <c r="E398" s="288" t="s">
        <v>1</v>
      </c>
      <c r="F398" s="289" t="s">
        <v>174</v>
      </c>
      <c r="G398" s="287"/>
      <c r="H398" s="290">
        <v>80.8</v>
      </c>
      <c r="I398" s="176"/>
      <c r="L398" s="172"/>
      <c r="M398" s="177"/>
      <c r="T398" s="178"/>
      <c r="AT398" s="173" t="s">
        <v>167</v>
      </c>
      <c r="AU398" s="173" t="s">
        <v>83</v>
      </c>
      <c r="AV398" s="14" t="s">
        <v>166</v>
      </c>
      <c r="AW398" s="14" t="s">
        <v>29</v>
      </c>
      <c r="AX398" s="14" t="s">
        <v>72</v>
      </c>
      <c r="AY398" s="173" t="s">
        <v>160</v>
      </c>
    </row>
    <row r="399" spans="2:65" s="13" customFormat="1" ht="10.199999999999999">
      <c r="B399" s="165"/>
      <c r="C399" s="283"/>
      <c r="D399" s="280" t="s">
        <v>167</v>
      </c>
      <c r="E399" s="284" t="s">
        <v>1</v>
      </c>
      <c r="F399" s="285" t="s">
        <v>1496</v>
      </c>
      <c r="G399" s="283"/>
      <c r="H399" s="286">
        <v>82.415999999999997</v>
      </c>
      <c r="I399" s="169"/>
      <c r="L399" s="165"/>
      <c r="M399" s="170"/>
      <c r="T399" s="171"/>
      <c r="AT399" s="166" t="s">
        <v>167</v>
      </c>
      <c r="AU399" s="166" t="s">
        <v>83</v>
      </c>
      <c r="AV399" s="13" t="s">
        <v>83</v>
      </c>
      <c r="AW399" s="13" t="s">
        <v>29</v>
      </c>
      <c r="AX399" s="13" t="s">
        <v>72</v>
      </c>
      <c r="AY399" s="166" t="s">
        <v>160</v>
      </c>
    </row>
    <row r="400" spans="2:65" s="14" customFormat="1" ht="10.199999999999999">
      <c r="B400" s="172"/>
      <c r="C400" s="287"/>
      <c r="D400" s="280" t="s">
        <v>167</v>
      </c>
      <c r="E400" s="288" t="s">
        <v>1</v>
      </c>
      <c r="F400" s="289" t="s">
        <v>174</v>
      </c>
      <c r="G400" s="287"/>
      <c r="H400" s="290">
        <v>82.415999999999997</v>
      </c>
      <c r="I400" s="176"/>
      <c r="L400" s="172"/>
      <c r="M400" s="177"/>
      <c r="T400" s="178"/>
      <c r="AT400" s="173" t="s">
        <v>167</v>
      </c>
      <c r="AU400" s="173" t="s">
        <v>83</v>
      </c>
      <c r="AV400" s="14" t="s">
        <v>166</v>
      </c>
      <c r="AW400" s="14" t="s">
        <v>29</v>
      </c>
      <c r="AX400" s="14" t="s">
        <v>76</v>
      </c>
      <c r="AY400" s="173" t="s">
        <v>160</v>
      </c>
    </row>
    <row r="401" spans="2:65" s="11" customFormat="1" ht="22.8" customHeight="1">
      <c r="B401" s="131"/>
      <c r="D401" s="132" t="s">
        <v>71</v>
      </c>
      <c r="E401" s="141" t="s">
        <v>187</v>
      </c>
      <c r="F401" s="141" t="s">
        <v>482</v>
      </c>
      <c r="I401" s="134"/>
      <c r="J401" s="142">
        <f>BK401</f>
        <v>0</v>
      </c>
      <c r="L401" s="131"/>
      <c r="M401" s="136"/>
      <c r="P401" s="137">
        <f>SUM(P402:P409)</f>
        <v>0</v>
      </c>
      <c r="R401" s="137">
        <f>SUM(R402:R409)</f>
        <v>2.6000000000000003E-4</v>
      </c>
      <c r="T401" s="138">
        <f>SUM(T402:T409)</f>
        <v>0</v>
      </c>
      <c r="AR401" s="132" t="s">
        <v>76</v>
      </c>
      <c r="AT401" s="139" t="s">
        <v>71</v>
      </c>
      <c r="AU401" s="139" t="s">
        <v>76</v>
      </c>
      <c r="AY401" s="132" t="s">
        <v>160</v>
      </c>
      <c r="BK401" s="140">
        <f>SUM(BK402:BK409)</f>
        <v>0</v>
      </c>
    </row>
    <row r="402" spans="2:65" s="1" customFormat="1" ht="16.5" customHeight="1">
      <c r="B402" s="143"/>
      <c r="C402" s="256" t="s">
        <v>626</v>
      </c>
      <c r="D402" s="256" t="s">
        <v>162</v>
      </c>
      <c r="E402" s="257" t="s">
        <v>529</v>
      </c>
      <c r="F402" s="258" t="s">
        <v>530</v>
      </c>
      <c r="G402" s="259" t="s">
        <v>289</v>
      </c>
      <c r="H402" s="260">
        <v>13</v>
      </c>
      <c r="I402" s="149"/>
      <c r="J402" s="150">
        <f>ROUND(I402*H402,2)</f>
        <v>0</v>
      </c>
      <c r="K402" s="151"/>
      <c r="L402" s="32"/>
      <c r="M402" s="152" t="s">
        <v>1</v>
      </c>
      <c r="N402" s="153" t="s">
        <v>38</v>
      </c>
      <c r="P402" s="154">
        <f>O402*H402</f>
        <v>0</v>
      </c>
      <c r="Q402" s="154">
        <v>2.0000000000000002E-5</v>
      </c>
      <c r="R402" s="154">
        <f>Q402*H402</f>
        <v>2.6000000000000003E-4</v>
      </c>
      <c r="S402" s="154">
        <v>0</v>
      </c>
      <c r="T402" s="155">
        <f>S402*H402</f>
        <v>0</v>
      </c>
      <c r="AR402" s="156" t="s">
        <v>166</v>
      </c>
      <c r="AT402" s="156" t="s">
        <v>162</v>
      </c>
      <c r="AU402" s="156" t="s">
        <v>83</v>
      </c>
      <c r="AY402" s="17" t="s">
        <v>160</v>
      </c>
      <c r="BE402" s="157">
        <f>IF(N402="základná",J402,0)</f>
        <v>0</v>
      </c>
      <c r="BF402" s="157">
        <f>IF(N402="znížená",J402,0)</f>
        <v>0</v>
      </c>
      <c r="BG402" s="157">
        <f>IF(N402="zákl. prenesená",J402,0)</f>
        <v>0</v>
      </c>
      <c r="BH402" s="157">
        <f>IF(N402="zníž. prenesená",J402,0)</f>
        <v>0</v>
      </c>
      <c r="BI402" s="157">
        <f>IF(N402="nulová",J402,0)</f>
        <v>0</v>
      </c>
      <c r="BJ402" s="17" t="s">
        <v>83</v>
      </c>
      <c r="BK402" s="157">
        <f>ROUND(I402*H402,2)</f>
        <v>0</v>
      </c>
      <c r="BL402" s="17" t="s">
        <v>166</v>
      </c>
      <c r="BM402" s="156" t="s">
        <v>1497</v>
      </c>
    </row>
    <row r="403" spans="2:65" s="12" customFormat="1" ht="30.6">
      <c r="B403" s="158"/>
      <c r="C403" s="261"/>
      <c r="D403" s="262" t="s">
        <v>167</v>
      </c>
      <c r="E403" s="263" t="s">
        <v>1</v>
      </c>
      <c r="F403" s="264" t="s">
        <v>532</v>
      </c>
      <c r="G403" s="261"/>
      <c r="H403" s="263" t="s">
        <v>1</v>
      </c>
      <c r="I403" s="162"/>
      <c r="L403" s="158"/>
      <c r="M403" s="163"/>
      <c r="T403" s="164"/>
      <c r="AT403" s="160" t="s">
        <v>167</v>
      </c>
      <c r="AU403" s="160" t="s">
        <v>83</v>
      </c>
      <c r="AV403" s="12" t="s">
        <v>76</v>
      </c>
      <c r="AW403" s="12" t="s">
        <v>29</v>
      </c>
      <c r="AX403" s="12" t="s">
        <v>72</v>
      </c>
      <c r="AY403" s="160" t="s">
        <v>160</v>
      </c>
    </row>
    <row r="404" spans="2:65" s="13" customFormat="1" ht="10.199999999999999">
      <c r="B404" s="165"/>
      <c r="C404" s="265"/>
      <c r="D404" s="262" t="s">
        <v>167</v>
      </c>
      <c r="E404" s="266" t="s">
        <v>1</v>
      </c>
      <c r="F404" s="267" t="s">
        <v>238</v>
      </c>
      <c r="G404" s="265"/>
      <c r="H404" s="268">
        <v>13</v>
      </c>
      <c r="I404" s="169"/>
      <c r="L404" s="165"/>
      <c r="M404" s="170"/>
      <c r="T404" s="171"/>
      <c r="AT404" s="166" t="s">
        <v>167</v>
      </c>
      <c r="AU404" s="166" t="s">
        <v>83</v>
      </c>
      <c r="AV404" s="13" t="s">
        <v>83</v>
      </c>
      <c r="AW404" s="13" t="s">
        <v>29</v>
      </c>
      <c r="AX404" s="13" t="s">
        <v>76</v>
      </c>
      <c r="AY404" s="166" t="s">
        <v>160</v>
      </c>
    </row>
    <row r="405" spans="2:65" s="1" customFormat="1" ht="24.15" customHeight="1">
      <c r="B405" s="143"/>
      <c r="C405" s="144" t="s">
        <v>476</v>
      </c>
      <c r="D405" s="144" t="s">
        <v>162</v>
      </c>
      <c r="E405" s="145" t="s">
        <v>543</v>
      </c>
      <c r="F405" s="146" t="s">
        <v>544</v>
      </c>
      <c r="G405" s="147" t="s">
        <v>289</v>
      </c>
      <c r="H405" s="148">
        <v>30</v>
      </c>
      <c r="I405" s="149"/>
      <c r="J405" s="150">
        <f>ROUND(I405*H405,2)</f>
        <v>0</v>
      </c>
      <c r="K405" s="151"/>
      <c r="L405" s="32"/>
      <c r="M405" s="152" t="s">
        <v>1</v>
      </c>
      <c r="N405" s="153" t="s">
        <v>38</v>
      </c>
      <c r="P405" s="154">
        <f>O405*H405</f>
        <v>0</v>
      </c>
      <c r="Q405" s="154">
        <v>0</v>
      </c>
      <c r="R405" s="154">
        <f>Q405*H405</f>
        <v>0</v>
      </c>
      <c r="S405" s="154">
        <v>0</v>
      </c>
      <c r="T405" s="155">
        <f>S405*H405</f>
        <v>0</v>
      </c>
      <c r="AR405" s="156" t="s">
        <v>166</v>
      </c>
      <c r="AT405" s="156" t="s">
        <v>162</v>
      </c>
      <c r="AU405" s="156" t="s">
        <v>83</v>
      </c>
      <c r="AY405" s="17" t="s">
        <v>160</v>
      </c>
      <c r="BE405" s="157">
        <f>IF(N405="základná",J405,0)</f>
        <v>0</v>
      </c>
      <c r="BF405" s="157">
        <f>IF(N405="znížená",J405,0)</f>
        <v>0</v>
      </c>
      <c r="BG405" s="157">
        <f>IF(N405="zákl. prenesená",J405,0)</f>
        <v>0</v>
      </c>
      <c r="BH405" s="157">
        <f>IF(N405="zníž. prenesená",J405,0)</f>
        <v>0</v>
      </c>
      <c r="BI405" s="157">
        <f>IF(N405="nulová",J405,0)</f>
        <v>0</v>
      </c>
      <c r="BJ405" s="17" t="s">
        <v>83</v>
      </c>
      <c r="BK405" s="157">
        <f>ROUND(I405*H405,2)</f>
        <v>0</v>
      </c>
      <c r="BL405" s="17" t="s">
        <v>166</v>
      </c>
      <c r="BM405" s="156" t="s">
        <v>479</v>
      </c>
    </row>
    <row r="406" spans="2:65" s="12" customFormat="1" ht="30.6">
      <c r="B406" s="158"/>
      <c r="D406" s="159" t="s">
        <v>167</v>
      </c>
      <c r="E406" s="160" t="s">
        <v>1</v>
      </c>
      <c r="F406" s="161" t="s">
        <v>546</v>
      </c>
      <c r="H406" s="160" t="s">
        <v>1</v>
      </c>
      <c r="I406" s="162"/>
      <c r="L406" s="158"/>
      <c r="M406" s="163"/>
      <c r="T406" s="164"/>
      <c r="AT406" s="160" t="s">
        <v>167</v>
      </c>
      <c r="AU406" s="160" t="s">
        <v>83</v>
      </c>
      <c r="AV406" s="12" t="s">
        <v>76</v>
      </c>
      <c r="AW406" s="12" t="s">
        <v>29</v>
      </c>
      <c r="AX406" s="12" t="s">
        <v>72</v>
      </c>
      <c r="AY406" s="160" t="s">
        <v>160</v>
      </c>
    </row>
    <row r="407" spans="2:65" s="12" customFormat="1" ht="10.199999999999999">
      <c r="B407" s="158"/>
      <c r="D407" s="159" t="s">
        <v>167</v>
      </c>
      <c r="E407" s="160" t="s">
        <v>1</v>
      </c>
      <c r="F407" s="161" t="s">
        <v>547</v>
      </c>
      <c r="H407" s="160" t="s">
        <v>1</v>
      </c>
      <c r="I407" s="162"/>
      <c r="L407" s="158"/>
      <c r="M407" s="163"/>
      <c r="T407" s="164"/>
      <c r="AT407" s="160" t="s">
        <v>167</v>
      </c>
      <c r="AU407" s="160" t="s">
        <v>83</v>
      </c>
      <c r="AV407" s="12" t="s">
        <v>76</v>
      </c>
      <c r="AW407" s="12" t="s">
        <v>29</v>
      </c>
      <c r="AX407" s="12" t="s">
        <v>72</v>
      </c>
      <c r="AY407" s="160" t="s">
        <v>160</v>
      </c>
    </row>
    <row r="408" spans="2:65" s="13" customFormat="1" ht="10.199999999999999">
      <c r="B408" s="165"/>
      <c r="D408" s="159" t="s">
        <v>167</v>
      </c>
      <c r="E408" s="166" t="s">
        <v>1</v>
      </c>
      <c r="F408" s="167" t="s">
        <v>254</v>
      </c>
      <c r="H408" s="168">
        <v>30</v>
      </c>
      <c r="I408" s="169"/>
      <c r="L408" s="165"/>
      <c r="M408" s="170"/>
      <c r="T408" s="171"/>
      <c r="AT408" s="166" t="s">
        <v>167</v>
      </c>
      <c r="AU408" s="166" t="s">
        <v>83</v>
      </c>
      <c r="AV408" s="13" t="s">
        <v>83</v>
      </c>
      <c r="AW408" s="13" t="s">
        <v>29</v>
      </c>
      <c r="AX408" s="13" t="s">
        <v>72</v>
      </c>
      <c r="AY408" s="166" t="s">
        <v>160</v>
      </c>
    </row>
    <row r="409" spans="2:65" s="14" customFormat="1" ht="10.199999999999999">
      <c r="B409" s="172"/>
      <c r="D409" s="159" t="s">
        <v>167</v>
      </c>
      <c r="E409" s="173" t="s">
        <v>1</v>
      </c>
      <c r="F409" s="174" t="s">
        <v>174</v>
      </c>
      <c r="H409" s="175">
        <v>30</v>
      </c>
      <c r="I409" s="176"/>
      <c r="L409" s="172"/>
      <c r="M409" s="177"/>
      <c r="T409" s="178"/>
      <c r="AT409" s="173" t="s">
        <v>167</v>
      </c>
      <c r="AU409" s="173" t="s">
        <v>83</v>
      </c>
      <c r="AV409" s="14" t="s">
        <v>166</v>
      </c>
      <c r="AW409" s="14" t="s">
        <v>29</v>
      </c>
      <c r="AX409" s="14" t="s">
        <v>76</v>
      </c>
      <c r="AY409" s="173" t="s">
        <v>160</v>
      </c>
    </row>
    <row r="410" spans="2:65" s="11" customFormat="1" ht="22.8" customHeight="1">
      <c r="B410" s="131"/>
      <c r="D410" s="132" t="s">
        <v>71</v>
      </c>
      <c r="E410" s="141" t="s">
        <v>213</v>
      </c>
      <c r="F410" s="141" t="s">
        <v>548</v>
      </c>
      <c r="I410" s="134"/>
      <c r="J410" s="142">
        <f>BK410</f>
        <v>0</v>
      </c>
      <c r="L410" s="131"/>
      <c r="M410" s="136"/>
      <c r="P410" s="137">
        <f>SUM(P411:P535)</f>
        <v>0</v>
      </c>
      <c r="R410" s="137">
        <f>SUM(R411:R535)</f>
        <v>0</v>
      </c>
      <c r="T410" s="138">
        <f>SUM(T411:T535)</f>
        <v>0</v>
      </c>
      <c r="AR410" s="132" t="s">
        <v>76</v>
      </c>
      <c r="AT410" s="139" t="s">
        <v>71</v>
      </c>
      <c r="AU410" s="139" t="s">
        <v>76</v>
      </c>
      <c r="AY410" s="132" t="s">
        <v>160</v>
      </c>
      <c r="BK410" s="140">
        <f>SUM(BK411:BK535)</f>
        <v>0</v>
      </c>
    </row>
    <row r="411" spans="2:65" s="1" customFormat="1" ht="24.15" customHeight="1">
      <c r="B411" s="143"/>
      <c r="C411" s="144" t="s">
        <v>318</v>
      </c>
      <c r="D411" s="144" t="s">
        <v>162</v>
      </c>
      <c r="E411" s="145" t="s">
        <v>549</v>
      </c>
      <c r="F411" s="146" t="s">
        <v>550</v>
      </c>
      <c r="G411" s="147" t="s">
        <v>289</v>
      </c>
      <c r="H411" s="148">
        <v>11</v>
      </c>
      <c r="I411" s="149"/>
      <c r="J411" s="150">
        <f>ROUND(I411*H411,2)</f>
        <v>0</v>
      </c>
      <c r="K411" s="151"/>
      <c r="L411" s="32"/>
      <c r="M411" s="152" t="s">
        <v>1</v>
      </c>
      <c r="N411" s="153" t="s">
        <v>38</v>
      </c>
      <c r="P411" s="154">
        <f>O411*H411</f>
        <v>0</v>
      </c>
      <c r="Q411" s="154">
        <v>0</v>
      </c>
      <c r="R411" s="154">
        <f>Q411*H411</f>
        <v>0</v>
      </c>
      <c r="S411" s="154">
        <v>0</v>
      </c>
      <c r="T411" s="155">
        <f>S411*H411</f>
        <v>0</v>
      </c>
      <c r="AR411" s="156" t="s">
        <v>166</v>
      </c>
      <c r="AT411" s="156" t="s">
        <v>162</v>
      </c>
      <c r="AU411" s="156" t="s">
        <v>83</v>
      </c>
      <c r="AY411" s="17" t="s">
        <v>160</v>
      </c>
      <c r="BE411" s="157">
        <f>IF(N411="základná",J411,0)</f>
        <v>0</v>
      </c>
      <c r="BF411" s="157">
        <f>IF(N411="znížená",J411,0)</f>
        <v>0</v>
      </c>
      <c r="BG411" s="157">
        <f>IF(N411="zákl. prenesená",J411,0)</f>
        <v>0</v>
      </c>
      <c r="BH411" s="157">
        <f>IF(N411="zníž. prenesená",J411,0)</f>
        <v>0</v>
      </c>
      <c r="BI411" s="157">
        <f>IF(N411="nulová",J411,0)</f>
        <v>0</v>
      </c>
      <c r="BJ411" s="17" t="s">
        <v>83</v>
      </c>
      <c r="BK411" s="157">
        <f>ROUND(I411*H411,2)</f>
        <v>0</v>
      </c>
      <c r="BL411" s="17" t="s">
        <v>166</v>
      </c>
      <c r="BM411" s="156" t="s">
        <v>498</v>
      </c>
    </row>
    <row r="412" spans="2:65" s="12" customFormat="1" ht="10.199999999999999">
      <c r="B412" s="158"/>
      <c r="D412" s="159" t="s">
        <v>167</v>
      </c>
      <c r="E412" s="160" t="s">
        <v>1</v>
      </c>
      <c r="F412" s="161" t="s">
        <v>552</v>
      </c>
      <c r="H412" s="160" t="s">
        <v>1</v>
      </c>
      <c r="I412" s="162"/>
      <c r="L412" s="158"/>
      <c r="M412" s="163"/>
      <c r="T412" s="164"/>
      <c r="AT412" s="160" t="s">
        <v>167</v>
      </c>
      <c r="AU412" s="160" t="s">
        <v>83</v>
      </c>
      <c r="AV412" s="12" t="s">
        <v>76</v>
      </c>
      <c r="AW412" s="12" t="s">
        <v>29</v>
      </c>
      <c r="AX412" s="12" t="s">
        <v>72</v>
      </c>
      <c r="AY412" s="160" t="s">
        <v>160</v>
      </c>
    </row>
    <row r="413" spans="2:65" s="12" customFormat="1" ht="20.399999999999999">
      <c r="B413" s="158"/>
      <c r="D413" s="159" t="s">
        <v>167</v>
      </c>
      <c r="E413" s="160" t="s">
        <v>1</v>
      </c>
      <c r="F413" s="161" t="s">
        <v>1498</v>
      </c>
      <c r="H413" s="160" t="s">
        <v>1</v>
      </c>
      <c r="I413" s="162"/>
      <c r="L413" s="158"/>
      <c r="M413" s="163"/>
      <c r="T413" s="164"/>
      <c r="AT413" s="160" t="s">
        <v>167</v>
      </c>
      <c r="AU413" s="160" t="s">
        <v>83</v>
      </c>
      <c r="AV413" s="12" t="s">
        <v>76</v>
      </c>
      <c r="AW413" s="12" t="s">
        <v>29</v>
      </c>
      <c r="AX413" s="12" t="s">
        <v>72</v>
      </c>
      <c r="AY413" s="160" t="s">
        <v>160</v>
      </c>
    </row>
    <row r="414" spans="2:65" s="13" customFormat="1" ht="10.199999999999999">
      <c r="B414" s="165"/>
      <c r="D414" s="159" t="s">
        <v>167</v>
      </c>
      <c r="E414" s="166" t="s">
        <v>1</v>
      </c>
      <c r="F414" s="167" t="s">
        <v>1499</v>
      </c>
      <c r="H414" s="168">
        <v>2</v>
      </c>
      <c r="I414" s="169"/>
      <c r="L414" s="165"/>
      <c r="M414" s="170"/>
      <c r="T414" s="171"/>
      <c r="AT414" s="166" t="s">
        <v>167</v>
      </c>
      <c r="AU414" s="166" t="s">
        <v>83</v>
      </c>
      <c r="AV414" s="13" t="s">
        <v>83</v>
      </c>
      <c r="AW414" s="13" t="s">
        <v>29</v>
      </c>
      <c r="AX414" s="13" t="s">
        <v>72</v>
      </c>
      <c r="AY414" s="166" t="s">
        <v>160</v>
      </c>
    </row>
    <row r="415" spans="2:65" s="13" customFormat="1" ht="10.199999999999999">
      <c r="B415" s="165"/>
      <c r="D415" s="159" t="s">
        <v>167</v>
      </c>
      <c r="E415" s="166" t="s">
        <v>1</v>
      </c>
      <c r="F415" s="167" t="s">
        <v>1500</v>
      </c>
      <c r="H415" s="168">
        <v>1</v>
      </c>
      <c r="I415" s="169"/>
      <c r="L415" s="165"/>
      <c r="M415" s="170"/>
      <c r="T415" s="171"/>
      <c r="AT415" s="166" t="s">
        <v>167</v>
      </c>
      <c r="AU415" s="166" t="s">
        <v>83</v>
      </c>
      <c r="AV415" s="13" t="s">
        <v>83</v>
      </c>
      <c r="AW415" s="13" t="s">
        <v>29</v>
      </c>
      <c r="AX415" s="13" t="s">
        <v>72</v>
      </c>
      <c r="AY415" s="166" t="s">
        <v>160</v>
      </c>
    </row>
    <row r="416" spans="2:65" s="13" customFormat="1" ht="10.199999999999999">
      <c r="B416" s="165"/>
      <c r="D416" s="159" t="s">
        <v>167</v>
      </c>
      <c r="E416" s="166" t="s">
        <v>1</v>
      </c>
      <c r="F416" s="167" t="s">
        <v>557</v>
      </c>
      <c r="H416" s="168">
        <v>1</v>
      </c>
      <c r="I416" s="169"/>
      <c r="L416" s="165"/>
      <c r="M416" s="170"/>
      <c r="T416" s="171"/>
      <c r="AT416" s="166" t="s">
        <v>167</v>
      </c>
      <c r="AU416" s="166" t="s">
        <v>83</v>
      </c>
      <c r="AV416" s="13" t="s">
        <v>83</v>
      </c>
      <c r="AW416" s="13" t="s">
        <v>29</v>
      </c>
      <c r="AX416" s="13" t="s">
        <v>72</v>
      </c>
      <c r="AY416" s="166" t="s">
        <v>160</v>
      </c>
    </row>
    <row r="417" spans="2:65" s="13" customFormat="1" ht="10.199999999999999">
      <c r="B417" s="165"/>
      <c r="D417" s="159" t="s">
        <v>167</v>
      </c>
      <c r="E417" s="166" t="s">
        <v>1</v>
      </c>
      <c r="F417" s="167" t="s">
        <v>558</v>
      </c>
      <c r="H417" s="168">
        <v>1</v>
      </c>
      <c r="I417" s="169"/>
      <c r="L417" s="165"/>
      <c r="M417" s="170"/>
      <c r="T417" s="171"/>
      <c r="AT417" s="166" t="s">
        <v>167</v>
      </c>
      <c r="AU417" s="166" t="s">
        <v>83</v>
      </c>
      <c r="AV417" s="13" t="s">
        <v>83</v>
      </c>
      <c r="AW417" s="13" t="s">
        <v>29</v>
      </c>
      <c r="AX417" s="13" t="s">
        <v>72</v>
      </c>
      <c r="AY417" s="166" t="s">
        <v>160</v>
      </c>
    </row>
    <row r="418" spans="2:65" s="13" customFormat="1" ht="10.199999999999999">
      <c r="B418" s="165"/>
      <c r="D418" s="159" t="s">
        <v>167</v>
      </c>
      <c r="E418" s="166" t="s">
        <v>1</v>
      </c>
      <c r="F418" s="167" t="s">
        <v>559</v>
      </c>
      <c r="H418" s="168">
        <v>1</v>
      </c>
      <c r="I418" s="169"/>
      <c r="L418" s="165"/>
      <c r="M418" s="170"/>
      <c r="T418" s="171"/>
      <c r="AT418" s="166" t="s">
        <v>167</v>
      </c>
      <c r="AU418" s="166" t="s">
        <v>83</v>
      </c>
      <c r="AV418" s="13" t="s">
        <v>83</v>
      </c>
      <c r="AW418" s="13" t="s">
        <v>29</v>
      </c>
      <c r="AX418" s="13" t="s">
        <v>72</v>
      </c>
      <c r="AY418" s="166" t="s">
        <v>160</v>
      </c>
    </row>
    <row r="419" spans="2:65" s="12" customFormat="1" ht="10.199999999999999">
      <c r="B419" s="158"/>
      <c r="D419" s="159" t="s">
        <v>167</v>
      </c>
      <c r="E419" s="160" t="s">
        <v>1</v>
      </c>
      <c r="F419" s="161" t="s">
        <v>1501</v>
      </c>
      <c r="H419" s="160" t="s">
        <v>1</v>
      </c>
      <c r="I419" s="162"/>
      <c r="L419" s="158"/>
      <c r="M419" s="163"/>
      <c r="T419" s="164"/>
      <c r="AT419" s="160" t="s">
        <v>167</v>
      </c>
      <c r="AU419" s="160" t="s">
        <v>83</v>
      </c>
      <c r="AV419" s="12" t="s">
        <v>76</v>
      </c>
      <c r="AW419" s="12" t="s">
        <v>29</v>
      </c>
      <c r="AX419" s="12" t="s">
        <v>72</v>
      </c>
      <c r="AY419" s="160" t="s">
        <v>160</v>
      </c>
    </row>
    <row r="420" spans="2:65" s="12" customFormat="1" ht="10.199999999999999">
      <c r="B420" s="158"/>
      <c r="D420" s="159" t="s">
        <v>167</v>
      </c>
      <c r="E420" s="160" t="s">
        <v>1</v>
      </c>
      <c r="F420" s="161" t="s">
        <v>1502</v>
      </c>
      <c r="H420" s="160" t="s">
        <v>1</v>
      </c>
      <c r="I420" s="162"/>
      <c r="L420" s="158"/>
      <c r="M420" s="163"/>
      <c r="T420" s="164"/>
      <c r="AT420" s="160" t="s">
        <v>167</v>
      </c>
      <c r="AU420" s="160" t="s">
        <v>83</v>
      </c>
      <c r="AV420" s="12" t="s">
        <v>76</v>
      </c>
      <c r="AW420" s="12" t="s">
        <v>29</v>
      </c>
      <c r="AX420" s="12" t="s">
        <v>72</v>
      </c>
      <c r="AY420" s="160" t="s">
        <v>160</v>
      </c>
    </row>
    <row r="421" spans="2:65" s="13" customFormat="1" ht="10.199999999999999">
      <c r="B421" s="165"/>
      <c r="D421" s="159" t="s">
        <v>167</v>
      </c>
      <c r="E421" s="166" t="s">
        <v>1</v>
      </c>
      <c r="F421" s="167" t="s">
        <v>1503</v>
      </c>
      <c r="H421" s="168">
        <v>2</v>
      </c>
      <c r="I421" s="169"/>
      <c r="L421" s="165"/>
      <c r="M421" s="170"/>
      <c r="T421" s="171"/>
      <c r="AT421" s="166" t="s">
        <v>167</v>
      </c>
      <c r="AU421" s="166" t="s">
        <v>83</v>
      </c>
      <c r="AV421" s="13" t="s">
        <v>83</v>
      </c>
      <c r="AW421" s="13" t="s">
        <v>29</v>
      </c>
      <c r="AX421" s="13" t="s">
        <v>72</v>
      </c>
      <c r="AY421" s="166" t="s">
        <v>160</v>
      </c>
    </row>
    <row r="422" spans="2:65" s="13" customFormat="1" ht="10.199999999999999">
      <c r="B422" s="165"/>
      <c r="D422" s="159" t="s">
        <v>167</v>
      </c>
      <c r="E422" s="166" t="s">
        <v>1</v>
      </c>
      <c r="F422" s="167" t="s">
        <v>563</v>
      </c>
      <c r="H422" s="168">
        <v>1</v>
      </c>
      <c r="I422" s="169"/>
      <c r="L422" s="165"/>
      <c r="M422" s="170"/>
      <c r="T422" s="171"/>
      <c r="AT422" s="166" t="s">
        <v>167</v>
      </c>
      <c r="AU422" s="166" t="s">
        <v>83</v>
      </c>
      <c r="AV422" s="13" t="s">
        <v>83</v>
      </c>
      <c r="AW422" s="13" t="s">
        <v>29</v>
      </c>
      <c r="AX422" s="13" t="s">
        <v>72</v>
      </c>
      <c r="AY422" s="166" t="s">
        <v>160</v>
      </c>
    </row>
    <row r="423" spans="2:65" s="15" customFormat="1" ht="10.199999999999999">
      <c r="B423" s="179"/>
      <c r="D423" s="159" t="s">
        <v>167</v>
      </c>
      <c r="E423" s="180" t="s">
        <v>1</v>
      </c>
      <c r="F423" s="181" t="s">
        <v>224</v>
      </c>
      <c r="H423" s="182">
        <v>9</v>
      </c>
      <c r="I423" s="183"/>
      <c r="L423" s="179"/>
      <c r="M423" s="184"/>
      <c r="T423" s="185"/>
      <c r="AT423" s="180" t="s">
        <v>167</v>
      </c>
      <c r="AU423" s="180" t="s">
        <v>83</v>
      </c>
      <c r="AV423" s="15" t="s">
        <v>179</v>
      </c>
      <c r="AW423" s="15" t="s">
        <v>29</v>
      </c>
      <c r="AX423" s="15" t="s">
        <v>72</v>
      </c>
      <c r="AY423" s="180" t="s">
        <v>160</v>
      </c>
    </row>
    <row r="424" spans="2:65" s="12" customFormat="1" ht="10.199999999999999">
      <c r="B424" s="158"/>
      <c r="D424" s="159" t="s">
        <v>167</v>
      </c>
      <c r="E424" s="160" t="s">
        <v>1</v>
      </c>
      <c r="F424" s="161" t="s">
        <v>564</v>
      </c>
      <c r="H424" s="160" t="s">
        <v>1</v>
      </c>
      <c r="I424" s="162"/>
      <c r="L424" s="158"/>
      <c r="M424" s="163"/>
      <c r="T424" s="164"/>
      <c r="AT424" s="160" t="s">
        <v>167</v>
      </c>
      <c r="AU424" s="160" t="s">
        <v>83</v>
      </c>
      <c r="AV424" s="12" t="s">
        <v>76</v>
      </c>
      <c r="AW424" s="12" t="s">
        <v>29</v>
      </c>
      <c r="AX424" s="12" t="s">
        <v>72</v>
      </c>
      <c r="AY424" s="160" t="s">
        <v>160</v>
      </c>
    </row>
    <row r="425" spans="2:65" s="13" customFormat="1" ht="10.199999999999999">
      <c r="B425" s="165"/>
      <c r="D425" s="159" t="s">
        <v>167</v>
      </c>
      <c r="E425" s="166" t="s">
        <v>1</v>
      </c>
      <c r="F425" s="167" t="s">
        <v>83</v>
      </c>
      <c r="H425" s="168">
        <v>2</v>
      </c>
      <c r="I425" s="169"/>
      <c r="L425" s="165"/>
      <c r="M425" s="170"/>
      <c r="T425" s="171"/>
      <c r="AT425" s="166" t="s">
        <v>167</v>
      </c>
      <c r="AU425" s="166" t="s">
        <v>83</v>
      </c>
      <c r="AV425" s="13" t="s">
        <v>83</v>
      </c>
      <c r="AW425" s="13" t="s">
        <v>29</v>
      </c>
      <c r="AX425" s="13" t="s">
        <v>72</v>
      </c>
      <c r="AY425" s="166" t="s">
        <v>160</v>
      </c>
    </row>
    <row r="426" spans="2:65" s="15" customFormat="1" ht="10.199999999999999">
      <c r="B426" s="179"/>
      <c r="D426" s="159" t="s">
        <v>167</v>
      </c>
      <c r="E426" s="180" t="s">
        <v>1</v>
      </c>
      <c r="F426" s="181" t="s">
        <v>224</v>
      </c>
      <c r="H426" s="182">
        <v>2</v>
      </c>
      <c r="I426" s="183"/>
      <c r="L426" s="179"/>
      <c r="M426" s="184"/>
      <c r="T426" s="185"/>
      <c r="AT426" s="180" t="s">
        <v>167</v>
      </c>
      <c r="AU426" s="180" t="s">
        <v>83</v>
      </c>
      <c r="AV426" s="15" t="s">
        <v>179</v>
      </c>
      <c r="AW426" s="15" t="s">
        <v>29</v>
      </c>
      <c r="AX426" s="15" t="s">
        <v>72</v>
      </c>
      <c r="AY426" s="180" t="s">
        <v>160</v>
      </c>
    </row>
    <row r="427" spans="2:65" s="14" customFormat="1" ht="10.199999999999999">
      <c r="B427" s="172"/>
      <c r="D427" s="159" t="s">
        <v>167</v>
      </c>
      <c r="E427" s="173" t="s">
        <v>1</v>
      </c>
      <c r="F427" s="174" t="s">
        <v>174</v>
      </c>
      <c r="H427" s="175">
        <v>11</v>
      </c>
      <c r="I427" s="176"/>
      <c r="L427" s="172"/>
      <c r="M427" s="177"/>
      <c r="T427" s="178"/>
      <c r="AT427" s="173" t="s">
        <v>167</v>
      </c>
      <c r="AU427" s="173" t="s">
        <v>83</v>
      </c>
      <c r="AV427" s="14" t="s">
        <v>166</v>
      </c>
      <c r="AW427" s="14" t="s">
        <v>29</v>
      </c>
      <c r="AX427" s="14" t="s">
        <v>76</v>
      </c>
      <c r="AY427" s="173" t="s">
        <v>160</v>
      </c>
    </row>
    <row r="428" spans="2:65" s="1" customFormat="1" ht="24.15" customHeight="1">
      <c r="B428" s="143"/>
      <c r="C428" s="144" t="s">
        <v>501</v>
      </c>
      <c r="D428" s="144" t="s">
        <v>162</v>
      </c>
      <c r="E428" s="145" t="s">
        <v>574</v>
      </c>
      <c r="F428" s="146" t="s">
        <v>575</v>
      </c>
      <c r="G428" s="147" t="s">
        <v>289</v>
      </c>
      <c r="H428" s="148">
        <v>9</v>
      </c>
      <c r="I428" s="149"/>
      <c r="J428" s="150">
        <f>ROUND(I428*H428,2)</f>
        <v>0</v>
      </c>
      <c r="K428" s="151"/>
      <c r="L428" s="32"/>
      <c r="M428" s="152" t="s">
        <v>1</v>
      </c>
      <c r="N428" s="153" t="s">
        <v>38</v>
      </c>
      <c r="P428" s="154">
        <f>O428*H428</f>
        <v>0</v>
      </c>
      <c r="Q428" s="154">
        <v>0</v>
      </c>
      <c r="R428" s="154">
        <f>Q428*H428</f>
        <v>0</v>
      </c>
      <c r="S428" s="154">
        <v>0</v>
      </c>
      <c r="T428" s="155">
        <f>S428*H428</f>
        <v>0</v>
      </c>
      <c r="AR428" s="156" t="s">
        <v>166</v>
      </c>
      <c r="AT428" s="156" t="s">
        <v>162</v>
      </c>
      <c r="AU428" s="156" t="s">
        <v>83</v>
      </c>
      <c r="AY428" s="17" t="s">
        <v>160</v>
      </c>
      <c r="BE428" s="157">
        <f>IF(N428="základná",J428,0)</f>
        <v>0</v>
      </c>
      <c r="BF428" s="157">
        <f>IF(N428="znížená",J428,0)</f>
        <v>0</v>
      </c>
      <c r="BG428" s="157">
        <f>IF(N428="zákl. prenesená",J428,0)</f>
        <v>0</v>
      </c>
      <c r="BH428" s="157">
        <f>IF(N428="zníž. prenesená",J428,0)</f>
        <v>0</v>
      </c>
      <c r="BI428" s="157">
        <f>IF(N428="nulová",J428,0)</f>
        <v>0</v>
      </c>
      <c r="BJ428" s="17" t="s">
        <v>83</v>
      </c>
      <c r="BK428" s="157">
        <f>ROUND(I428*H428,2)</f>
        <v>0</v>
      </c>
      <c r="BL428" s="17" t="s">
        <v>166</v>
      </c>
      <c r="BM428" s="156" t="s">
        <v>504</v>
      </c>
    </row>
    <row r="429" spans="2:65" s="12" customFormat="1" ht="10.199999999999999">
      <c r="B429" s="158"/>
      <c r="D429" s="159" t="s">
        <v>167</v>
      </c>
      <c r="E429" s="160" t="s">
        <v>1</v>
      </c>
      <c r="F429" s="161" t="s">
        <v>577</v>
      </c>
      <c r="H429" s="160" t="s">
        <v>1</v>
      </c>
      <c r="I429" s="162"/>
      <c r="L429" s="158"/>
      <c r="M429" s="163"/>
      <c r="T429" s="164"/>
      <c r="AT429" s="160" t="s">
        <v>167</v>
      </c>
      <c r="AU429" s="160" t="s">
        <v>83</v>
      </c>
      <c r="AV429" s="12" t="s">
        <v>76</v>
      </c>
      <c r="AW429" s="12" t="s">
        <v>29</v>
      </c>
      <c r="AX429" s="12" t="s">
        <v>72</v>
      </c>
      <c r="AY429" s="160" t="s">
        <v>160</v>
      </c>
    </row>
    <row r="430" spans="2:65" s="13" customFormat="1" ht="10.199999999999999">
      <c r="B430" s="165"/>
      <c r="D430" s="159" t="s">
        <v>167</v>
      </c>
      <c r="E430" s="166" t="s">
        <v>1</v>
      </c>
      <c r="F430" s="167" t="s">
        <v>213</v>
      </c>
      <c r="H430" s="168">
        <v>9</v>
      </c>
      <c r="I430" s="169"/>
      <c r="L430" s="165"/>
      <c r="M430" s="170"/>
      <c r="T430" s="171"/>
      <c r="AT430" s="166" t="s">
        <v>167</v>
      </c>
      <c r="AU430" s="166" t="s">
        <v>83</v>
      </c>
      <c r="AV430" s="13" t="s">
        <v>83</v>
      </c>
      <c r="AW430" s="13" t="s">
        <v>29</v>
      </c>
      <c r="AX430" s="13" t="s">
        <v>72</v>
      </c>
      <c r="AY430" s="166" t="s">
        <v>160</v>
      </c>
    </row>
    <row r="431" spans="2:65" s="14" customFormat="1" ht="10.199999999999999">
      <c r="B431" s="172"/>
      <c r="D431" s="159" t="s">
        <v>167</v>
      </c>
      <c r="E431" s="173" t="s">
        <v>1</v>
      </c>
      <c r="F431" s="174" t="s">
        <v>174</v>
      </c>
      <c r="H431" s="175">
        <v>9</v>
      </c>
      <c r="I431" s="176"/>
      <c r="L431" s="172"/>
      <c r="M431" s="177"/>
      <c r="T431" s="178"/>
      <c r="AT431" s="173" t="s">
        <v>167</v>
      </c>
      <c r="AU431" s="173" t="s">
        <v>83</v>
      </c>
      <c r="AV431" s="14" t="s">
        <v>166</v>
      </c>
      <c r="AW431" s="14" t="s">
        <v>29</v>
      </c>
      <c r="AX431" s="14" t="s">
        <v>76</v>
      </c>
      <c r="AY431" s="173" t="s">
        <v>160</v>
      </c>
    </row>
    <row r="432" spans="2:65" s="1" customFormat="1" ht="16.5" customHeight="1">
      <c r="B432" s="143"/>
      <c r="C432" s="186" t="s">
        <v>328</v>
      </c>
      <c r="D432" s="186" t="s">
        <v>260</v>
      </c>
      <c r="E432" s="187" t="s">
        <v>578</v>
      </c>
      <c r="F432" s="188" t="s">
        <v>579</v>
      </c>
      <c r="G432" s="189" t="s">
        <v>289</v>
      </c>
      <c r="H432" s="190">
        <v>9</v>
      </c>
      <c r="I432" s="191"/>
      <c r="J432" s="192">
        <f>ROUND(I432*H432,2)</f>
        <v>0</v>
      </c>
      <c r="K432" s="193"/>
      <c r="L432" s="194"/>
      <c r="M432" s="195" t="s">
        <v>1</v>
      </c>
      <c r="N432" s="196" t="s">
        <v>38</v>
      </c>
      <c r="P432" s="154">
        <f>O432*H432</f>
        <v>0</v>
      </c>
      <c r="Q432" s="154">
        <v>0</v>
      </c>
      <c r="R432" s="154">
        <f>Q432*H432</f>
        <v>0</v>
      </c>
      <c r="S432" s="154">
        <v>0</v>
      </c>
      <c r="T432" s="155">
        <f>S432*H432</f>
        <v>0</v>
      </c>
      <c r="AR432" s="156" t="s">
        <v>187</v>
      </c>
      <c r="AT432" s="156" t="s">
        <v>260</v>
      </c>
      <c r="AU432" s="156" t="s">
        <v>83</v>
      </c>
      <c r="AY432" s="17" t="s">
        <v>160</v>
      </c>
      <c r="BE432" s="157">
        <f>IF(N432="základná",J432,0)</f>
        <v>0</v>
      </c>
      <c r="BF432" s="157">
        <f>IF(N432="znížená",J432,0)</f>
        <v>0</v>
      </c>
      <c r="BG432" s="157">
        <f>IF(N432="zákl. prenesená",J432,0)</f>
        <v>0</v>
      </c>
      <c r="BH432" s="157">
        <f>IF(N432="zníž. prenesená",J432,0)</f>
        <v>0</v>
      </c>
      <c r="BI432" s="157">
        <f>IF(N432="nulová",J432,0)</f>
        <v>0</v>
      </c>
      <c r="BJ432" s="17" t="s">
        <v>83</v>
      </c>
      <c r="BK432" s="157">
        <f>ROUND(I432*H432,2)</f>
        <v>0</v>
      </c>
      <c r="BL432" s="17" t="s">
        <v>166</v>
      </c>
      <c r="BM432" s="156" t="s">
        <v>507</v>
      </c>
    </row>
    <row r="433" spans="2:65" s="1" customFormat="1" ht="24.15" customHeight="1">
      <c r="B433" s="143"/>
      <c r="C433" s="144" t="s">
        <v>510</v>
      </c>
      <c r="D433" s="144" t="s">
        <v>162</v>
      </c>
      <c r="E433" s="145" t="s">
        <v>582</v>
      </c>
      <c r="F433" s="146" t="s">
        <v>583</v>
      </c>
      <c r="G433" s="147" t="s">
        <v>165</v>
      </c>
      <c r="H433" s="148">
        <v>40.6</v>
      </c>
      <c r="I433" s="149"/>
      <c r="J433" s="150">
        <f>ROUND(I433*H433,2)</f>
        <v>0</v>
      </c>
      <c r="K433" s="151"/>
      <c r="L433" s="32"/>
      <c r="M433" s="152" t="s">
        <v>1</v>
      </c>
      <c r="N433" s="153" t="s">
        <v>38</v>
      </c>
      <c r="P433" s="154">
        <f>O433*H433</f>
        <v>0</v>
      </c>
      <c r="Q433" s="154">
        <v>0</v>
      </c>
      <c r="R433" s="154">
        <f>Q433*H433</f>
        <v>0</v>
      </c>
      <c r="S433" s="154">
        <v>0</v>
      </c>
      <c r="T433" s="155">
        <f>S433*H433</f>
        <v>0</v>
      </c>
      <c r="AR433" s="156" t="s">
        <v>166</v>
      </c>
      <c r="AT433" s="156" t="s">
        <v>162</v>
      </c>
      <c r="AU433" s="156" t="s">
        <v>83</v>
      </c>
      <c r="AY433" s="17" t="s">
        <v>160</v>
      </c>
      <c r="BE433" s="157">
        <f>IF(N433="základná",J433,0)</f>
        <v>0</v>
      </c>
      <c r="BF433" s="157">
        <f>IF(N433="znížená",J433,0)</f>
        <v>0</v>
      </c>
      <c r="BG433" s="157">
        <f>IF(N433="zákl. prenesená",J433,0)</f>
        <v>0</v>
      </c>
      <c r="BH433" s="157">
        <f>IF(N433="zníž. prenesená",J433,0)</f>
        <v>0</v>
      </c>
      <c r="BI433" s="157">
        <f>IF(N433="nulová",J433,0)</f>
        <v>0</v>
      </c>
      <c r="BJ433" s="17" t="s">
        <v>83</v>
      </c>
      <c r="BK433" s="157">
        <f>ROUND(I433*H433,2)</f>
        <v>0</v>
      </c>
      <c r="BL433" s="17" t="s">
        <v>166</v>
      </c>
      <c r="BM433" s="156" t="s">
        <v>513</v>
      </c>
    </row>
    <row r="434" spans="2:65" s="12" customFormat="1" ht="20.399999999999999">
      <c r="B434" s="158"/>
      <c r="D434" s="159" t="s">
        <v>167</v>
      </c>
      <c r="E434" s="160" t="s">
        <v>1</v>
      </c>
      <c r="F434" s="161" t="s">
        <v>585</v>
      </c>
      <c r="H434" s="160" t="s">
        <v>1</v>
      </c>
      <c r="I434" s="162"/>
      <c r="L434" s="158"/>
      <c r="M434" s="163"/>
      <c r="T434" s="164"/>
      <c r="AT434" s="160" t="s">
        <v>167</v>
      </c>
      <c r="AU434" s="160" t="s">
        <v>83</v>
      </c>
      <c r="AV434" s="12" t="s">
        <v>76</v>
      </c>
      <c r="AW434" s="12" t="s">
        <v>29</v>
      </c>
      <c r="AX434" s="12" t="s">
        <v>72</v>
      </c>
      <c r="AY434" s="160" t="s">
        <v>160</v>
      </c>
    </row>
    <row r="435" spans="2:65" s="13" customFormat="1" ht="10.199999999999999">
      <c r="B435" s="165"/>
      <c r="D435" s="159" t="s">
        <v>167</v>
      </c>
      <c r="E435" s="166" t="s">
        <v>1</v>
      </c>
      <c r="F435" s="167" t="s">
        <v>1504</v>
      </c>
      <c r="H435" s="168">
        <v>0.96</v>
      </c>
      <c r="I435" s="169"/>
      <c r="L435" s="165"/>
      <c r="M435" s="170"/>
      <c r="T435" s="171"/>
      <c r="AT435" s="166" t="s">
        <v>167</v>
      </c>
      <c r="AU435" s="166" t="s">
        <v>83</v>
      </c>
      <c r="AV435" s="13" t="s">
        <v>83</v>
      </c>
      <c r="AW435" s="13" t="s">
        <v>29</v>
      </c>
      <c r="AX435" s="13" t="s">
        <v>72</v>
      </c>
      <c r="AY435" s="166" t="s">
        <v>160</v>
      </c>
    </row>
    <row r="436" spans="2:65" s="12" customFormat="1" ht="10.199999999999999">
      <c r="B436" s="158"/>
      <c r="D436" s="159" t="s">
        <v>167</v>
      </c>
      <c r="E436" s="160" t="s">
        <v>1</v>
      </c>
      <c r="F436" s="161" t="s">
        <v>1505</v>
      </c>
      <c r="H436" s="160" t="s">
        <v>1</v>
      </c>
      <c r="I436" s="162"/>
      <c r="L436" s="158"/>
      <c r="M436" s="163"/>
      <c r="T436" s="164"/>
      <c r="AT436" s="160" t="s">
        <v>167</v>
      </c>
      <c r="AU436" s="160" t="s">
        <v>83</v>
      </c>
      <c r="AV436" s="12" t="s">
        <v>76</v>
      </c>
      <c r="AW436" s="12" t="s">
        <v>29</v>
      </c>
      <c r="AX436" s="12" t="s">
        <v>72</v>
      </c>
      <c r="AY436" s="160" t="s">
        <v>160</v>
      </c>
    </row>
    <row r="437" spans="2:65" s="13" customFormat="1" ht="20.399999999999999">
      <c r="B437" s="165"/>
      <c r="D437" s="159" t="s">
        <v>167</v>
      </c>
      <c r="E437" s="166" t="s">
        <v>1</v>
      </c>
      <c r="F437" s="167" t="s">
        <v>1506</v>
      </c>
      <c r="H437" s="168">
        <v>0.48</v>
      </c>
      <c r="I437" s="169"/>
      <c r="L437" s="165"/>
      <c r="M437" s="170"/>
      <c r="T437" s="171"/>
      <c r="AT437" s="166" t="s">
        <v>167</v>
      </c>
      <c r="AU437" s="166" t="s">
        <v>83</v>
      </c>
      <c r="AV437" s="13" t="s">
        <v>83</v>
      </c>
      <c r="AW437" s="13" t="s">
        <v>29</v>
      </c>
      <c r="AX437" s="13" t="s">
        <v>72</v>
      </c>
      <c r="AY437" s="166" t="s">
        <v>160</v>
      </c>
    </row>
    <row r="438" spans="2:65" s="12" customFormat="1" ht="20.399999999999999">
      <c r="B438" s="158"/>
      <c r="D438" s="159" t="s">
        <v>167</v>
      </c>
      <c r="E438" s="160" t="s">
        <v>1</v>
      </c>
      <c r="F438" s="161" t="s">
        <v>1507</v>
      </c>
      <c r="H438" s="160" t="s">
        <v>1</v>
      </c>
      <c r="I438" s="162"/>
      <c r="L438" s="158"/>
      <c r="M438" s="163"/>
      <c r="T438" s="164"/>
      <c r="AT438" s="160" t="s">
        <v>167</v>
      </c>
      <c r="AU438" s="160" t="s">
        <v>83</v>
      </c>
      <c r="AV438" s="12" t="s">
        <v>76</v>
      </c>
      <c r="AW438" s="12" t="s">
        <v>29</v>
      </c>
      <c r="AX438" s="12" t="s">
        <v>72</v>
      </c>
      <c r="AY438" s="160" t="s">
        <v>160</v>
      </c>
    </row>
    <row r="439" spans="2:65" s="12" customFormat="1" ht="20.399999999999999">
      <c r="B439" s="158"/>
      <c r="D439" s="159" t="s">
        <v>167</v>
      </c>
      <c r="E439" s="160" t="s">
        <v>1</v>
      </c>
      <c r="F439" s="161" t="s">
        <v>1508</v>
      </c>
      <c r="H439" s="160" t="s">
        <v>1</v>
      </c>
      <c r="I439" s="162"/>
      <c r="L439" s="158"/>
      <c r="M439" s="163"/>
      <c r="T439" s="164"/>
      <c r="AT439" s="160" t="s">
        <v>167</v>
      </c>
      <c r="AU439" s="160" t="s">
        <v>83</v>
      </c>
      <c r="AV439" s="12" t="s">
        <v>76</v>
      </c>
      <c r="AW439" s="12" t="s">
        <v>29</v>
      </c>
      <c r="AX439" s="12" t="s">
        <v>72</v>
      </c>
      <c r="AY439" s="160" t="s">
        <v>160</v>
      </c>
    </row>
    <row r="440" spans="2:65" s="12" customFormat="1" ht="10.199999999999999">
      <c r="B440" s="158"/>
      <c r="D440" s="159" t="s">
        <v>167</v>
      </c>
      <c r="E440" s="160" t="s">
        <v>1</v>
      </c>
      <c r="F440" s="161" t="s">
        <v>1509</v>
      </c>
      <c r="H440" s="160" t="s">
        <v>1</v>
      </c>
      <c r="I440" s="162"/>
      <c r="L440" s="158"/>
      <c r="M440" s="163"/>
      <c r="T440" s="164"/>
      <c r="AT440" s="160" t="s">
        <v>167</v>
      </c>
      <c r="AU440" s="160" t="s">
        <v>83</v>
      </c>
      <c r="AV440" s="12" t="s">
        <v>76</v>
      </c>
      <c r="AW440" s="12" t="s">
        <v>29</v>
      </c>
      <c r="AX440" s="12" t="s">
        <v>72</v>
      </c>
      <c r="AY440" s="160" t="s">
        <v>160</v>
      </c>
    </row>
    <row r="441" spans="2:65" s="13" customFormat="1" ht="10.199999999999999">
      <c r="B441" s="165"/>
      <c r="D441" s="159" t="s">
        <v>167</v>
      </c>
      <c r="E441" s="166" t="s">
        <v>1</v>
      </c>
      <c r="F441" s="167" t="s">
        <v>1510</v>
      </c>
      <c r="H441" s="168">
        <v>1.2</v>
      </c>
      <c r="I441" s="169"/>
      <c r="L441" s="165"/>
      <c r="M441" s="170"/>
      <c r="T441" s="171"/>
      <c r="AT441" s="166" t="s">
        <v>167</v>
      </c>
      <c r="AU441" s="166" t="s">
        <v>83</v>
      </c>
      <c r="AV441" s="13" t="s">
        <v>83</v>
      </c>
      <c r="AW441" s="13" t="s">
        <v>29</v>
      </c>
      <c r="AX441" s="13" t="s">
        <v>72</v>
      </c>
      <c r="AY441" s="166" t="s">
        <v>160</v>
      </c>
    </row>
    <row r="442" spans="2:65" s="13" customFormat="1" ht="20.399999999999999">
      <c r="B442" s="165"/>
      <c r="D442" s="159" t="s">
        <v>167</v>
      </c>
      <c r="E442" s="166" t="s">
        <v>1</v>
      </c>
      <c r="F442" s="167" t="s">
        <v>1511</v>
      </c>
      <c r="H442" s="168">
        <v>12</v>
      </c>
      <c r="I442" s="169"/>
      <c r="L442" s="165"/>
      <c r="M442" s="170"/>
      <c r="T442" s="171"/>
      <c r="AT442" s="166" t="s">
        <v>167</v>
      </c>
      <c r="AU442" s="166" t="s">
        <v>83</v>
      </c>
      <c r="AV442" s="13" t="s">
        <v>83</v>
      </c>
      <c r="AW442" s="13" t="s">
        <v>29</v>
      </c>
      <c r="AX442" s="13" t="s">
        <v>72</v>
      </c>
      <c r="AY442" s="166" t="s">
        <v>160</v>
      </c>
    </row>
    <row r="443" spans="2:65" s="13" customFormat="1" ht="10.199999999999999">
      <c r="B443" s="165"/>
      <c r="D443" s="159" t="s">
        <v>167</v>
      </c>
      <c r="E443" s="166" t="s">
        <v>1</v>
      </c>
      <c r="F443" s="167" t="s">
        <v>1512</v>
      </c>
      <c r="H443" s="168">
        <v>1.5</v>
      </c>
      <c r="I443" s="169"/>
      <c r="L443" s="165"/>
      <c r="M443" s="170"/>
      <c r="T443" s="171"/>
      <c r="AT443" s="166" t="s">
        <v>167</v>
      </c>
      <c r="AU443" s="166" t="s">
        <v>83</v>
      </c>
      <c r="AV443" s="13" t="s">
        <v>83</v>
      </c>
      <c r="AW443" s="13" t="s">
        <v>29</v>
      </c>
      <c r="AX443" s="13" t="s">
        <v>72</v>
      </c>
      <c r="AY443" s="166" t="s">
        <v>160</v>
      </c>
    </row>
    <row r="444" spans="2:65" s="13" customFormat="1" ht="10.199999999999999">
      <c r="B444" s="165"/>
      <c r="D444" s="159" t="s">
        <v>167</v>
      </c>
      <c r="E444" s="166" t="s">
        <v>1</v>
      </c>
      <c r="F444" s="167" t="s">
        <v>1513</v>
      </c>
      <c r="H444" s="168">
        <v>11.6</v>
      </c>
      <c r="I444" s="169"/>
      <c r="L444" s="165"/>
      <c r="M444" s="170"/>
      <c r="T444" s="171"/>
      <c r="AT444" s="166" t="s">
        <v>167</v>
      </c>
      <c r="AU444" s="166" t="s">
        <v>83</v>
      </c>
      <c r="AV444" s="13" t="s">
        <v>83</v>
      </c>
      <c r="AW444" s="13" t="s">
        <v>29</v>
      </c>
      <c r="AX444" s="13" t="s">
        <v>72</v>
      </c>
      <c r="AY444" s="166" t="s">
        <v>160</v>
      </c>
    </row>
    <row r="445" spans="2:65" s="13" customFormat="1" ht="10.199999999999999">
      <c r="B445" s="165"/>
      <c r="D445" s="159" t="s">
        <v>167</v>
      </c>
      <c r="E445" s="166" t="s">
        <v>1</v>
      </c>
      <c r="F445" s="167" t="s">
        <v>1514</v>
      </c>
      <c r="H445" s="168">
        <v>2.4</v>
      </c>
      <c r="I445" s="169"/>
      <c r="L445" s="165"/>
      <c r="M445" s="170"/>
      <c r="T445" s="171"/>
      <c r="AT445" s="166" t="s">
        <v>167</v>
      </c>
      <c r="AU445" s="166" t="s">
        <v>83</v>
      </c>
      <c r="AV445" s="13" t="s">
        <v>83</v>
      </c>
      <c r="AW445" s="13" t="s">
        <v>29</v>
      </c>
      <c r="AX445" s="13" t="s">
        <v>72</v>
      </c>
      <c r="AY445" s="166" t="s">
        <v>160</v>
      </c>
    </row>
    <row r="446" spans="2:65" s="13" customFormat="1" ht="10.199999999999999">
      <c r="B446" s="165"/>
      <c r="D446" s="159" t="s">
        <v>167</v>
      </c>
      <c r="E446" s="166" t="s">
        <v>1</v>
      </c>
      <c r="F446" s="167" t="s">
        <v>1515</v>
      </c>
      <c r="H446" s="168">
        <v>1.58</v>
      </c>
      <c r="I446" s="169"/>
      <c r="L446" s="165"/>
      <c r="M446" s="170"/>
      <c r="T446" s="171"/>
      <c r="AT446" s="166" t="s">
        <v>167</v>
      </c>
      <c r="AU446" s="166" t="s">
        <v>83</v>
      </c>
      <c r="AV446" s="13" t="s">
        <v>83</v>
      </c>
      <c r="AW446" s="13" t="s">
        <v>29</v>
      </c>
      <c r="AX446" s="13" t="s">
        <v>72</v>
      </c>
      <c r="AY446" s="166" t="s">
        <v>160</v>
      </c>
    </row>
    <row r="447" spans="2:65" s="12" customFormat="1" ht="10.199999999999999">
      <c r="B447" s="158"/>
      <c r="D447" s="159" t="s">
        <v>167</v>
      </c>
      <c r="E447" s="160" t="s">
        <v>1</v>
      </c>
      <c r="F447" s="161" t="s">
        <v>1516</v>
      </c>
      <c r="H447" s="160" t="s">
        <v>1</v>
      </c>
      <c r="I447" s="162"/>
      <c r="L447" s="158"/>
      <c r="M447" s="163"/>
      <c r="T447" s="164"/>
      <c r="AT447" s="160" t="s">
        <v>167</v>
      </c>
      <c r="AU447" s="160" t="s">
        <v>83</v>
      </c>
      <c r="AV447" s="12" t="s">
        <v>76</v>
      </c>
      <c r="AW447" s="12" t="s">
        <v>29</v>
      </c>
      <c r="AX447" s="12" t="s">
        <v>72</v>
      </c>
      <c r="AY447" s="160" t="s">
        <v>160</v>
      </c>
    </row>
    <row r="448" spans="2:65" s="13" customFormat="1" ht="20.399999999999999">
      <c r="B448" s="165"/>
      <c r="D448" s="159" t="s">
        <v>167</v>
      </c>
      <c r="E448" s="166" t="s">
        <v>1</v>
      </c>
      <c r="F448" s="167" t="s">
        <v>1517</v>
      </c>
      <c r="H448" s="168">
        <v>8.8800000000000008</v>
      </c>
      <c r="I448" s="169"/>
      <c r="L448" s="165"/>
      <c r="M448" s="170"/>
      <c r="T448" s="171"/>
      <c r="AT448" s="166" t="s">
        <v>167</v>
      </c>
      <c r="AU448" s="166" t="s">
        <v>83</v>
      </c>
      <c r="AV448" s="13" t="s">
        <v>83</v>
      </c>
      <c r="AW448" s="13" t="s">
        <v>29</v>
      </c>
      <c r="AX448" s="13" t="s">
        <v>72</v>
      </c>
      <c r="AY448" s="166" t="s">
        <v>160</v>
      </c>
    </row>
    <row r="449" spans="2:65" s="14" customFormat="1" ht="10.199999999999999">
      <c r="B449" s="172"/>
      <c r="D449" s="159" t="s">
        <v>167</v>
      </c>
      <c r="E449" s="173" t="s">
        <v>1</v>
      </c>
      <c r="F449" s="174" t="s">
        <v>174</v>
      </c>
      <c r="H449" s="175">
        <v>40.6</v>
      </c>
      <c r="I449" s="176"/>
      <c r="L449" s="172"/>
      <c r="M449" s="177"/>
      <c r="T449" s="178"/>
      <c r="AT449" s="173" t="s">
        <v>167</v>
      </c>
      <c r="AU449" s="173" t="s">
        <v>83</v>
      </c>
      <c r="AV449" s="14" t="s">
        <v>166</v>
      </c>
      <c r="AW449" s="14" t="s">
        <v>29</v>
      </c>
      <c r="AX449" s="14" t="s">
        <v>76</v>
      </c>
      <c r="AY449" s="173" t="s">
        <v>160</v>
      </c>
    </row>
    <row r="450" spans="2:65" s="1" customFormat="1" ht="33" customHeight="1">
      <c r="B450" s="143"/>
      <c r="C450" s="144" t="s">
        <v>339</v>
      </c>
      <c r="D450" s="144" t="s">
        <v>162</v>
      </c>
      <c r="E450" s="145" t="s">
        <v>599</v>
      </c>
      <c r="F450" s="146" t="s">
        <v>600</v>
      </c>
      <c r="G450" s="147" t="s">
        <v>601</v>
      </c>
      <c r="H450" s="148">
        <v>127</v>
      </c>
      <c r="I450" s="149"/>
      <c r="J450" s="150">
        <f>ROUND(I450*H450,2)</f>
        <v>0</v>
      </c>
      <c r="K450" s="151"/>
      <c r="L450" s="32"/>
      <c r="M450" s="152" t="s">
        <v>1</v>
      </c>
      <c r="N450" s="153" t="s">
        <v>38</v>
      </c>
      <c r="P450" s="154">
        <f>O450*H450</f>
        <v>0</v>
      </c>
      <c r="Q450" s="154">
        <v>0</v>
      </c>
      <c r="R450" s="154">
        <f>Q450*H450</f>
        <v>0</v>
      </c>
      <c r="S450" s="154">
        <v>0</v>
      </c>
      <c r="T450" s="155">
        <f>S450*H450</f>
        <v>0</v>
      </c>
      <c r="AR450" s="156" t="s">
        <v>166</v>
      </c>
      <c r="AT450" s="156" t="s">
        <v>162</v>
      </c>
      <c r="AU450" s="156" t="s">
        <v>83</v>
      </c>
      <c r="AY450" s="17" t="s">
        <v>160</v>
      </c>
      <c r="BE450" s="157">
        <f>IF(N450="základná",J450,0)</f>
        <v>0</v>
      </c>
      <c r="BF450" s="157">
        <f>IF(N450="znížená",J450,0)</f>
        <v>0</v>
      </c>
      <c r="BG450" s="157">
        <f>IF(N450="zákl. prenesená",J450,0)</f>
        <v>0</v>
      </c>
      <c r="BH450" s="157">
        <f>IF(N450="zníž. prenesená",J450,0)</f>
        <v>0</v>
      </c>
      <c r="BI450" s="157">
        <f>IF(N450="nulová",J450,0)</f>
        <v>0</v>
      </c>
      <c r="BJ450" s="17" t="s">
        <v>83</v>
      </c>
      <c r="BK450" s="157">
        <f>ROUND(I450*H450,2)</f>
        <v>0</v>
      </c>
      <c r="BL450" s="17" t="s">
        <v>166</v>
      </c>
      <c r="BM450" s="156" t="s">
        <v>516</v>
      </c>
    </row>
    <row r="451" spans="2:65" s="12" customFormat="1" ht="10.199999999999999">
      <c r="B451" s="158"/>
      <c r="D451" s="159" t="s">
        <v>167</v>
      </c>
      <c r="E451" s="160" t="s">
        <v>1</v>
      </c>
      <c r="F451" s="161" t="s">
        <v>603</v>
      </c>
      <c r="H451" s="160" t="s">
        <v>1</v>
      </c>
      <c r="I451" s="162"/>
      <c r="L451" s="158"/>
      <c r="M451" s="163"/>
      <c r="T451" s="164"/>
      <c r="AT451" s="160" t="s">
        <v>167</v>
      </c>
      <c r="AU451" s="160" t="s">
        <v>83</v>
      </c>
      <c r="AV451" s="12" t="s">
        <v>76</v>
      </c>
      <c r="AW451" s="12" t="s">
        <v>29</v>
      </c>
      <c r="AX451" s="12" t="s">
        <v>72</v>
      </c>
      <c r="AY451" s="160" t="s">
        <v>160</v>
      </c>
    </row>
    <row r="452" spans="2:65" s="12" customFormat="1" ht="10.199999999999999">
      <c r="B452" s="158"/>
      <c r="D452" s="159" t="s">
        <v>167</v>
      </c>
      <c r="E452" s="160" t="s">
        <v>1</v>
      </c>
      <c r="F452" s="161" t="s">
        <v>1443</v>
      </c>
      <c r="H452" s="160" t="s">
        <v>1</v>
      </c>
      <c r="I452" s="162"/>
      <c r="L452" s="158"/>
      <c r="M452" s="163"/>
      <c r="T452" s="164"/>
      <c r="AT452" s="160" t="s">
        <v>167</v>
      </c>
      <c r="AU452" s="160" t="s">
        <v>83</v>
      </c>
      <c r="AV452" s="12" t="s">
        <v>76</v>
      </c>
      <c r="AW452" s="12" t="s">
        <v>29</v>
      </c>
      <c r="AX452" s="12" t="s">
        <v>72</v>
      </c>
      <c r="AY452" s="160" t="s">
        <v>160</v>
      </c>
    </row>
    <row r="453" spans="2:65" s="13" customFormat="1" ht="10.199999999999999">
      <c r="B453" s="165"/>
      <c r="D453" s="159" t="s">
        <v>167</v>
      </c>
      <c r="E453" s="166" t="s">
        <v>1</v>
      </c>
      <c r="F453" s="167" t="s">
        <v>189</v>
      </c>
      <c r="H453" s="168">
        <v>25</v>
      </c>
      <c r="I453" s="169"/>
      <c r="L453" s="165"/>
      <c r="M453" s="170"/>
      <c r="T453" s="171"/>
      <c r="AT453" s="166" t="s">
        <v>167</v>
      </c>
      <c r="AU453" s="166" t="s">
        <v>83</v>
      </c>
      <c r="AV453" s="13" t="s">
        <v>83</v>
      </c>
      <c r="AW453" s="13" t="s">
        <v>29</v>
      </c>
      <c r="AX453" s="13" t="s">
        <v>72</v>
      </c>
      <c r="AY453" s="166" t="s">
        <v>160</v>
      </c>
    </row>
    <row r="454" spans="2:65" s="13" customFormat="1" ht="10.199999999999999">
      <c r="B454" s="165"/>
      <c r="D454" s="159" t="s">
        <v>167</v>
      </c>
      <c r="E454" s="166" t="s">
        <v>1</v>
      </c>
      <c r="F454" s="167" t="s">
        <v>1518</v>
      </c>
      <c r="H454" s="168">
        <v>17</v>
      </c>
      <c r="I454" s="169"/>
      <c r="L454" s="165"/>
      <c r="M454" s="170"/>
      <c r="T454" s="171"/>
      <c r="AT454" s="166" t="s">
        <v>167</v>
      </c>
      <c r="AU454" s="166" t="s">
        <v>83</v>
      </c>
      <c r="AV454" s="13" t="s">
        <v>83</v>
      </c>
      <c r="AW454" s="13" t="s">
        <v>29</v>
      </c>
      <c r="AX454" s="13" t="s">
        <v>72</v>
      </c>
      <c r="AY454" s="166" t="s">
        <v>160</v>
      </c>
    </row>
    <row r="455" spans="2:65" s="12" customFormat="1" ht="10.199999999999999">
      <c r="B455" s="158"/>
      <c r="D455" s="159" t="s">
        <v>167</v>
      </c>
      <c r="E455" s="160" t="s">
        <v>1</v>
      </c>
      <c r="F455" s="161" t="s">
        <v>1466</v>
      </c>
      <c r="H455" s="160" t="s">
        <v>1</v>
      </c>
      <c r="I455" s="162"/>
      <c r="L455" s="158"/>
      <c r="M455" s="163"/>
      <c r="T455" s="164"/>
      <c r="AT455" s="160" t="s">
        <v>167</v>
      </c>
      <c r="AU455" s="160" t="s">
        <v>83</v>
      </c>
      <c r="AV455" s="12" t="s">
        <v>76</v>
      </c>
      <c r="AW455" s="12" t="s">
        <v>29</v>
      </c>
      <c r="AX455" s="12" t="s">
        <v>72</v>
      </c>
      <c r="AY455" s="160" t="s">
        <v>160</v>
      </c>
    </row>
    <row r="456" spans="2:65" s="13" customFormat="1" ht="10.199999999999999">
      <c r="B456" s="165"/>
      <c r="D456" s="159" t="s">
        <v>167</v>
      </c>
      <c r="E456" s="166" t="s">
        <v>1</v>
      </c>
      <c r="F456" s="167" t="s">
        <v>732</v>
      </c>
      <c r="H456" s="168">
        <v>85</v>
      </c>
      <c r="I456" s="169"/>
      <c r="L456" s="165"/>
      <c r="M456" s="170"/>
      <c r="T456" s="171"/>
      <c r="AT456" s="166" t="s">
        <v>167</v>
      </c>
      <c r="AU456" s="166" t="s">
        <v>83</v>
      </c>
      <c r="AV456" s="13" t="s">
        <v>83</v>
      </c>
      <c r="AW456" s="13" t="s">
        <v>29</v>
      </c>
      <c r="AX456" s="13" t="s">
        <v>72</v>
      </c>
      <c r="AY456" s="166" t="s">
        <v>160</v>
      </c>
    </row>
    <row r="457" spans="2:65" s="12" customFormat="1" ht="10.199999999999999">
      <c r="B457" s="158"/>
      <c r="D457" s="159" t="s">
        <v>167</v>
      </c>
      <c r="E457" s="160" t="s">
        <v>1</v>
      </c>
      <c r="F457" s="161" t="s">
        <v>323</v>
      </c>
      <c r="H457" s="160" t="s">
        <v>1</v>
      </c>
      <c r="I457" s="162"/>
      <c r="L457" s="158"/>
      <c r="M457" s="163"/>
      <c r="T457" s="164"/>
      <c r="AT457" s="160" t="s">
        <v>167</v>
      </c>
      <c r="AU457" s="160" t="s">
        <v>83</v>
      </c>
      <c r="AV457" s="12" t="s">
        <v>76</v>
      </c>
      <c r="AW457" s="12" t="s">
        <v>29</v>
      </c>
      <c r="AX457" s="12" t="s">
        <v>72</v>
      </c>
      <c r="AY457" s="160" t="s">
        <v>160</v>
      </c>
    </row>
    <row r="458" spans="2:65" s="12" customFormat="1" ht="10.199999999999999">
      <c r="B458" s="158"/>
      <c r="D458" s="159" t="s">
        <v>167</v>
      </c>
      <c r="E458" s="160" t="s">
        <v>1</v>
      </c>
      <c r="F458" s="161" t="s">
        <v>276</v>
      </c>
      <c r="H458" s="160" t="s">
        <v>1</v>
      </c>
      <c r="I458" s="162"/>
      <c r="L458" s="158"/>
      <c r="M458" s="163"/>
      <c r="T458" s="164"/>
      <c r="AT458" s="160" t="s">
        <v>167</v>
      </c>
      <c r="AU458" s="160" t="s">
        <v>83</v>
      </c>
      <c r="AV458" s="12" t="s">
        <v>76</v>
      </c>
      <c r="AW458" s="12" t="s">
        <v>29</v>
      </c>
      <c r="AX458" s="12" t="s">
        <v>72</v>
      </c>
      <c r="AY458" s="160" t="s">
        <v>160</v>
      </c>
    </row>
    <row r="459" spans="2:65" s="15" customFormat="1" ht="10.199999999999999">
      <c r="B459" s="179"/>
      <c r="D459" s="159" t="s">
        <v>167</v>
      </c>
      <c r="E459" s="180" t="s">
        <v>1</v>
      </c>
      <c r="F459" s="181" t="s">
        <v>224</v>
      </c>
      <c r="H459" s="182">
        <v>127</v>
      </c>
      <c r="I459" s="183"/>
      <c r="L459" s="179"/>
      <c r="M459" s="184"/>
      <c r="T459" s="185"/>
      <c r="AT459" s="180" t="s">
        <v>167</v>
      </c>
      <c r="AU459" s="180" t="s">
        <v>83</v>
      </c>
      <c r="AV459" s="15" t="s">
        <v>179</v>
      </c>
      <c r="AW459" s="15" t="s">
        <v>29</v>
      </c>
      <c r="AX459" s="15" t="s">
        <v>72</v>
      </c>
      <c r="AY459" s="180" t="s">
        <v>160</v>
      </c>
    </row>
    <row r="460" spans="2:65" s="12" customFormat="1" ht="20.399999999999999">
      <c r="B460" s="158"/>
      <c r="D460" s="159" t="s">
        <v>167</v>
      </c>
      <c r="E460" s="160" t="s">
        <v>1</v>
      </c>
      <c r="F460" s="161" t="s">
        <v>605</v>
      </c>
      <c r="H460" s="160" t="s">
        <v>1</v>
      </c>
      <c r="I460" s="162"/>
      <c r="L460" s="158"/>
      <c r="M460" s="163"/>
      <c r="T460" s="164"/>
      <c r="AT460" s="160" t="s">
        <v>167</v>
      </c>
      <c r="AU460" s="160" t="s">
        <v>83</v>
      </c>
      <c r="AV460" s="12" t="s">
        <v>76</v>
      </c>
      <c r="AW460" s="12" t="s">
        <v>29</v>
      </c>
      <c r="AX460" s="12" t="s">
        <v>72</v>
      </c>
      <c r="AY460" s="160" t="s">
        <v>160</v>
      </c>
    </row>
    <row r="461" spans="2:65" s="12" customFormat="1" ht="10.199999999999999">
      <c r="B461" s="158"/>
      <c r="D461" s="159" t="s">
        <v>167</v>
      </c>
      <c r="E461" s="160" t="s">
        <v>1</v>
      </c>
      <c r="F461" s="161" t="s">
        <v>323</v>
      </c>
      <c r="H461" s="160" t="s">
        <v>1</v>
      </c>
      <c r="I461" s="162"/>
      <c r="L461" s="158"/>
      <c r="M461" s="163"/>
      <c r="T461" s="164"/>
      <c r="AT461" s="160" t="s">
        <v>167</v>
      </c>
      <c r="AU461" s="160" t="s">
        <v>83</v>
      </c>
      <c r="AV461" s="12" t="s">
        <v>76</v>
      </c>
      <c r="AW461" s="12" t="s">
        <v>29</v>
      </c>
      <c r="AX461" s="12" t="s">
        <v>72</v>
      </c>
      <c r="AY461" s="160" t="s">
        <v>160</v>
      </c>
    </row>
    <row r="462" spans="2:65" s="12" customFormat="1" ht="10.199999999999999">
      <c r="B462" s="158"/>
      <c r="D462" s="159" t="s">
        <v>167</v>
      </c>
      <c r="E462" s="160" t="s">
        <v>1</v>
      </c>
      <c r="F462" s="161" t="s">
        <v>276</v>
      </c>
      <c r="H462" s="160" t="s">
        <v>1</v>
      </c>
      <c r="I462" s="162"/>
      <c r="L462" s="158"/>
      <c r="M462" s="163"/>
      <c r="T462" s="164"/>
      <c r="AT462" s="160" t="s">
        <v>167</v>
      </c>
      <c r="AU462" s="160" t="s">
        <v>83</v>
      </c>
      <c r="AV462" s="12" t="s">
        <v>76</v>
      </c>
      <c r="AW462" s="12" t="s">
        <v>29</v>
      </c>
      <c r="AX462" s="12" t="s">
        <v>72</v>
      </c>
      <c r="AY462" s="160" t="s">
        <v>160</v>
      </c>
    </row>
    <row r="463" spans="2:65" s="15" customFormat="1" ht="10.199999999999999">
      <c r="B463" s="179"/>
      <c r="D463" s="159" t="s">
        <v>167</v>
      </c>
      <c r="E463" s="180" t="s">
        <v>1</v>
      </c>
      <c r="F463" s="181" t="s">
        <v>224</v>
      </c>
      <c r="H463" s="182">
        <v>0</v>
      </c>
      <c r="I463" s="183"/>
      <c r="L463" s="179"/>
      <c r="M463" s="184"/>
      <c r="T463" s="185"/>
      <c r="AT463" s="180" t="s">
        <v>167</v>
      </c>
      <c r="AU463" s="180" t="s">
        <v>83</v>
      </c>
      <c r="AV463" s="15" t="s">
        <v>179</v>
      </c>
      <c r="AW463" s="15" t="s">
        <v>29</v>
      </c>
      <c r="AX463" s="15" t="s">
        <v>72</v>
      </c>
      <c r="AY463" s="180" t="s">
        <v>160</v>
      </c>
    </row>
    <row r="464" spans="2:65" s="12" customFormat="1" ht="10.199999999999999">
      <c r="B464" s="158"/>
      <c r="D464" s="159" t="s">
        <v>167</v>
      </c>
      <c r="E464" s="160" t="s">
        <v>1</v>
      </c>
      <c r="F464" s="161" t="s">
        <v>606</v>
      </c>
      <c r="H464" s="160" t="s">
        <v>1</v>
      </c>
      <c r="I464" s="162"/>
      <c r="L464" s="158"/>
      <c r="M464" s="163"/>
      <c r="T464" s="164"/>
      <c r="AT464" s="160" t="s">
        <v>167</v>
      </c>
      <c r="AU464" s="160" t="s">
        <v>83</v>
      </c>
      <c r="AV464" s="12" t="s">
        <v>76</v>
      </c>
      <c r="AW464" s="12" t="s">
        <v>29</v>
      </c>
      <c r="AX464" s="12" t="s">
        <v>72</v>
      </c>
      <c r="AY464" s="160" t="s">
        <v>160</v>
      </c>
    </row>
    <row r="465" spans="2:65" s="12" customFormat="1" ht="10.199999999999999">
      <c r="B465" s="158"/>
      <c r="D465" s="159" t="s">
        <v>167</v>
      </c>
      <c r="E465" s="160" t="s">
        <v>1</v>
      </c>
      <c r="F465" s="161" t="s">
        <v>323</v>
      </c>
      <c r="H465" s="160" t="s">
        <v>1</v>
      </c>
      <c r="I465" s="162"/>
      <c r="L465" s="158"/>
      <c r="M465" s="163"/>
      <c r="T465" s="164"/>
      <c r="AT465" s="160" t="s">
        <v>167</v>
      </c>
      <c r="AU465" s="160" t="s">
        <v>83</v>
      </c>
      <c r="AV465" s="12" t="s">
        <v>76</v>
      </c>
      <c r="AW465" s="12" t="s">
        <v>29</v>
      </c>
      <c r="AX465" s="12" t="s">
        <v>72</v>
      </c>
      <c r="AY465" s="160" t="s">
        <v>160</v>
      </c>
    </row>
    <row r="466" spans="2:65" s="15" customFormat="1" ht="10.199999999999999">
      <c r="B466" s="179"/>
      <c r="D466" s="159" t="s">
        <v>167</v>
      </c>
      <c r="E466" s="180" t="s">
        <v>1</v>
      </c>
      <c r="F466" s="181" t="s">
        <v>224</v>
      </c>
      <c r="H466" s="182">
        <v>0</v>
      </c>
      <c r="I466" s="183"/>
      <c r="L466" s="179"/>
      <c r="M466" s="184"/>
      <c r="T466" s="185"/>
      <c r="AT466" s="180" t="s">
        <v>167</v>
      </c>
      <c r="AU466" s="180" t="s">
        <v>83</v>
      </c>
      <c r="AV466" s="15" t="s">
        <v>179</v>
      </c>
      <c r="AW466" s="15" t="s">
        <v>29</v>
      </c>
      <c r="AX466" s="15" t="s">
        <v>72</v>
      </c>
      <c r="AY466" s="180" t="s">
        <v>160</v>
      </c>
    </row>
    <row r="467" spans="2:65" s="14" customFormat="1" ht="10.199999999999999">
      <c r="B467" s="172"/>
      <c r="D467" s="159" t="s">
        <v>167</v>
      </c>
      <c r="E467" s="173" t="s">
        <v>1</v>
      </c>
      <c r="F467" s="174" t="s">
        <v>174</v>
      </c>
      <c r="H467" s="175">
        <v>127</v>
      </c>
      <c r="I467" s="176"/>
      <c r="L467" s="172"/>
      <c r="M467" s="177"/>
      <c r="T467" s="178"/>
      <c r="AT467" s="173" t="s">
        <v>167</v>
      </c>
      <c r="AU467" s="173" t="s">
        <v>83</v>
      </c>
      <c r="AV467" s="14" t="s">
        <v>166</v>
      </c>
      <c r="AW467" s="14" t="s">
        <v>29</v>
      </c>
      <c r="AX467" s="14" t="s">
        <v>76</v>
      </c>
      <c r="AY467" s="173" t="s">
        <v>160</v>
      </c>
    </row>
    <row r="468" spans="2:65" s="1" customFormat="1" ht="16.5" customHeight="1">
      <c r="B468" s="143"/>
      <c r="C468" s="186" t="s">
        <v>518</v>
      </c>
      <c r="D468" s="186" t="s">
        <v>260</v>
      </c>
      <c r="E468" s="187" t="s">
        <v>608</v>
      </c>
      <c r="F468" s="188" t="s">
        <v>609</v>
      </c>
      <c r="G468" s="189" t="s">
        <v>289</v>
      </c>
      <c r="H468" s="190">
        <v>128.27000000000001</v>
      </c>
      <c r="I468" s="191"/>
      <c r="J468" s="192">
        <f>ROUND(I468*H468,2)</f>
        <v>0</v>
      </c>
      <c r="K468" s="193"/>
      <c r="L468" s="194"/>
      <c r="M468" s="195" t="s">
        <v>1</v>
      </c>
      <c r="N468" s="196" t="s">
        <v>38</v>
      </c>
      <c r="P468" s="154">
        <f>O468*H468</f>
        <v>0</v>
      </c>
      <c r="Q468" s="154">
        <v>0</v>
      </c>
      <c r="R468" s="154">
        <f>Q468*H468</f>
        <v>0</v>
      </c>
      <c r="S468" s="154">
        <v>0</v>
      </c>
      <c r="T468" s="155">
        <f>S468*H468</f>
        <v>0</v>
      </c>
      <c r="AR468" s="156" t="s">
        <v>187</v>
      </c>
      <c r="AT468" s="156" t="s">
        <v>260</v>
      </c>
      <c r="AU468" s="156" t="s">
        <v>83</v>
      </c>
      <c r="AY468" s="17" t="s">
        <v>160</v>
      </c>
      <c r="BE468" s="157">
        <f>IF(N468="základná",J468,0)</f>
        <v>0</v>
      </c>
      <c r="BF468" s="157">
        <f>IF(N468="znížená",J468,0)</f>
        <v>0</v>
      </c>
      <c r="BG468" s="157">
        <f>IF(N468="zákl. prenesená",J468,0)</f>
        <v>0</v>
      </c>
      <c r="BH468" s="157">
        <f>IF(N468="zníž. prenesená",J468,0)</f>
        <v>0</v>
      </c>
      <c r="BI468" s="157">
        <f>IF(N468="nulová",J468,0)</f>
        <v>0</v>
      </c>
      <c r="BJ468" s="17" t="s">
        <v>83</v>
      </c>
      <c r="BK468" s="157">
        <f>ROUND(I468*H468,2)</f>
        <v>0</v>
      </c>
      <c r="BL468" s="17" t="s">
        <v>166</v>
      </c>
      <c r="BM468" s="156" t="s">
        <v>521</v>
      </c>
    </row>
    <row r="469" spans="2:65" s="12" customFormat="1" ht="10.199999999999999">
      <c r="B469" s="158"/>
      <c r="D469" s="159" t="s">
        <v>167</v>
      </c>
      <c r="E469" s="160" t="s">
        <v>1</v>
      </c>
      <c r="F469" s="161" t="s">
        <v>1519</v>
      </c>
      <c r="H469" s="160" t="s">
        <v>1</v>
      </c>
      <c r="I469" s="162"/>
      <c r="L469" s="158"/>
      <c r="M469" s="163"/>
      <c r="T469" s="164"/>
      <c r="AT469" s="160" t="s">
        <v>167</v>
      </c>
      <c r="AU469" s="160" t="s">
        <v>83</v>
      </c>
      <c r="AV469" s="12" t="s">
        <v>76</v>
      </c>
      <c r="AW469" s="12" t="s">
        <v>29</v>
      </c>
      <c r="AX469" s="12" t="s">
        <v>72</v>
      </c>
      <c r="AY469" s="160" t="s">
        <v>160</v>
      </c>
    </row>
    <row r="470" spans="2:65" s="12" customFormat="1" ht="10.199999999999999">
      <c r="B470" s="158"/>
      <c r="D470" s="159" t="s">
        <v>167</v>
      </c>
      <c r="E470" s="160" t="s">
        <v>1</v>
      </c>
      <c r="F470" s="161" t="s">
        <v>1443</v>
      </c>
      <c r="H470" s="160" t="s">
        <v>1</v>
      </c>
      <c r="I470" s="162"/>
      <c r="L470" s="158"/>
      <c r="M470" s="163"/>
      <c r="T470" s="164"/>
      <c r="AT470" s="160" t="s">
        <v>167</v>
      </c>
      <c r="AU470" s="160" t="s">
        <v>83</v>
      </c>
      <c r="AV470" s="12" t="s">
        <v>76</v>
      </c>
      <c r="AW470" s="12" t="s">
        <v>29</v>
      </c>
      <c r="AX470" s="12" t="s">
        <v>72</v>
      </c>
      <c r="AY470" s="160" t="s">
        <v>160</v>
      </c>
    </row>
    <row r="471" spans="2:65" s="13" customFormat="1" ht="10.199999999999999">
      <c r="B471" s="165"/>
      <c r="D471" s="159" t="s">
        <v>167</v>
      </c>
      <c r="E471" s="166" t="s">
        <v>1</v>
      </c>
      <c r="F471" s="167" t="s">
        <v>613</v>
      </c>
      <c r="H471" s="168">
        <v>25.25</v>
      </c>
      <c r="I471" s="169"/>
      <c r="L471" s="165"/>
      <c r="M471" s="170"/>
      <c r="T471" s="171"/>
      <c r="AT471" s="166" t="s">
        <v>167</v>
      </c>
      <c r="AU471" s="166" t="s">
        <v>83</v>
      </c>
      <c r="AV471" s="13" t="s">
        <v>83</v>
      </c>
      <c r="AW471" s="13" t="s">
        <v>29</v>
      </c>
      <c r="AX471" s="13" t="s">
        <v>72</v>
      </c>
      <c r="AY471" s="166" t="s">
        <v>160</v>
      </c>
    </row>
    <row r="472" spans="2:65" s="12" customFormat="1" ht="10.199999999999999">
      <c r="B472" s="158"/>
      <c r="D472" s="159" t="s">
        <v>167</v>
      </c>
      <c r="E472" s="160" t="s">
        <v>1</v>
      </c>
      <c r="F472" s="161" t="s">
        <v>1466</v>
      </c>
      <c r="H472" s="160" t="s">
        <v>1</v>
      </c>
      <c r="I472" s="162"/>
      <c r="L472" s="158"/>
      <c r="M472" s="163"/>
      <c r="T472" s="164"/>
      <c r="AT472" s="160" t="s">
        <v>167</v>
      </c>
      <c r="AU472" s="160" t="s">
        <v>83</v>
      </c>
      <c r="AV472" s="12" t="s">
        <v>76</v>
      </c>
      <c r="AW472" s="12" t="s">
        <v>29</v>
      </c>
      <c r="AX472" s="12" t="s">
        <v>72</v>
      </c>
      <c r="AY472" s="160" t="s">
        <v>160</v>
      </c>
    </row>
    <row r="473" spans="2:65" s="13" customFormat="1" ht="10.199999999999999">
      <c r="B473" s="165"/>
      <c r="D473" s="159" t="s">
        <v>167</v>
      </c>
      <c r="E473" s="166" t="s">
        <v>1</v>
      </c>
      <c r="F473" s="167" t="s">
        <v>1520</v>
      </c>
      <c r="H473" s="168">
        <v>85.85</v>
      </c>
      <c r="I473" s="169"/>
      <c r="L473" s="165"/>
      <c r="M473" s="170"/>
      <c r="T473" s="171"/>
      <c r="AT473" s="166" t="s">
        <v>167</v>
      </c>
      <c r="AU473" s="166" t="s">
        <v>83</v>
      </c>
      <c r="AV473" s="13" t="s">
        <v>83</v>
      </c>
      <c r="AW473" s="13" t="s">
        <v>29</v>
      </c>
      <c r="AX473" s="13" t="s">
        <v>72</v>
      </c>
      <c r="AY473" s="166" t="s">
        <v>160</v>
      </c>
    </row>
    <row r="474" spans="2:65" s="12" customFormat="1" ht="10.199999999999999">
      <c r="B474" s="158"/>
      <c r="D474" s="159" t="s">
        <v>167</v>
      </c>
      <c r="E474" s="160" t="s">
        <v>1</v>
      </c>
      <c r="F474" s="161" t="s">
        <v>323</v>
      </c>
      <c r="H474" s="160" t="s">
        <v>1</v>
      </c>
      <c r="I474" s="162"/>
      <c r="L474" s="158"/>
      <c r="M474" s="163"/>
      <c r="T474" s="164"/>
      <c r="AT474" s="160" t="s">
        <v>167</v>
      </c>
      <c r="AU474" s="160" t="s">
        <v>83</v>
      </c>
      <c r="AV474" s="12" t="s">
        <v>76</v>
      </c>
      <c r="AW474" s="12" t="s">
        <v>29</v>
      </c>
      <c r="AX474" s="12" t="s">
        <v>72</v>
      </c>
      <c r="AY474" s="160" t="s">
        <v>160</v>
      </c>
    </row>
    <row r="475" spans="2:65" s="12" customFormat="1" ht="10.199999999999999">
      <c r="B475" s="158"/>
      <c r="D475" s="159" t="s">
        <v>167</v>
      </c>
      <c r="E475" s="160" t="s">
        <v>1</v>
      </c>
      <c r="F475" s="161" t="s">
        <v>1521</v>
      </c>
      <c r="H475" s="160" t="s">
        <v>1</v>
      </c>
      <c r="I475" s="162"/>
      <c r="L475" s="158"/>
      <c r="M475" s="163"/>
      <c r="T475" s="164"/>
      <c r="AT475" s="160" t="s">
        <v>167</v>
      </c>
      <c r="AU475" s="160" t="s">
        <v>83</v>
      </c>
      <c r="AV475" s="12" t="s">
        <v>76</v>
      </c>
      <c r="AW475" s="12" t="s">
        <v>29</v>
      </c>
      <c r="AX475" s="12" t="s">
        <v>72</v>
      </c>
      <c r="AY475" s="160" t="s">
        <v>160</v>
      </c>
    </row>
    <row r="476" spans="2:65" s="12" customFormat="1" ht="10.199999999999999">
      <c r="B476" s="158"/>
      <c r="D476" s="159" t="s">
        <v>167</v>
      </c>
      <c r="E476" s="160" t="s">
        <v>1</v>
      </c>
      <c r="F476" s="161" t="s">
        <v>276</v>
      </c>
      <c r="H476" s="160" t="s">
        <v>1</v>
      </c>
      <c r="I476" s="162"/>
      <c r="L476" s="158"/>
      <c r="M476" s="163"/>
      <c r="T476" s="164"/>
      <c r="AT476" s="160" t="s">
        <v>167</v>
      </c>
      <c r="AU476" s="160" t="s">
        <v>83</v>
      </c>
      <c r="AV476" s="12" t="s">
        <v>76</v>
      </c>
      <c r="AW476" s="12" t="s">
        <v>29</v>
      </c>
      <c r="AX476" s="12" t="s">
        <v>72</v>
      </c>
      <c r="AY476" s="160" t="s">
        <v>160</v>
      </c>
    </row>
    <row r="477" spans="2:65" s="12" customFormat="1" ht="10.199999999999999">
      <c r="B477" s="158"/>
      <c r="D477" s="159" t="s">
        <v>167</v>
      </c>
      <c r="E477" s="160" t="s">
        <v>1</v>
      </c>
      <c r="F477" s="161" t="s">
        <v>1521</v>
      </c>
      <c r="H477" s="160" t="s">
        <v>1</v>
      </c>
      <c r="I477" s="162"/>
      <c r="L477" s="158"/>
      <c r="M477" s="163"/>
      <c r="T477" s="164"/>
      <c r="AT477" s="160" t="s">
        <v>167</v>
      </c>
      <c r="AU477" s="160" t="s">
        <v>83</v>
      </c>
      <c r="AV477" s="12" t="s">
        <v>76</v>
      </c>
      <c r="AW477" s="12" t="s">
        <v>29</v>
      </c>
      <c r="AX477" s="12" t="s">
        <v>72</v>
      </c>
      <c r="AY477" s="160" t="s">
        <v>160</v>
      </c>
    </row>
    <row r="478" spans="2:65" s="15" customFormat="1" ht="10.199999999999999">
      <c r="B478" s="179"/>
      <c r="D478" s="159" t="s">
        <v>167</v>
      </c>
      <c r="E478" s="180" t="s">
        <v>1</v>
      </c>
      <c r="F478" s="181" t="s">
        <v>224</v>
      </c>
      <c r="H478" s="182">
        <v>111.1</v>
      </c>
      <c r="I478" s="183"/>
      <c r="L478" s="179"/>
      <c r="M478" s="184"/>
      <c r="T478" s="185"/>
      <c r="AT478" s="180" t="s">
        <v>167</v>
      </c>
      <c r="AU478" s="180" t="s">
        <v>83</v>
      </c>
      <c r="AV478" s="15" t="s">
        <v>179</v>
      </c>
      <c r="AW478" s="15" t="s">
        <v>29</v>
      </c>
      <c r="AX478" s="15" t="s">
        <v>72</v>
      </c>
      <c r="AY478" s="180" t="s">
        <v>160</v>
      </c>
    </row>
    <row r="479" spans="2:65" s="12" customFormat="1" ht="20.399999999999999">
      <c r="B479" s="158"/>
      <c r="D479" s="159" t="s">
        <v>167</v>
      </c>
      <c r="E479" s="160" t="s">
        <v>1</v>
      </c>
      <c r="F479" s="161" t="s">
        <v>1522</v>
      </c>
      <c r="H479" s="160" t="s">
        <v>1</v>
      </c>
      <c r="I479" s="162"/>
      <c r="L479" s="158"/>
      <c r="M479" s="163"/>
      <c r="T479" s="164"/>
      <c r="AT479" s="160" t="s">
        <v>167</v>
      </c>
      <c r="AU479" s="160" t="s">
        <v>83</v>
      </c>
      <c r="AV479" s="12" t="s">
        <v>76</v>
      </c>
      <c r="AW479" s="12" t="s">
        <v>29</v>
      </c>
      <c r="AX479" s="12" t="s">
        <v>72</v>
      </c>
      <c r="AY479" s="160" t="s">
        <v>160</v>
      </c>
    </row>
    <row r="480" spans="2:65" s="12" customFormat="1" ht="10.199999999999999">
      <c r="B480" s="158"/>
      <c r="D480" s="159" t="s">
        <v>167</v>
      </c>
      <c r="E480" s="160" t="s">
        <v>1</v>
      </c>
      <c r="F480" s="161" t="s">
        <v>1443</v>
      </c>
      <c r="H480" s="160" t="s">
        <v>1</v>
      </c>
      <c r="I480" s="162"/>
      <c r="L480" s="158"/>
      <c r="M480" s="163"/>
      <c r="T480" s="164"/>
      <c r="AT480" s="160" t="s">
        <v>167</v>
      </c>
      <c r="AU480" s="160" t="s">
        <v>83</v>
      </c>
      <c r="AV480" s="12" t="s">
        <v>76</v>
      </c>
      <c r="AW480" s="12" t="s">
        <v>29</v>
      </c>
      <c r="AX480" s="12" t="s">
        <v>72</v>
      </c>
      <c r="AY480" s="160" t="s">
        <v>160</v>
      </c>
    </row>
    <row r="481" spans="2:65" s="13" customFormat="1" ht="10.199999999999999">
      <c r="B481" s="165"/>
      <c r="D481" s="159" t="s">
        <v>167</v>
      </c>
      <c r="E481" s="166" t="s">
        <v>1</v>
      </c>
      <c r="F481" s="167" t="s">
        <v>1523</v>
      </c>
      <c r="H481" s="168">
        <v>17.170000000000002</v>
      </c>
      <c r="I481" s="169"/>
      <c r="L481" s="165"/>
      <c r="M481" s="170"/>
      <c r="T481" s="171"/>
      <c r="AT481" s="166" t="s">
        <v>167</v>
      </c>
      <c r="AU481" s="166" t="s">
        <v>83</v>
      </c>
      <c r="AV481" s="13" t="s">
        <v>83</v>
      </c>
      <c r="AW481" s="13" t="s">
        <v>29</v>
      </c>
      <c r="AX481" s="13" t="s">
        <v>72</v>
      </c>
      <c r="AY481" s="166" t="s">
        <v>160</v>
      </c>
    </row>
    <row r="482" spans="2:65" s="12" customFormat="1" ht="10.199999999999999">
      <c r="B482" s="158"/>
      <c r="D482" s="159" t="s">
        <v>167</v>
      </c>
      <c r="E482" s="160" t="s">
        <v>1</v>
      </c>
      <c r="F482" s="161" t="s">
        <v>323</v>
      </c>
      <c r="H482" s="160" t="s">
        <v>1</v>
      </c>
      <c r="I482" s="162"/>
      <c r="L482" s="158"/>
      <c r="M482" s="163"/>
      <c r="T482" s="164"/>
      <c r="AT482" s="160" t="s">
        <v>167</v>
      </c>
      <c r="AU482" s="160" t="s">
        <v>83</v>
      </c>
      <c r="AV482" s="12" t="s">
        <v>76</v>
      </c>
      <c r="AW482" s="12" t="s">
        <v>29</v>
      </c>
      <c r="AX482" s="12" t="s">
        <v>72</v>
      </c>
      <c r="AY482" s="160" t="s">
        <v>160</v>
      </c>
    </row>
    <row r="483" spans="2:65" s="12" customFormat="1" ht="10.199999999999999">
      <c r="B483" s="158"/>
      <c r="D483" s="159" t="s">
        <v>167</v>
      </c>
      <c r="E483" s="160" t="s">
        <v>1</v>
      </c>
      <c r="F483" s="161" t="s">
        <v>1521</v>
      </c>
      <c r="H483" s="160" t="s">
        <v>1</v>
      </c>
      <c r="I483" s="162"/>
      <c r="L483" s="158"/>
      <c r="M483" s="163"/>
      <c r="T483" s="164"/>
      <c r="AT483" s="160" t="s">
        <v>167</v>
      </c>
      <c r="AU483" s="160" t="s">
        <v>83</v>
      </c>
      <c r="AV483" s="12" t="s">
        <v>76</v>
      </c>
      <c r="AW483" s="12" t="s">
        <v>29</v>
      </c>
      <c r="AX483" s="12" t="s">
        <v>72</v>
      </c>
      <c r="AY483" s="160" t="s">
        <v>160</v>
      </c>
    </row>
    <row r="484" spans="2:65" s="12" customFormat="1" ht="10.199999999999999">
      <c r="B484" s="158"/>
      <c r="D484" s="159" t="s">
        <v>167</v>
      </c>
      <c r="E484" s="160" t="s">
        <v>1</v>
      </c>
      <c r="F484" s="161" t="s">
        <v>276</v>
      </c>
      <c r="H484" s="160" t="s">
        <v>1</v>
      </c>
      <c r="I484" s="162"/>
      <c r="L484" s="158"/>
      <c r="M484" s="163"/>
      <c r="T484" s="164"/>
      <c r="AT484" s="160" t="s">
        <v>167</v>
      </c>
      <c r="AU484" s="160" t="s">
        <v>83</v>
      </c>
      <c r="AV484" s="12" t="s">
        <v>76</v>
      </c>
      <c r="AW484" s="12" t="s">
        <v>29</v>
      </c>
      <c r="AX484" s="12" t="s">
        <v>72</v>
      </c>
      <c r="AY484" s="160" t="s">
        <v>160</v>
      </c>
    </row>
    <row r="485" spans="2:65" s="12" customFormat="1" ht="10.199999999999999">
      <c r="B485" s="158"/>
      <c r="D485" s="159" t="s">
        <v>167</v>
      </c>
      <c r="E485" s="160" t="s">
        <v>1</v>
      </c>
      <c r="F485" s="161" t="s">
        <v>1521</v>
      </c>
      <c r="H485" s="160" t="s">
        <v>1</v>
      </c>
      <c r="I485" s="162"/>
      <c r="L485" s="158"/>
      <c r="M485" s="163"/>
      <c r="T485" s="164"/>
      <c r="AT485" s="160" t="s">
        <v>167</v>
      </c>
      <c r="AU485" s="160" t="s">
        <v>83</v>
      </c>
      <c r="AV485" s="12" t="s">
        <v>76</v>
      </c>
      <c r="AW485" s="12" t="s">
        <v>29</v>
      </c>
      <c r="AX485" s="12" t="s">
        <v>72</v>
      </c>
      <c r="AY485" s="160" t="s">
        <v>160</v>
      </c>
    </row>
    <row r="486" spans="2:65" s="15" customFormat="1" ht="10.199999999999999">
      <c r="B486" s="179"/>
      <c r="D486" s="159" t="s">
        <v>167</v>
      </c>
      <c r="E486" s="180" t="s">
        <v>1</v>
      </c>
      <c r="F486" s="181" t="s">
        <v>224</v>
      </c>
      <c r="H486" s="182">
        <v>17.170000000000002</v>
      </c>
      <c r="I486" s="183"/>
      <c r="L486" s="179"/>
      <c r="M486" s="184"/>
      <c r="T486" s="185"/>
      <c r="AT486" s="180" t="s">
        <v>167</v>
      </c>
      <c r="AU486" s="180" t="s">
        <v>83</v>
      </c>
      <c r="AV486" s="15" t="s">
        <v>179</v>
      </c>
      <c r="AW486" s="15" t="s">
        <v>29</v>
      </c>
      <c r="AX486" s="15" t="s">
        <v>72</v>
      </c>
      <c r="AY486" s="180" t="s">
        <v>160</v>
      </c>
    </row>
    <row r="487" spans="2:65" s="12" customFormat="1" ht="10.199999999999999">
      <c r="B487" s="158"/>
      <c r="D487" s="159" t="s">
        <v>167</v>
      </c>
      <c r="E487" s="160" t="s">
        <v>1</v>
      </c>
      <c r="F487" s="161" t="s">
        <v>606</v>
      </c>
      <c r="H487" s="160" t="s">
        <v>1</v>
      </c>
      <c r="I487" s="162"/>
      <c r="L487" s="158"/>
      <c r="M487" s="163"/>
      <c r="T487" s="164"/>
      <c r="AT487" s="160" t="s">
        <v>167</v>
      </c>
      <c r="AU487" s="160" t="s">
        <v>83</v>
      </c>
      <c r="AV487" s="12" t="s">
        <v>76</v>
      </c>
      <c r="AW487" s="12" t="s">
        <v>29</v>
      </c>
      <c r="AX487" s="12" t="s">
        <v>72</v>
      </c>
      <c r="AY487" s="160" t="s">
        <v>160</v>
      </c>
    </row>
    <row r="488" spans="2:65" s="12" customFormat="1" ht="10.199999999999999">
      <c r="B488" s="158"/>
      <c r="D488" s="159" t="s">
        <v>167</v>
      </c>
      <c r="E488" s="160" t="s">
        <v>1</v>
      </c>
      <c r="F488" s="161" t="s">
        <v>323</v>
      </c>
      <c r="H488" s="160" t="s">
        <v>1</v>
      </c>
      <c r="I488" s="162"/>
      <c r="L488" s="158"/>
      <c r="M488" s="163"/>
      <c r="T488" s="164"/>
      <c r="AT488" s="160" t="s">
        <v>167</v>
      </c>
      <c r="AU488" s="160" t="s">
        <v>83</v>
      </c>
      <c r="AV488" s="12" t="s">
        <v>76</v>
      </c>
      <c r="AW488" s="12" t="s">
        <v>29</v>
      </c>
      <c r="AX488" s="12" t="s">
        <v>72</v>
      </c>
      <c r="AY488" s="160" t="s">
        <v>160</v>
      </c>
    </row>
    <row r="489" spans="2:65" s="12" customFormat="1" ht="10.199999999999999">
      <c r="B489" s="158"/>
      <c r="D489" s="159" t="s">
        <v>167</v>
      </c>
      <c r="E489" s="160" t="s">
        <v>1</v>
      </c>
      <c r="F489" s="161" t="s">
        <v>1521</v>
      </c>
      <c r="H489" s="160" t="s">
        <v>1</v>
      </c>
      <c r="I489" s="162"/>
      <c r="L489" s="158"/>
      <c r="M489" s="163"/>
      <c r="T489" s="164"/>
      <c r="AT489" s="160" t="s">
        <v>167</v>
      </c>
      <c r="AU489" s="160" t="s">
        <v>83</v>
      </c>
      <c r="AV489" s="12" t="s">
        <v>76</v>
      </c>
      <c r="AW489" s="12" t="s">
        <v>29</v>
      </c>
      <c r="AX489" s="12" t="s">
        <v>72</v>
      </c>
      <c r="AY489" s="160" t="s">
        <v>160</v>
      </c>
    </row>
    <row r="490" spans="2:65" s="15" customFormat="1" ht="10.199999999999999">
      <c r="B490" s="179"/>
      <c r="D490" s="159" t="s">
        <v>167</v>
      </c>
      <c r="E490" s="180" t="s">
        <v>1</v>
      </c>
      <c r="F490" s="181" t="s">
        <v>224</v>
      </c>
      <c r="H490" s="182">
        <v>0</v>
      </c>
      <c r="I490" s="183"/>
      <c r="L490" s="179"/>
      <c r="M490" s="184"/>
      <c r="T490" s="185"/>
      <c r="AT490" s="180" t="s">
        <v>167</v>
      </c>
      <c r="AU490" s="180" t="s">
        <v>83</v>
      </c>
      <c r="AV490" s="15" t="s">
        <v>179</v>
      </c>
      <c r="AW490" s="15" t="s">
        <v>29</v>
      </c>
      <c r="AX490" s="15" t="s">
        <v>72</v>
      </c>
      <c r="AY490" s="180" t="s">
        <v>160</v>
      </c>
    </row>
    <row r="491" spans="2:65" s="14" customFormat="1" ht="10.199999999999999">
      <c r="B491" s="172"/>
      <c r="D491" s="159" t="s">
        <v>167</v>
      </c>
      <c r="E491" s="173" t="s">
        <v>1</v>
      </c>
      <c r="F491" s="174" t="s">
        <v>174</v>
      </c>
      <c r="H491" s="175">
        <v>128.27000000000001</v>
      </c>
      <c r="I491" s="176"/>
      <c r="L491" s="172"/>
      <c r="M491" s="177"/>
      <c r="T491" s="178"/>
      <c r="AT491" s="173" t="s">
        <v>167</v>
      </c>
      <c r="AU491" s="173" t="s">
        <v>83</v>
      </c>
      <c r="AV491" s="14" t="s">
        <v>166</v>
      </c>
      <c r="AW491" s="14" t="s">
        <v>29</v>
      </c>
      <c r="AX491" s="14" t="s">
        <v>76</v>
      </c>
      <c r="AY491" s="173" t="s">
        <v>160</v>
      </c>
    </row>
    <row r="492" spans="2:65" s="1" customFormat="1" ht="16.5" customHeight="1">
      <c r="B492" s="143"/>
      <c r="C492" s="144" t="s">
        <v>344</v>
      </c>
      <c r="D492" s="144" t="s">
        <v>162</v>
      </c>
      <c r="E492" s="145" t="s">
        <v>618</v>
      </c>
      <c r="F492" s="146" t="s">
        <v>619</v>
      </c>
      <c r="G492" s="147" t="s">
        <v>601</v>
      </c>
      <c r="H492" s="148">
        <v>31</v>
      </c>
      <c r="I492" s="149"/>
      <c r="J492" s="150">
        <f>ROUND(I492*H492,2)</f>
        <v>0</v>
      </c>
      <c r="K492" s="151"/>
      <c r="L492" s="32"/>
      <c r="M492" s="152" t="s">
        <v>1</v>
      </c>
      <c r="N492" s="153" t="s">
        <v>38</v>
      </c>
      <c r="P492" s="154">
        <f>O492*H492</f>
        <v>0</v>
      </c>
      <c r="Q492" s="154">
        <v>0</v>
      </c>
      <c r="R492" s="154">
        <f>Q492*H492</f>
        <v>0</v>
      </c>
      <c r="S492" s="154">
        <v>0</v>
      </c>
      <c r="T492" s="155">
        <f>S492*H492</f>
        <v>0</v>
      </c>
      <c r="AR492" s="156" t="s">
        <v>166</v>
      </c>
      <c r="AT492" s="156" t="s">
        <v>162</v>
      </c>
      <c r="AU492" s="156" t="s">
        <v>83</v>
      </c>
      <c r="AY492" s="17" t="s">
        <v>160</v>
      </c>
      <c r="BE492" s="157">
        <f>IF(N492="základná",J492,0)</f>
        <v>0</v>
      </c>
      <c r="BF492" s="157">
        <f>IF(N492="znížená",J492,0)</f>
        <v>0</v>
      </c>
      <c r="BG492" s="157">
        <f>IF(N492="zákl. prenesená",J492,0)</f>
        <v>0</v>
      </c>
      <c r="BH492" s="157">
        <f>IF(N492="zníž. prenesená",J492,0)</f>
        <v>0</v>
      </c>
      <c r="BI492" s="157">
        <f>IF(N492="nulová",J492,0)</f>
        <v>0</v>
      </c>
      <c r="BJ492" s="17" t="s">
        <v>83</v>
      </c>
      <c r="BK492" s="157">
        <f>ROUND(I492*H492,2)</f>
        <v>0</v>
      </c>
      <c r="BL492" s="17" t="s">
        <v>166</v>
      </c>
      <c r="BM492" s="156" t="s">
        <v>524</v>
      </c>
    </row>
    <row r="493" spans="2:65" s="12" customFormat="1" ht="10.199999999999999">
      <c r="B493" s="158"/>
      <c r="D493" s="159" t="s">
        <v>167</v>
      </c>
      <c r="E493" s="160" t="s">
        <v>1</v>
      </c>
      <c r="F493" s="161" t="s">
        <v>1445</v>
      </c>
      <c r="H493" s="160" t="s">
        <v>1</v>
      </c>
      <c r="I493" s="162"/>
      <c r="L493" s="158"/>
      <c r="M493" s="163"/>
      <c r="T493" s="164"/>
      <c r="AT493" s="160" t="s">
        <v>167</v>
      </c>
      <c r="AU493" s="160" t="s">
        <v>83</v>
      </c>
      <c r="AV493" s="12" t="s">
        <v>76</v>
      </c>
      <c r="AW493" s="12" t="s">
        <v>29</v>
      </c>
      <c r="AX493" s="12" t="s">
        <v>72</v>
      </c>
      <c r="AY493" s="160" t="s">
        <v>160</v>
      </c>
    </row>
    <row r="494" spans="2:65" s="13" customFormat="1" ht="10.199999999999999">
      <c r="B494" s="165"/>
      <c r="D494" s="159" t="s">
        <v>167</v>
      </c>
      <c r="E494" s="166" t="s">
        <v>1</v>
      </c>
      <c r="F494" s="167" t="s">
        <v>621</v>
      </c>
      <c r="H494" s="168">
        <v>2</v>
      </c>
      <c r="I494" s="169"/>
      <c r="L494" s="165"/>
      <c r="M494" s="170"/>
      <c r="T494" s="171"/>
      <c r="AT494" s="166" t="s">
        <v>167</v>
      </c>
      <c r="AU494" s="166" t="s">
        <v>83</v>
      </c>
      <c r="AV494" s="13" t="s">
        <v>83</v>
      </c>
      <c r="AW494" s="13" t="s">
        <v>29</v>
      </c>
      <c r="AX494" s="13" t="s">
        <v>72</v>
      </c>
      <c r="AY494" s="166" t="s">
        <v>160</v>
      </c>
    </row>
    <row r="495" spans="2:65" s="13" customFormat="1" ht="10.199999999999999">
      <c r="B495" s="165"/>
      <c r="D495" s="159" t="s">
        <v>167</v>
      </c>
      <c r="E495" s="166" t="s">
        <v>1</v>
      </c>
      <c r="F495" s="167" t="s">
        <v>622</v>
      </c>
      <c r="H495" s="168">
        <v>2</v>
      </c>
      <c r="I495" s="169"/>
      <c r="L495" s="165"/>
      <c r="M495" s="170"/>
      <c r="T495" s="171"/>
      <c r="AT495" s="166" t="s">
        <v>167</v>
      </c>
      <c r="AU495" s="166" t="s">
        <v>83</v>
      </c>
      <c r="AV495" s="13" t="s">
        <v>83</v>
      </c>
      <c r="AW495" s="13" t="s">
        <v>29</v>
      </c>
      <c r="AX495" s="13" t="s">
        <v>72</v>
      </c>
      <c r="AY495" s="166" t="s">
        <v>160</v>
      </c>
    </row>
    <row r="496" spans="2:65" s="13" customFormat="1" ht="10.199999999999999">
      <c r="B496" s="165"/>
      <c r="D496" s="159" t="s">
        <v>167</v>
      </c>
      <c r="E496" s="166" t="s">
        <v>1</v>
      </c>
      <c r="F496" s="167" t="s">
        <v>623</v>
      </c>
      <c r="H496" s="168">
        <v>2</v>
      </c>
      <c r="I496" s="169"/>
      <c r="L496" s="165"/>
      <c r="M496" s="170"/>
      <c r="T496" s="171"/>
      <c r="AT496" s="166" t="s">
        <v>167</v>
      </c>
      <c r="AU496" s="166" t="s">
        <v>83</v>
      </c>
      <c r="AV496" s="13" t="s">
        <v>83</v>
      </c>
      <c r="AW496" s="13" t="s">
        <v>29</v>
      </c>
      <c r="AX496" s="13" t="s">
        <v>72</v>
      </c>
      <c r="AY496" s="166" t="s">
        <v>160</v>
      </c>
    </row>
    <row r="497" spans="2:65" s="13" customFormat="1" ht="10.199999999999999">
      <c r="B497" s="165"/>
      <c r="D497" s="159" t="s">
        <v>167</v>
      </c>
      <c r="E497" s="166" t="s">
        <v>1</v>
      </c>
      <c r="F497" s="167" t="s">
        <v>624</v>
      </c>
      <c r="H497" s="168">
        <v>2</v>
      </c>
      <c r="I497" s="169"/>
      <c r="L497" s="165"/>
      <c r="M497" s="170"/>
      <c r="T497" s="171"/>
      <c r="AT497" s="166" t="s">
        <v>167</v>
      </c>
      <c r="AU497" s="166" t="s">
        <v>83</v>
      </c>
      <c r="AV497" s="13" t="s">
        <v>83</v>
      </c>
      <c r="AW497" s="13" t="s">
        <v>29</v>
      </c>
      <c r="AX497" s="13" t="s">
        <v>72</v>
      </c>
      <c r="AY497" s="166" t="s">
        <v>160</v>
      </c>
    </row>
    <row r="498" spans="2:65" s="13" customFormat="1" ht="10.199999999999999">
      <c r="B498" s="165"/>
      <c r="D498" s="159" t="s">
        <v>167</v>
      </c>
      <c r="E498" s="166" t="s">
        <v>1</v>
      </c>
      <c r="F498" s="167" t="s">
        <v>1524</v>
      </c>
      <c r="H498" s="168">
        <v>23</v>
      </c>
      <c r="I498" s="169"/>
      <c r="L498" s="165"/>
      <c r="M498" s="170"/>
      <c r="T498" s="171"/>
      <c r="AT498" s="166" t="s">
        <v>167</v>
      </c>
      <c r="AU498" s="166" t="s">
        <v>83</v>
      </c>
      <c r="AV498" s="13" t="s">
        <v>83</v>
      </c>
      <c r="AW498" s="13" t="s">
        <v>29</v>
      </c>
      <c r="AX498" s="13" t="s">
        <v>72</v>
      </c>
      <c r="AY498" s="166" t="s">
        <v>160</v>
      </c>
    </row>
    <row r="499" spans="2:65" s="14" customFormat="1" ht="10.199999999999999">
      <c r="B499" s="172"/>
      <c r="D499" s="159" t="s">
        <v>167</v>
      </c>
      <c r="E499" s="173" t="s">
        <v>1</v>
      </c>
      <c r="F499" s="174" t="s">
        <v>174</v>
      </c>
      <c r="H499" s="175">
        <v>31</v>
      </c>
      <c r="I499" s="176"/>
      <c r="L499" s="172"/>
      <c r="M499" s="177"/>
      <c r="T499" s="178"/>
      <c r="AT499" s="173" t="s">
        <v>167</v>
      </c>
      <c r="AU499" s="173" t="s">
        <v>83</v>
      </c>
      <c r="AV499" s="14" t="s">
        <v>166</v>
      </c>
      <c r="AW499" s="14" t="s">
        <v>29</v>
      </c>
      <c r="AX499" s="14" t="s">
        <v>76</v>
      </c>
      <c r="AY499" s="173" t="s">
        <v>160</v>
      </c>
    </row>
    <row r="500" spans="2:65" s="1" customFormat="1" ht="16.5" customHeight="1">
      <c r="B500" s="143"/>
      <c r="C500" s="186" t="s">
        <v>533</v>
      </c>
      <c r="D500" s="186" t="s">
        <v>260</v>
      </c>
      <c r="E500" s="187" t="s">
        <v>627</v>
      </c>
      <c r="F500" s="188" t="s">
        <v>628</v>
      </c>
      <c r="G500" s="189" t="s">
        <v>289</v>
      </c>
      <c r="H500" s="190">
        <v>31.31</v>
      </c>
      <c r="I500" s="191"/>
      <c r="J500" s="192">
        <f>ROUND(I500*H500,2)</f>
        <v>0</v>
      </c>
      <c r="K500" s="193"/>
      <c r="L500" s="194"/>
      <c r="M500" s="195" t="s">
        <v>1</v>
      </c>
      <c r="N500" s="196" t="s">
        <v>38</v>
      </c>
      <c r="P500" s="154">
        <f>O500*H500</f>
        <v>0</v>
      </c>
      <c r="Q500" s="154">
        <v>0</v>
      </c>
      <c r="R500" s="154">
        <f>Q500*H500</f>
        <v>0</v>
      </c>
      <c r="S500" s="154">
        <v>0</v>
      </c>
      <c r="T500" s="155">
        <f>S500*H500</f>
        <v>0</v>
      </c>
      <c r="AR500" s="156" t="s">
        <v>187</v>
      </c>
      <c r="AT500" s="156" t="s">
        <v>260</v>
      </c>
      <c r="AU500" s="156" t="s">
        <v>83</v>
      </c>
      <c r="AY500" s="17" t="s">
        <v>160</v>
      </c>
      <c r="BE500" s="157">
        <f>IF(N500="základná",J500,0)</f>
        <v>0</v>
      </c>
      <c r="BF500" s="157">
        <f>IF(N500="znížená",J500,0)</f>
        <v>0</v>
      </c>
      <c r="BG500" s="157">
        <f>IF(N500="zákl. prenesená",J500,0)</f>
        <v>0</v>
      </c>
      <c r="BH500" s="157">
        <f>IF(N500="zníž. prenesená",J500,0)</f>
        <v>0</v>
      </c>
      <c r="BI500" s="157">
        <f>IF(N500="nulová",J500,0)</f>
        <v>0</v>
      </c>
      <c r="BJ500" s="17" t="s">
        <v>83</v>
      </c>
      <c r="BK500" s="157">
        <f>ROUND(I500*H500,2)</f>
        <v>0</v>
      </c>
      <c r="BL500" s="17" t="s">
        <v>166</v>
      </c>
      <c r="BM500" s="156" t="s">
        <v>536</v>
      </c>
    </row>
    <row r="501" spans="2:65" s="13" customFormat="1" ht="10.199999999999999">
      <c r="B501" s="165"/>
      <c r="D501" s="159" t="s">
        <v>167</v>
      </c>
      <c r="E501" s="166" t="s">
        <v>1</v>
      </c>
      <c r="F501" s="167" t="s">
        <v>1525</v>
      </c>
      <c r="H501" s="168">
        <v>31.31</v>
      </c>
      <c r="I501" s="169"/>
      <c r="L501" s="165"/>
      <c r="M501" s="170"/>
      <c r="T501" s="171"/>
      <c r="AT501" s="166" t="s">
        <v>167</v>
      </c>
      <c r="AU501" s="166" t="s">
        <v>83</v>
      </c>
      <c r="AV501" s="13" t="s">
        <v>83</v>
      </c>
      <c r="AW501" s="13" t="s">
        <v>29</v>
      </c>
      <c r="AX501" s="13" t="s">
        <v>72</v>
      </c>
      <c r="AY501" s="166" t="s">
        <v>160</v>
      </c>
    </row>
    <row r="502" spans="2:65" s="14" customFormat="1" ht="10.199999999999999">
      <c r="B502" s="172"/>
      <c r="D502" s="159" t="s">
        <v>167</v>
      </c>
      <c r="E502" s="173" t="s">
        <v>1</v>
      </c>
      <c r="F502" s="174" t="s">
        <v>174</v>
      </c>
      <c r="H502" s="175">
        <v>31.31</v>
      </c>
      <c r="I502" s="176"/>
      <c r="L502" s="172"/>
      <c r="M502" s="177"/>
      <c r="T502" s="178"/>
      <c r="AT502" s="173" t="s">
        <v>167</v>
      </c>
      <c r="AU502" s="173" t="s">
        <v>83</v>
      </c>
      <c r="AV502" s="14" t="s">
        <v>166</v>
      </c>
      <c r="AW502" s="14" t="s">
        <v>29</v>
      </c>
      <c r="AX502" s="14" t="s">
        <v>76</v>
      </c>
      <c r="AY502" s="173" t="s">
        <v>160</v>
      </c>
    </row>
    <row r="503" spans="2:65" s="1" customFormat="1" ht="37.799999999999997" customHeight="1">
      <c r="B503" s="143"/>
      <c r="C503" s="144" t="s">
        <v>351</v>
      </c>
      <c r="D503" s="144" t="s">
        <v>162</v>
      </c>
      <c r="E503" s="145" t="s">
        <v>636</v>
      </c>
      <c r="F503" s="146" t="s">
        <v>637</v>
      </c>
      <c r="G503" s="147" t="s">
        <v>601</v>
      </c>
      <c r="H503" s="148">
        <v>210</v>
      </c>
      <c r="I503" s="149"/>
      <c r="J503" s="150">
        <f>ROUND(I503*H503,2)</f>
        <v>0</v>
      </c>
      <c r="K503" s="151"/>
      <c r="L503" s="32"/>
      <c r="M503" s="152" t="s">
        <v>1</v>
      </c>
      <c r="N503" s="153" t="s">
        <v>38</v>
      </c>
      <c r="P503" s="154">
        <f>O503*H503</f>
        <v>0</v>
      </c>
      <c r="Q503" s="154">
        <v>0</v>
      </c>
      <c r="R503" s="154">
        <f>Q503*H503</f>
        <v>0</v>
      </c>
      <c r="S503" s="154">
        <v>0</v>
      </c>
      <c r="T503" s="155">
        <f>S503*H503</f>
        <v>0</v>
      </c>
      <c r="AR503" s="156" t="s">
        <v>166</v>
      </c>
      <c r="AT503" s="156" t="s">
        <v>162</v>
      </c>
      <c r="AU503" s="156" t="s">
        <v>83</v>
      </c>
      <c r="AY503" s="17" t="s">
        <v>160</v>
      </c>
      <c r="BE503" s="157">
        <f>IF(N503="základná",J503,0)</f>
        <v>0</v>
      </c>
      <c r="BF503" s="157">
        <f>IF(N503="znížená",J503,0)</f>
        <v>0</v>
      </c>
      <c r="BG503" s="157">
        <f>IF(N503="zákl. prenesená",J503,0)</f>
        <v>0</v>
      </c>
      <c r="BH503" s="157">
        <f>IF(N503="zníž. prenesená",J503,0)</f>
        <v>0</v>
      </c>
      <c r="BI503" s="157">
        <f>IF(N503="nulová",J503,0)</f>
        <v>0</v>
      </c>
      <c r="BJ503" s="17" t="s">
        <v>83</v>
      </c>
      <c r="BK503" s="157">
        <f>ROUND(I503*H503,2)</f>
        <v>0</v>
      </c>
      <c r="BL503" s="17" t="s">
        <v>166</v>
      </c>
      <c r="BM503" s="156" t="s">
        <v>540</v>
      </c>
    </row>
    <row r="504" spans="2:65" s="12" customFormat="1" ht="10.199999999999999">
      <c r="B504" s="158"/>
      <c r="D504" s="159" t="s">
        <v>167</v>
      </c>
      <c r="E504" s="160" t="s">
        <v>1</v>
      </c>
      <c r="F504" s="161" t="s">
        <v>639</v>
      </c>
      <c r="H504" s="160" t="s">
        <v>1</v>
      </c>
      <c r="I504" s="162"/>
      <c r="L504" s="158"/>
      <c r="M504" s="163"/>
      <c r="T504" s="164"/>
      <c r="AT504" s="160" t="s">
        <v>167</v>
      </c>
      <c r="AU504" s="160" t="s">
        <v>83</v>
      </c>
      <c r="AV504" s="12" t="s">
        <v>76</v>
      </c>
      <c r="AW504" s="12" t="s">
        <v>29</v>
      </c>
      <c r="AX504" s="12" t="s">
        <v>72</v>
      </c>
      <c r="AY504" s="160" t="s">
        <v>160</v>
      </c>
    </row>
    <row r="505" spans="2:65" s="12" customFormat="1" ht="10.199999999999999">
      <c r="B505" s="158"/>
      <c r="D505" s="159" t="s">
        <v>167</v>
      </c>
      <c r="E505" s="160" t="s">
        <v>1</v>
      </c>
      <c r="F505" s="161" t="s">
        <v>1445</v>
      </c>
      <c r="H505" s="160" t="s">
        <v>1</v>
      </c>
      <c r="I505" s="162"/>
      <c r="L505" s="158"/>
      <c r="M505" s="163"/>
      <c r="T505" s="164"/>
      <c r="AT505" s="160" t="s">
        <v>167</v>
      </c>
      <c r="AU505" s="160" t="s">
        <v>83</v>
      </c>
      <c r="AV505" s="12" t="s">
        <v>76</v>
      </c>
      <c r="AW505" s="12" t="s">
        <v>29</v>
      </c>
      <c r="AX505" s="12" t="s">
        <v>72</v>
      </c>
      <c r="AY505" s="160" t="s">
        <v>160</v>
      </c>
    </row>
    <row r="506" spans="2:65" s="13" customFormat="1" ht="10.199999999999999">
      <c r="B506" s="165"/>
      <c r="D506" s="159" t="s">
        <v>167</v>
      </c>
      <c r="E506" s="166" t="s">
        <v>1</v>
      </c>
      <c r="F506" s="167" t="s">
        <v>1526</v>
      </c>
      <c r="H506" s="168">
        <v>210</v>
      </c>
      <c r="I506" s="169"/>
      <c r="L506" s="165"/>
      <c r="M506" s="170"/>
      <c r="T506" s="171"/>
      <c r="AT506" s="166" t="s">
        <v>167</v>
      </c>
      <c r="AU506" s="166" t="s">
        <v>83</v>
      </c>
      <c r="AV506" s="13" t="s">
        <v>83</v>
      </c>
      <c r="AW506" s="13" t="s">
        <v>29</v>
      </c>
      <c r="AX506" s="13" t="s">
        <v>72</v>
      </c>
      <c r="AY506" s="166" t="s">
        <v>160</v>
      </c>
    </row>
    <row r="507" spans="2:65" s="14" customFormat="1" ht="10.199999999999999">
      <c r="B507" s="172"/>
      <c r="D507" s="159" t="s">
        <v>167</v>
      </c>
      <c r="E507" s="173" t="s">
        <v>1</v>
      </c>
      <c r="F507" s="174" t="s">
        <v>174</v>
      </c>
      <c r="H507" s="175">
        <v>210</v>
      </c>
      <c r="I507" s="176"/>
      <c r="L507" s="172"/>
      <c r="M507" s="177"/>
      <c r="T507" s="178"/>
      <c r="AT507" s="173" t="s">
        <v>167</v>
      </c>
      <c r="AU507" s="173" t="s">
        <v>83</v>
      </c>
      <c r="AV507" s="14" t="s">
        <v>166</v>
      </c>
      <c r="AW507" s="14" t="s">
        <v>29</v>
      </c>
      <c r="AX507" s="14" t="s">
        <v>76</v>
      </c>
      <c r="AY507" s="173" t="s">
        <v>160</v>
      </c>
    </row>
    <row r="508" spans="2:65" s="1" customFormat="1" ht="21.75" customHeight="1">
      <c r="B508" s="143"/>
      <c r="C508" s="186" t="s">
        <v>542</v>
      </c>
      <c r="D508" s="186" t="s">
        <v>260</v>
      </c>
      <c r="E508" s="187" t="s">
        <v>642</v>
      </c>
      <c r="F508" s="188" t="s">
        <v>643</v>
      </c>
      <c r="G508" s="189" t="s">
        <v>289</v>
      </c>
      <c r="H508" s="190">
        <v>212.1</v>
      </c>
      <c r="I508" s="191"/>
      <c r="J508" s="192">
        <f>ROUND(I508*H508,2)</f>
        <v>0</v>
      </c>
      <c r="K508" s="193"/>
      <c r="L508" s="194"/>
      <c r="M508" s="195" t="s">
        <v>1</v>
      </c>
      <c r="N508" s="196" t="s">
        <v>38</v>
      </c>
      <c r="P508" s="154">
        <f>O508*H508</f>
        <v>0</v>
      </c>
      <c r="Q508" s="154">
        <v>0</v>
      </c>
      <c r="R508" s="154">
        <f>Q508*H508</f>
        <v>0</v>
      </c>
      <c r="S508" s="154">
        <v>0</v>
      </c>
      <c r="T508" s="155">
        <f>S508*H508</f>
        <v>0</v>
      </c>
      <c r="AR508" s="156" t="s">
        <v>187</v>
      </c>
      <c r="AT508" s="156" t="s">
        <v>260</v>
      </c>
      <c r="AU508" s="156" t="s">
        <v>83</v>
      </c>
      <c r="AY508" s="17" t="s">
        <v>160</v>
      </c>
      <c r="BE508" s="157">
        <f>IF(N508="základná",J508,0)</f>
        <v>0</v>
      </c>
      <c r="BF508" s="157">
        <f>IF(N508="znížená",J508,0)</f>
        <v>0</v>
      </c>
      <c r="BG508" s="157">
        <f>IF(N508="zákl. prenesená",J508,0)</f>
        <v>0</v>
      </c>
      <c r="BH508" s="157">
        <f>IF(N508="zníž. prenesená",J508,0)</f>
        <v>0</v>
      </c>
      <c r="BI508" s="157">
        <f>IF(N508="nulová",J508,0)</f>
        <v>0</v>
      </c>
      <c r="BJ508" s="17" t="s">
        <v>83</v>
      </c>
      <c r="BK508" s="157">
        <f>ROUND(I508*H508,2)</f>
        <v>0</v>
      </c>
      <c r="BL508" s="17" t="s">
        <v>166</v>
      </c>
      <c r="BM508" s="156" t="s">
        <v>545</v>
      </c>
    </row>
    <row r="509" spans="2:65" s="13" customFormat="1" ht="10.199999999999999">
      <c r="B509" s="165"/>
      <c r="D509" s="159" t="s">
        <v>167</v>
      </c>
      <c r="E509" s="166" t="s">
        <v>1</v>
      </c>
      <c r="F509" s="167" t="s">
        <v>1527</v>
      </c>
      <c r="H509" s="168">
        <v>212.1</v>
      </c>
      <c r="I509" s="169"/>
      <c r="L509" s="165"/>
      <c r="M509" s="170"/>
      <c r="T509" s="171"/>
      <c r="AT509" s="166" t="s">
        <v>167</v>
      </c>
      <c r="AU509" s="166" t="s">
        <v>83</v>
      </c>
      <c r="AV509" s="13" t="s">
        <v>83</v>
      </c>
      <c r="AW509" s="13" t="s">
        <v>29</v>
      </c>
      <c r="AX509" s="13" t="s">
        <v>72</v>
      </c>
      <c r="AY509" s="166" t="s">
        <v>160</v>
      </c>
    </row>
    <row r="510" spans="2:65" s="14" customFormat="1" ht="10.199999999999999">
      <c r="B510" s="172"/>
      <c r="D510" s="159" t="s">
        <v>167</v>
      </c>
      <c r="E510" s="173" t="s">
        <v>1</v>
      </c>
      <c r="F510" s="174" t="s">
        <v>174</v>
      </c>
      <c r="H510" s="175">
        <v>212.1</v>
      </c>
      <c r="I510" s="176"/>
      <c r="L510" s="172"/>
      <c r="M510" s="177"/>
      <c r="T510" s="178"/>
      <c r="AT510" s="173" t="s">
        <v>167</v>
      </c>
      <c r="AU510" s="173" t="s">
        <v>83</v>
      </c>
      <c r="AV510" s="14" t="s">
        <v>166</v>
      </c>
      <c r="AW510" s="14" t="s">
        <v>29</v>
      </c>
      <c r="AX510" s="14" t="s">
        <v>76</v>
      </c>
      <c r="AY510" s="173" t="s">
        <v>160</v>
      </c>
    </row>
    <row r="511" spans="2:65" s="1" customFormat="1" ht="37.799999999999997" customHeight="1">
      <c r="B511" s="143"/>
      <c r="C511" s="144" t="s">
        <v>368</v>
      </c>
      <c r="D511" s="144" t="s">
        <v>162</v>
      </c>
      <c r="E511" s="145" t="s">
        <v>1528</v>
      </c>
      <c r="F511" s="146" t="s">
        <v>1529</v>
      </c>
      <c r="G511" s="147" t="s">
        <v>165</v>
      </c>
      <c r="H511" s="148">
        <v>121.4</v>
      </c>
      <c r="I511" s="149"/>
      <c r="J511" s="150">
        <f>ROUND(I511*H511,2)</f>
        <v>0</v>
      </c>
      <c r="K511" s="151"/>
      <c r="L511" s="32"/>
      <c r="M511" s="152" t="s">
        <v>1</v>
      </c>
      <c r="N511" s="153" t="s">
        <v>38</v>
      </c>
      <c r="P511" s="154">
        <f>O511*H511</f>
        <v>0</v>
      </c>
      <c r="Q511" s="154">
        <v>0</v>
      </c>
      <c r="R511" s="154">
        <f>Q511*H511</f>
        <v>0</v>
      </c>
      <c r="S511" s="154">
        <v>0</v>
      </c>
      <c r="T511" s="155">
        <f>S511*H511</f>
        <v>0</v>
      </c>
      <c r="AR511" s="156" t="s">
        <v>166</v>
      </c>
      <c r="AT511" s="156" t="s">
        <v>162</v>
      </c>
      <c r="AU511" s="156" t="s">
        <v>83</v>
      </c>
      <c r="AY511" s="17" t="s">
        <v>160</v>
      </c>
      <c r="BE511" s="157">
        <f>IF(N511="základná",J511,0)</f>
        <v>0</v>
      </c>
      <c r="BF511" s="157">
        <f>IF(N511="znížená",J511,0)</f>
        <v>0</v>
      </c>
      <c r="BG511" s="157">
        <f>IF(N511="zákl. prenesená",J511,0)</f>
        <v>0</v>
      </c>
      <c r="BH511" s="157">
        <f>IF(N511="zníž. prenesená",J511,0)</f>
        <v>0</v>
      </c>
      <c r="BI511" s="157">
        <f>IF(N511="nulová",J511,0)</f>
        <v>0</v>
      </c>
      <c r="BJ511" s="17" t="s">
        <v>83</v>
      </c>
      <c r="BK511" s="157">
        <f>ROUND(I511*H511,2)</f>
        <v>0</v>
      </c>
      <c r="BL511" s="17" t="s">
        <v>166</v>
      </c>
      <c r="BM511" s="156" t="s">
        <v>551</v>
      </c>
    </row>
    <row r="512" spans="2:65" s="12" customFormat="1" ht="20.399999999999999">
      <c r="B512" s="158"/>
      <c r="D512" s="159" t="s">
        <v>167</v>
      </c>
      <c r="E512" s="160" t="s">
        <v>1</v>
      </c>
      <c r="F512" s="161" t="s">
        <v>1530</v>
      </c>
      <c r="H512" s="160" t="s">
        <v>1</v>
      </c>
      <c r="I512" s="162"/>
      <c r="L512" s="158"/>
      <c r="M512" s="163"/>
      <c r="T512" s="164"/>
      <c r="AT512" s="160" t="s">
        <v>167</v>
      </c>
      <c r="AU512" s="160" t="s">
        <v>83</v>
      </c>
      <c r="AV512" s="12" t="s">
        <v>76</v>
      </c>
      <c r="AW512" s="12" t="s">
        <v>29</v>
      </c>
      <c r="AX512" s="12" t="s">
        <v>72</v>
      </c>
      <c r="AY512" s="160" t="s">
        <v>160</v>
      </c>
    </row>
    <row r="513" spans="2:65" s="12" customFormat="1" ht="10.199999999999999">
      <c r="B513" s="158"/>
      <c r="D513" s="159" t="s">
        <v>167</v>
      </c>
      <c r="E513" s="160" t="s">
        <v>1</v>
      </c>
      <c r="F513" s="161" t="s">
        <v>1466</v>
      </c>
      <c r="H513" s="160" t="s">
        <v>1</v>
      </c>
      <c r="I513" s="162"/>
      <c r="L513" s="158"/>
      <c r="M513" s="163"/>
      <c r="T513" s="164"/>
      <c r="AT513" s="160" t="s">
        <v>167</v>
      </c>
      <c r="AU513" s="160" t="s">
        <v>83</v>
      </c>
      <c r="AV513" s="12" t="s">
        <v>76</v>
      </c>
      <c r="AW513" s="12" t="s">
        <v>29</v>
      </c>
      <c r="AX513" s="12" t="s">
        <v>72</v>
      </c>
      <c r="AY513" s="160" t="s">
        <v>160</v>
      </c>
    </row>
    <row r="514" spans="2:65" s="13" customFormat="1" ht="10.199999999999999">
      <c r="B514" s="165"/>
      <c r="D514" s="159" t="s">
        <v>167</v>
      </c>
      <c r="E514" s="166" t="s">
        <v>1</v>
      </c>
      <c r="F514" s="167" t="s">
        <v>1531</v>
      </c>
      <c r="H514" s="168">
        <v>121.4</v>
      </c>
      <c r="I514" s="169"/>
      <c r="L514" s="165"/>
      <c r="M514" s="170"/>
      <c r="T514" s="171"/>
      <c r="AT514" s="166" t="s">
        <v>167</v>
      </c>
      <c r="AU514" s="166" t="s">
        <v>83</v>
      </c>
      <c r="AV514" s="13" t="s">
        <v>83</v>
      </c>
      <c r="AW514" s="13" t="s">
        <v>29</v>
      </c>
      <c r="AX514" s="13" t="s">
        <v>72</v>
      </c>
      <c r="AY514" s="166" t="s">
        <v>160</v>
      </c>
    </row>
    <row r="515" spans="2:65" s="14" customFormat="1" ht="10.199999999999999">
      <c r="B515" s="172"/>
      <c r="D515" s="159" t="s">
        <v>167</v>
      </c>
      <c r="E515" s="173" t="s">
        <v>1</v>
      </c>
      <c r="F515" s="174" t="s">
        <v>174</v>
      </c>
      <c r="H515" s="175">
        <v>121.4</v>
      </c>
      <c r="I515" s="176"/>
      <c r="L515" s="172"/>
      <c r="M515" s="177"/>
      <c r="T515" s="178"/>
      <c r="AT515" s="173" t="s">
        <v>167</v>
      </c>
      <c r="AU515" s="173" t="s">
        <v>83</v>
      </c>
      <c r="AV515" s="14" t="s">
        <v>166</v>
      </c>
      <c r="AW515" s="14" t="s">
        <v>29</v>
      </c>
      <c r="AX515" s="14" t="s">
        <v>76</v>
      </c>
      <c r="AY515" s="173" t="s">
        <v>160</v>
      </c>
    </row>
    <row r="516" spans="2:65" s="1" customFormat="1" ht="16.5" customHeight="1">
      <c r="B516" s="143"/>
      <c r="C516" s="144" t="s">
        <v>565</v>
      </c>
      <c r="D516" s="144" t="s">
        <v>162</v>
      </c>
      <c r="E516" s="145" t="s">
        <v>656</v>
      </c>
      <c r="F516" s="146" t="s">
        <v>657</v>
      </c>
      <c r="G516" s="147" t="s">
        <v>601</v>
      </c>
      <c r="H516" s="148">
        <v>115</v>
      </c>
      <c r="I516" s="149"/>
      <c r="J516" s="150">
        <f>ROUND(I516*H516,2)</f>
        <v>0</v>
      </c>
      <c r="K516" s="151"/>
      <c r="L516" s="32"/>
      <c r="M516" s="152" t="s">
        <v>1</v>
      </c>
      <c r="N516" s="153" t="s">
        <v>38</v>
      </c>
      <c r="P516" s="154">
        <f>O516*H516</f>
        <v>0</v>
      </c>
      <c r="Q516" s="154">
        <v>0</v>
      </c>
      <c r="R516" s="154">
        <f>Q516*H516</f>
        <v>0</v>
      </c>
      <c r="S516" s="154">
        <v>0</v>
      </c>
      <c r="T516" s="155">
        <f>S516*H516</f>
        <v>0</v>
      </c>
      <c r="AR516" s="156" t="s">
        <v>166</v>
      </c>
      <c r="AT516" s="156" t="s">
        <v>162</v>
      </c>
      <c r="AU516" s="156" t="s">
        <v>83</v>
      </c>
      <c r="AY516" s="17" t="s">
        <v>160</v>
      </c>
      <c r="BE516" s="157">
        <f>IF(N516="základná",J516,0)</f>
        <v>0</v>
      </c>
      <c r="BF516" s="157">
        <f>IF(N516="znížená",J516,0)</f>
        <v>0</v>
      </c>
      <c r="BG516" s="157">
        <f>IF(N516="zákl. prenesená",J516,0)</f>
        <v>0</v>
      </c>
      <c r="BH516" s="157">
        <f>IF(N516="zníž. prenesená",J516,0)</f>
        <v>0</v>
      </c>
      <c r="BI516" s="157">
        <f>IF(N516="nulová",J516,0)</f>
        <v>0</v>
      </c>
      <c r="BJ516" s="17" t="s">
        <v>83</v>
      </c>
      <c r="BK516" s="157">
        <f>ROUND(I516*H516,2)</f>
        <v>0</v>
      </c>
      <c r="BL516" s="17" t="s">
        <v>166</v>
      </c>
      <c r="BM516" s="156" t="s">
        <v>568</v>
      </c>
    </row>
    <row r="517" spans="2:65" s="12" customFormat="1" ht="10.199999999999999">
      <c r="B517" s="158"/>
      <c r="D517" s="159" t="s">
        <v>167</v>
      </c>
      <c r="E517" s="160" t="s">
        <v>1</v>
      </c>
      <c r="F517" s="161" t="s">
        <v>1449</v>
      </c>
      <c r="H517" s="160" t="s">
        <v>1</v>
      </c>
      <c r="I517" s="162"/>
      <c r="L517" s="158"/>
      <c r="M517" s="163"/>
      <c r="T517" s="164"/>
      <c r="AT517" s="160" t="s">
        <v>167</v>
      </c>
      <c r="AU517" s="160" t="s">
        <v>83</v>
      </c>
      <c r="AV517" s="12" t="s">
        <v>76</v>
      </c>
      <c r="AW517" s="12" t="s">
        <v>29</v>
      </c>
      <c r="AX517" s="12" t="s">
        <v>72</v>
      </c>
      <c r="AY517" s="160" t="s">
        <v>160</v>
      </c>
    </row>
    <row r="518" spans="2:65" s="12" customFormat="1" ht="10.199999999999999">
      <c r="B518" s="158"/>
      <c r="D518" s="159" t="s">
        <v>167</v>
      </c>
      <c r="E518" s="160" t="s">
        <v>1</v>
      </c>
      <c r="F518" s="161" t="s">
        <v>1532</v>
      </c>
      <c r="H518" s="160" t="s">
        <v>1</v>
      </c>
      <c r="I518" s="162"/>
      <c r="L518" s="158"/>
      <c r="M518" s="163"/>
      <c r="T518" s="164"/>
      <c r="AT518" s="160" t="s">
        <v>167</v>
      </c>
      <c r="AU518" s="160" t="s">
        <v>83</v>
      </c>
      <c r="AV518" s="12" t="s">
        <v>76</v>
      </c>
      <c r="AW518" s="12" t="s">
        <v>29</v>
      </c>
      <c r="AX518" s="12" t="s">
        <v>72</v>
      </c>
      <c r="AY518" s="160" t="s">
        <v>160</v>
      </c>
    </row>
    <row r="519" spans="2:65" s="12" customFormat="1" ht="10.199999999999999">
      <c r="B519" s="158"/>
      <c r="D519" s="159" t="s">
        <v>167</v>
      </c>
      <c r="E519" s="160" t="s">
        <v>1</v>
      </c>
      <c r="F519" s="161" t="s">
        <v>1533</v>
      </c>
      <c r="H519" s="160" t="s">
        <v>1</v>
      </c>
      <c r="I519" s="162"/>
      <c r="L519" s="158"/>
      <c r="M519" s="163"/>
      <c r="T519" s="164"/>
      <c r="AT519" s="160" t="s">
        <v>167</v>
      </c>
      <c r="AU519" s="160" t="s">
        <v>83</v>
      </c>
      <c r="AV519" s="12" t="s">
        <v>76</v>
      </c>
      <c r="AW519" s="12" t="s">
        <v>29</v>
      </c>
      <c r="AX519" s="12" t="s">
        <v>72</v>
      </c>
      <c r="AY519" s="160" t="s">
        <v>160</v>
      </c>
    </row>
    <row r="520" spans="2:65" s="13" customFormat="1" ht="10.199999999999999">
      <c r="B520" s="165"/>
      <c r="D520" s="159" t="s">
        <v>167</v>
      </c>
      <c r="E520" s="166" t="s">
        <v>1</v>
      </c>
      <c r="F520" s="167" t="s">
        <v>189</v>
      </c>
      <c r="H520" s="168">
        <v>25</v>
      </c>
      <c r="I520" s="169"/>
      <c r="L520" s="165"/>
      <c r="M520" s="170"/>
      <c r="T520" s="171"/>
      <c r="AT520" s="166" t="s">
        <v>167</v>
      </c>
      <c r="AU520" s="166" t="s">
        <v>83</v>
      </c>
      <c r="AV520" s="13" t="s">
        <v>83</v>
      </c>
      <c r="AW520" s="13" t="s">
        <v>29</v>
      </c>
      <c r="AX520" s="13" t="s">
        <v>72</v>
      </c>
      <c r="AY520" s="166" t="s">
        <v>160</v>
      </c>
    </row>
    <row r="521" spans="2:65" s="12" customFormat="1" ht="10.199999999999999">
      <c r="B521" s="158"/>
      <c r="D521" s="159" t="s">
        <v>167</v>
      </c>
      <c r="E521" s="160" t="s">
        <v>1</v>
      </c>
      <c r="F521" s="161" t="s">
        <v>1466</v>
      </c>
      <c r="H521" s="160" t="s">
        <v>1</v>
      </c>
      <c r="I521" s="162"/>
      <c r="L521" s="158"/>
      <c r="M521" s="163"/>
      <c r="T521" s="164"/>
      <c r="AT521" s="160" t="s">
        <v>167</v>
      </c>
      <c r="AU521" s="160" t="s">
        <v>83</v>
      </c>
      <c r="AV521" s="12" t="s">
        <v>76</v>
      </c>
      <c r="AW521" s="12" t="s">
        <v>29</v>
      </c>
      <c r="AX521" s="12" t="s">
        <v>72</v>
      </c>
      <c r="AY521" s="160" t="s">
        <v>160</v>
      </c>
    </row>
    <row r="522" spans="2:65" s="12" customFormat="1" ht="10.199999999999999">
      <c r="B522" s="158"/>
      <c r="D522" s="159" t="s">
        <v>167</v>
      </c>
      <c r="E522" s="160" t="s">
        <v>1</v>
      </c>
      <c r="F522" s="161" t="s">
        <v>1534</v>
      </c>
      <c r="H522" s="160" t="s">
        <v>1</v>
      </c>
      <c r="I522" s="162"/>
      <c r="L522" s="158"/>
      <c r="M522" s="163"/>
      <c r="T522" s="164"/>
      <c r="AT522" s="160" t="s">
        <v>167</v>
      </c>
      <c r="AU522" s="160" t="s">
        <v>83</v>
      </c>
      <c r="AV522" s="12" t="s">
        <v>76</v>
      </c>
      <c r="AW522" s="12" t="s">
        <v>29</v>
      </c>
      <c r="AX522" s="12" t="s">
        <v>72</v>
      </c>
      <c r="AY522" s="160" t="s">
        <v>160</v>
      </c>
    </row>
    <row r="523" spans="2:65" s="13" customFormat="1" ht="10.199999999999999">
      <c r="B523" s="165"/>
      <c r="D523" s="159" t="s">
        <v>167</v>
      </c>
      <c r="E523" s="166" t="s">
        <v>1</v>
      </c>
      <c r="F523" s="167" t="s">
        <v>312</v>
      </c>
      <c r="H523" s="168">
        <v>90</v>
      </c>
      <c r="I523" s="169"/>
      <c r="L523" s="165"/>
      <c r="M523" s="170"/>
      <c r="T523" s="171"/>
      <c r="AT523" s="166" t="s">
        <v>167</v>
      </c>
      <c r="AU523" s="166" t="s">
        <v>83</v>
      </c>
      <c r="AV523" s="13" t="s">
        <v>83</v>
      </c>
      <c r="AW523" s="13" t="s">
        <v>29</v>
      </c>
      <c r="AX523" s="13" t="s">
        <v>72</v>
      </c>
      <c r="AY523" s="166" t="s">
        <v>160</v>
      </c>
    </row>
    <row r="524" spans="2:65" s="14" customFormat="1" ht="10.199999999999999">
      <c r="B524" s="172"/>
      <c r="D524" s="159" t="s">
        <v>167</v>
      </c>
      <c r="E524" s="173" t="s">
        <v>1</v>
      </c>
      <c r="F524" s="174" t="s">
        <v>174</v>
      </c>
      <c r="H524" s="175">
        <v>115</v>
      </c>
      <c r="I524" s="176"/>
      <c r="L524" s="172"/>
      <c r="M524" s="177"/>
      <c r="T524" s="178"/>
      <c r="AT524" s="173" t="s">
        <v>167</v>
      </c>
      <c r="AU524" s="173" t="s">
        <v>83</v>
      </c>
      <c r="AV524" s="14" t="s">
        <v>166</v>
      </c>
      <c r="AW524" s="14" t="s">
        <v>29</v>
      </c>
      <c r="AX524" s="14" t="s">
        <v>76</v>
      </c>
      <c r="AY524" s="173" t="s">
        <v>160</v>
      </c>
    </row>
    <row r="525" spans="2:65" s="1" customFormat="1" ht="24.15" customHeight="1">
      <c r="B525" s="143"/>
      <c r="C525" s="144" t="s">
        <v>376</v>
      </c>
      <c r="D525" s="144" t="s">
        <v>162</v>
      </c>
      <c r="E525" s="145" t="s">
        <v>1535</v>
      </c>
      <c r="F525" s="146" t="s">
        <v>1536</v>
      </c>
      <c r="G525" s="147" t="s">
        <v>601</v>
      </c>
      <c r="H525" s="148">
        <v>20</v>
      </c>
      <c r="I525" s="149"/>
      <c r="J525" s="150">
        <f>ROUND(I525*H525,2)</f>
        <v>0</v>
      </c>
      <c r="K525" s="151"/>
      <c r="L525" s="32"/>
      <c r="M525" s="152" t="s">
        <v>1</v>
      </c>
      <c r="N525" s="153" t="s">
        <v>38</v>
      </c>
      <c r="P525" s="154">
        <f>O525*H525</f>
        <v>0</v>
      </c>
      <c r="Q525" s="154">
        <v>0</v>
      </c>
      <c r="R525" s="154">
        <f>Q525*H525</f>
        <v>0</v>
      </c>
      <c r="S525" s="154">
        <v>0</v>
      </c>
      <c r="T525" s="155">
        <f>S525*H525</f>
        <v>0</v>
      </c>
      <c r="AR525" s="156" t="s">
        <v>166</v>
      </c>
      <c r="AT525" s="156" t="s">
        <v>162</v>
      </c>
      <c r="AU525" s="156" t="s">
        <v>83</v>
      </c>
      <c r="AY525" s="17" t="s">
        <v>160</v>
      </c>
      <c r="BE525" s="157">
        <f>IF(N525="základná",J525,0)</f>
        <v>0</v>
      </c>
      <c r="BF525" s="157">
        <f>IF(N525="znížená",J525,0)</f>
        <v>0</v>
      </c>
      <c r="BG525" s="157">
        <f>IF(N525="zákl. prenesená",J525,0)</f>
        <v>0</v>
      </c>
      <c r="BH525" s="157">
        <f>IF(N525="zníž. prenesená",J525,0)</f>
        <v>0</v>
      </c>
      <c r="BI525" s="157">
        <f>IF(N525="nulová",J525,0)</f>
        <v>0</v>
      </c>
      <c r="BJ525" s="17" t="s">
        <v>83</v>
      </c>
      <c r="BK525" s="157">
        <f>ROUND(I525*H525,2)</f>
        <v>0</v>
      </c>
      <c r="BL525" s="17" t="s">
        <v>166</v>
      </c>
      <c r="BM525" s="156" t="s">
        <v>572</v>
      </c>
    </row>
    <row r="526" spans="2:65" s="12" customFormat="1" ht="20.399999999999999">
      <c r="B526" s="158"/>
      <c r="D526" s="159" t="s">
        <v>167</v>
      </c>
      <c r="E526" s="160" t="s">
        <v>1</v>
      </c>
      <c r="F526" s="161" t="s">
        <v>1537</v>
      </c>
      <c r="H526" s="160" t="s">
        <v>1</v>
      </c>
      <c r="I526" s="162"/>
      <c r="L526" s="158"/>
      <c r="M526" s="163"/>
      <c r="T526" s="164"/>
      <c r="AT526" s="160" t="s">
        <v>167</v>
      </c>
      <c r="AU526" s="160" t="s">
        <v>83</v>
      </c>
      <c r="AV526" s="12" t="s">
        <v>76</v>
      </c>
      <c r="AW526" s="12" t="s">
        <v>29</v>
      </c>
      <c r="AX526" s="12" t="s">
        <v>72</v>
      </c>
      <c r="AY526" s="160" t="s">
        <v>160</v>
      </c>
    </row>
    <row r="527" spans="2:65" s="12" customFormat="1" ht="10.199999999999999">
      <c r="B527" s="158"/>
      <c r="D527" s="159" t="s">
        <v>167</v>
      </c>
      <c r="E527" s="160" t="s">
        <v>1</v>
      </c>
      <c r="F527" s="161" t="s">
        <v>1435</v>
      </c>
      <c r="H527" s="160" t="s">
        <v>1</v>
      </c>
      <c r="I527" s="162"/>
      <c r="L527" s="158"/>
      <c r="M527" s="163"/>
      <c r="T527" s="164"/>
      <c r="AT527" s="160" t="s">
        <v>167</v>
      </c>
      <c r="AU527" s="160" t="s">
        <v>83</v>
      </c>
      <c r="AV527" s="12" t="s">
        <v>76</v>
      </c>
      <c r="AW527" s="12" t="s">
        <v>29</v>
      </c>
      <c r="AX527" s="12" t="s">
        <v>72</v>
      </c>
      <c r="AY527" s="160" t="s">
        <v>160</v>
      </c>
    </row>
    <row r="528" spans="2:65" s="12" customFormat="1" ht="10.199999999999999">
      <c r="B528" s="158"/>
      <c r="D528" s="159" t="s">
        <v>167</v>
      </c>
      <c r="E528" s="160" t="s">
        <v>1</v>
      </c>
      <c r="F528" s="161" t="s">
        <v>1538</v>
      </c>
      <c r="H528" s="160" t="s">
        <v>1</v>
      </c>
      <c r="I528" s="162"/>
      <c r="L528" s="158"/>
      <c r="M528" s="163"/>
      <c r="T528" s="164"/>
      <c r="AT528" s="160" t="s">
        <v>167</v>
      </c>
      <c r="AU528" s="160" t="s">
        <v>83</v>
      </c>
      <c r="AV528" s="12" t="s">
        <v>76</v>
      </c>
      <c r="AW528" s="12" t="s">
        <v>29</v>
      </c>
      <c r="AX528" s="12" t="s">
        <v>72</v>
      </c>
      <c r="AY528" s="160" t="s">
        <v>160</v>
      </c>
    </row>
    <row r="529" spans="2:65" s="13" customFormat="1" ht="10.199999999999999">
      <c r="B529" s="165"/>
      <c r="D529" s="159" t="s">
        <v>167</v>
      </c>
      <c r="E529" s="166" t="s">
        <v>1</v>
      </c>
      <c r="F529" s="167" t="s">
        <v>221</v>
      </c>
      <c r="H529" s="168">
        <v>20</v>
      </c>
      <c r="I529" s="169"/>
      <c r="L529" s="165"/>
      <c r="M529" s="170"/>
      <c r="T529" s="171"/>
      <c r="AT529" s="166" t="s">
        <v>167</v>
      </c>
      <c r="AU529" s="166" t="s">
        <v>83</v>
      </c>
      <c r="AV529" s="13" t="s">
        <v>83</v>
      </c>
      <c r="AW529" s="13" t="s">
        <v>29</v>
      </c>
      <c r="AX529" s="13" t="s">
        <v>72</v>
      </c>
      <c r="AY529" s="166" t="s">
        <v>160</v>
      </c>
    </row>
    <row r="530" spans="2:65" s="14" customFormat="1" ht="10.199999999999999">
      <c r="B530" s="172"/>
      <c r="D530" s="159" t="s">
        <v>167</v>
      </c>
      <c r="E530" s="173" t="s">
        <v>1</v>
      </c>
      <c r="F530" s="174" t="s">
        <v>174</v>
      </c>
      <c r="H530" s="175">
        <v>20</v>
      </c>
      <c r="I530" s="176"/>
      <c r="L530" s="172"/>
      <c r="M530" s="177"/>
      <c r="T530" s="178"/>
      <c r="AT530" s="173" t="s">
        <v>167</v>
      </c>
      <c r="AU530" s="173" t="s">
        <v>83</v>
      </c>
      <c r="AV530" s="14" t="s">
        <v>166</v>
      </c>
      <c r="AW530" s="14" t="s">
        <v>29</v>
      </c>
      <c r="AX530" s="14" t="s">
        <v>76</v>
      </c>
      <c r="AY530" s="173" t="s">
        <v>160</v>
      </c>
    </row>
    <row r="531" spans="2:65" s="1" customFormat="1" ht="16.5" customHeight="1">
      <c r="B531" s="143"/>
      <c r="C531" s="144" t="s">
        <v>573</v>
      </c>
      <c r="D531" s="144" t="s">
        <v>162</v>
      </c>
      <c r="E531" s="145" t="s">
        <v>1539</v>
      </c>
      <c r="F531" s="146" t="s">
        <v>1540</v>
      </c>
      <c r="G531" s="147" t="s">
        <v>601</v>
      </c>
      <c r="H531" s="148">
        <v>15</v>
      </c>
      <c r="I531" s="149"/>
      <c r="J531" s="150">
        <f>ROUND(I531*H531,2)</f>
        <v>0</v>
      </c>
      <c r="K531" s="151"/>
      <c r="L531" s="32"/>
      <c r="M531" s="152" t="s">
        <v>1</v>
      </c>
      <c r="N531" s="153" t="s">
        <v>38</v>
      </c>
      <c r="P531" s="154">
        <f>O531*H531</f>
        <v>0</v>
      </c>
      <c r="Q531" s="154">
        <v>0</v>
      </c>
      <c r="R531" s="154">
        <f>Q531*H531</f>
        <v>0</v>
      </c>
      <c r="S531" s="154">
        <v>0</v>
      </c>
      <c r="T531" s="155">
        <f>S531*H531</f>
        <v>0</v>
      </c>
      <c r="AR531" s="156" t="s">
        <v>166</v>
      </c>
      <c r="AT531" s="156" t="s">
        <v>162</v>
      </c>
      <c r="AU531" s="156" t="s">
        <v>83</v>
      </c>
      <c r="AY531" s="17" t="s">
        <v>160</v>
      </c>
      <c r="BE531" s="157">
        <f>IF(N531="základná",J531,0)</f>
        <v>0</v>
      </c>
      <c r="BF531" s="157">
        <f>IF(N531="znížená",J531,0)</f>
        <v>0</v>
      </c>
      <c r="BG531" s="157">
        <f>IF(N531="zákl. prenesená",J531,0)</f>
        <v>0</v>
      </c>
      <c r="BH531" s="157">
        <f>IF(N531="zníž. prenesená",J531,0)</f>
        <v>0</v>
      </c>
      <c r="BI531" s="157">
        <f>IF(N531="nulová",J531,0)</f>
        <v>0</v>
      </c>
      <c r="BJ531" s="17" t="s">
        <v>83</v>
      </c>
      <c r="BK531" s="157">
        <f>ROUND(I531*H531,2)</f>
        <v>0</v>
      </c>
      <c r="BL531" s="17" t="s">
        <v>166</v>
      </c>
      <c r="BM531" s="156" t="s">
        <v>576</v>
      </c>
    </row>
    <row r="532" spans="2:65" s="12" customFormat="1" ht="10.199999999999999">
      <c r="B532" s="158"/>
      <c r="D532" s="159" t="s">
        <v>167</v>
      </c>
      <c r="E532" s="160" t="s">
        <v>1</v>
      </c>
      <c r="F532" s="161" t="s">
        <v>1541</v>
      </c>
      <c r="H532" s="160" t="s">
        <v>1</v>
      </c>
      <c r="I532" s="162"/>
      <c r="L532" s="158"/>
      <c r="M532" s="163"/>
      <c r="T532" s="164"/>
      <c r="AT532" s="160" t="s">
        <v>167</v>
      </c>
      <c r="AU532" s="160" t="s">
        <v>83</v>
      </c>
      <c r="AV532" s="12" t="s">
        <v>76</v>
      </c>
      <c r="AW532" s="12" t="s">
        <v>29</v>
      </c>
      <c r="AX532" s="12" t="s">
        <v>72</v>
      </c>
      <c r="AY532" s="160" t="s">
        <v>160</v>
      </c>
    </row>
    <row r="533" spans="2:65" s="12" customFormat="1" ht="10.199999999999999">
      <c r="B533" s="158"/>
      <c r="D533" s="159" t="s">
        <v>167</v>
      </c>
      <c r="E533" s="160" t="s">
        <v>1</v>
      </c>
      <c r="F533" s="161" t="s">
        <v>1326</v>
      </c>
      <c r="H533" s="160" t="s">
        <v>1</v>
      </c>
      <c r="I533" s="162"/>
      <c r="L533" s="158"/>
      <c r="M533" s="163"/>
      <c r="T533" s="164"/>
      <c r="AT533" s="160" t="s">
        <v>167</v>
      </c>
      <c r="AU533" s="160" t="s">
        <v>83</v>
      </c>
      <c r="AV533" s="12" t="s">
        <v>76</v>
      </c>
      <c r="AW533" s="12" t="s">
        <v>29</v>
      </c>
      <c r="AX533" s="12" t="s">
        <v>72</v>
      </c>
      <c r="AY533" s="160" t="s">
        <v>160</v>
      </c>
    </row>
    <row r="534" spans="2:65" s="13" customFormat="1" ht="10.199999999999999">
      <c r="B534" s="165"/>
      <c r="D534" s="159" t="s">
        <v>167</v>
      </c>
      <c r="E534" s="166" t="s">
        <v>1</v>
      </c>
      <c r="F534" s="167" t="s">
        <v>251</v>
      </c>
      <c r="H534" s="168">
        <v>15</v>
      </c>
      <c r="I534" s="169"/>
      <c r="L534" s="165"/>
      <c r="M534" s="170"/>
      <c r="T534" s="171"/>
      <c r="AT534" s="166" t="s">
        <v>167</v>
      </c>
      <c r="AU534" s="166" t="s">
        <v>83</v>
      </c>
      <c r="AV534" s="13" t="s">
        <v>83</v>
      </c>
      <c r="AW534" s="13" t="s">
        <v>29</v>
      </c>
      <c r="AX534" s="13" t="s">
        <v>72</v>
      </c>
      <c r="AY534" s="166" t="s">
        <v>160</v>
      </c>
    </row>
    <row r="535" spans="2:65" s="14" customFormat="1" ht="10.199999999999999">
      <c r="B535" s="172"/>
      <c r="D535" s="159" t="s">
        <v>167</v>
      </c>
      <c r="E535" s="173" t="s">
        <v>1</v>
      </c>
      <c r="F535" s="174" t="s">
        <v>174</v>
      </c>
      <c r="H535" s="175">
        <v>15</v>
      </c>
      <c r="I535" s="176"/>
      <c r="L535" s="172"/>
      <c r="M535" s="177"/>
      <c r="T535" s="178"/>
      <c r="AT535" s="173" t="s">
        <v>167</v>
      </c>
      <c r="AU535" s="173" t="s">
        <v>83</v>
      </c>
      <c r="AV535" s="14" t="s">
        <v>166</v>
      </c>
      <c r="AW535" s="14" t="s">
        <v>29</v>
      </c>
      <c r="AX535" s="14" t="s">
        <v>76</v>
      </c>
      <c r="AY535" s="173" t="s">
        <v>160</v>
      </c>
    </row>
    <row r="536" spans="2:65" s="11" customFormat="1" ht="22.8" customHeight="1">
      <c r="B536" s="131"/>
      <c r="D536" s="132" t="s">
        <v>71</v>
      </c>
      <c r="E536" s="141" t="s">
        <v>697</v>
      </c>
      <c r="F536" s="141" t="s">
        <v>698</v>
      </c>
      <c r="I536" s="134"/>
      <c r="J536" s="142">
        <f>BK536</f>
        <v>0</v>
      </c>
      <c r="L536" s="131"/>
      <c r="M536" s="136"/>
      <c r="P536" s="137">
        <f>SUM(P537:P538)</f>
        <v>0</v>
      </c>
      <c r="R536" s="137">
        <f>SUM(R537:R538)</f>
        <v>0</v>
      </c>
      <c r="T536" s="138">
        <f>SUM(T537:T538)</f>
        <v>0</v>
      </c>
      <c r="AR536" s="132" t="s">
        <v>76</v>
      </c>
      <c r="AT536" s="139" t="s">
        <v>71</v>
      </c>
      <c r="AU536" s="139" t="s">
        <v>76</v>
      </c>
      <c r="AY536" s="132" t="s">
        <v>160</v>
      </c>
      <c r="BK536" s="140">
        <f>SUM(BK537:BK538)</f>
        <v>0</v>
      </c>
    </row>
    <row r="537" spans="2:65" s="1" customFormat="1" ht="33" customHeight="1">
      <c r="B537" s="143"/>
      <c r="C537" s="144" t="s">
        <v>382</v>
      </c>
      <c r="D537" s="144" t="s">
        <v>162</v>
      </c>
      <c r="E537" s="145" t="s">
        <v>699</v>
      </c>
      <c r="F537" s="146" t="s">
        <v>700</v>
      </c>
      <c r="G537" s="147" t="s">
        <v>246</v>
      </c>
      <c r="H537" s="148">
        <v>710.16800000000001</v>
      </c>
      <c r="I537" s="149"/>
      <c r="J537" s="150">
        <f>ROUND(I537*H537,2)</f>
        <v>0</v>
      </c>
      <c r="K537" s="151"/>
      <c r="L537" s="32"/>
      <c r="M537" s="152" t="s">
        <v>1</v>
      </c>
      <c r="N537" s="153" t="s">
        <v>38</v>
      </c>
      <c r="P537" s="154">
        <f>O537*H537</f>
        <v>0</v>
      </c>
      <c r="Q537" s="154">
        <v>0</v>
      </c>
      <c r="R537" s="154">
        <f>Q537*H537</f>
        <v>0</v>
      </c>
      <c r="S537" s="154">
        <v>0</v>
      </c>
      <c r="T537" s="155">
        <f>S537*H537</f>
        <v>0</v>
      </c>
      <c r="AR537" s="156" t="s">
        <v>166</v>
      </c>
      <c r="AT537" s="156" t="s">
        <v>162</v>
      </c>
      <c r="AU537" s="156" t="s">
        <v>83</v>
      </c>
      <c r="AY537" s="17" t="s">
        <v>160</v>
      </c>
      <c r="BE537" s="157">
        <f>IF(N537="základná",J537,0)</f>
        <v>0</v>
      </c>
      <c r="BF537" s="157">
        <f>IF(N537="znížená",J537,0)</f>
        <v>0</v>
      </c>
      <c r="BG537" s="157">
        <f>IF(N537="zákl. prenesená",J537,0)</f>
        <v>0</v>
      </c>
      <c r="BH537" s="157">
        <f>IF(N537="zníž. prenesená",J537,0)</f>
        <v>0</v>
      </c>
      <c r="BI537" s="157">
        <f>IF(N537="nulová",J537,0)</f>
        <v>0</v>
      </c>
      <c r="BJ537" s="17" t="s">
        <v>83</v>
      </c>
      <c r="BK537" s="157">
        <f>ROUND(I537*H537,2)</f>
        <v>0</v>
      </c>
      <c r="BL537" s="17" t="s">
        <v>166</v>
      </c>
      <c r="BM537" s="156" t="s">
        <v>580</v>
      </c>
    </row>
    <row r="538" spans="2:65" s="1" customFormat="1" ht="44.25" customHeight="1">
      <c r="B538" s="143"/>
      <c r="C538" s="144" t="s">
        <v>581</v>
      </c>
      <c r="D538" s="144" t="s">
        <v>162</v>
      </c>
      <c r="E538" s="145" t="s">
        <v>703</v>
      </c>
      <c r="F538" s="146" t="s">
        <v>704</v>
      </c>
      <c r="G538" s="147" t="s">
        <v>246</v>
      </c>
      <c r="H538" s="148">
        <v>710.16800000000001</v>
      </c>
      <c r="I538" s="149"/>
      <c r="J538" s="150">
        <f>ROUND(I538*H538,2)</f>
        <v>0</v>
      </c>
      <c r="K538" s="151"/>
      <c r="L538" s="32"/>
      <c r="M538" s="152" t="s">
        <v>1</v>
      </c>
      <c r="N538" s="153" t="s">
        <v>38</v>
      </c>
      <c r="P538" s="154">
        <f>O538*H538</f>
        <v>0</v>
      </c>
      <c r="Q538" s="154">
        <v>0</v>
      </c>
      <c r="R538" s="154">
        <f>Q538*H538</f>
        <v>0</v>
      </c>
      <c r="S538" s="154">
        <v>0</v>
      </c>
      <c r="T538" s="155">
        <f>S538*H538</f>
        <v>0</v>
      </c>
      <c r="AR538" s="156" t="s">
        <v>166</v>
      </c>
      <c r="AT538" s="156" t="s">
        <v>162</v>
      </c>
      <c r="AU538" s="156" t="s">
        <v>83</v>
      </c>
      <c r="AY538" s="17" t="s">
        <v>160</v>
      </c>
      <c r="BE538" s="157">
        <f>IF(N538="základná",J538,0)</f>
        <v>0</v>
      </c>
      <c r="BF538" s="157">
        <f>IF(N538="znížená",J538,0)</f>
        <v>0</v>
      </c>
      <c r="BG538" s="157">
        <f>IF(N538="zákl. prenesená",J538,0)</f>
        <v>0</v>
      </c>
      <c r="BH538" s="157">
        <f>IF(N538="zníž. prenesená",J538,0)</f>
        <v>0</v>
      </c>
      <c r="BI538" s="157">
        <f>IF(N538="nulová",J538,0)</f>
        <v>0</v>
      </c>
      <c r="BJ538" s="17" t="s">
        <v>83</v>
      </c>
      <c r="BK538" s="157">
        <f>ROUND(I538*H538,2)</f>
        <v>0</v>
      </c>
      <c r="BL538" s="17" t="s">
        <v>166</v>
      </c>
      <c r="BM538" s="156" t="s">
        <v>584</v>
      </c>
    </row>
    <row r="539" spans="2:65" s="11" customFormat="1" ht="25.95" customHeight="1">
      <c r="B539" s="131"/>
      <c r="D539" s="132" t="s">
        <v>71</v>
      </c>
      <c r="E539" s="133" t="s">
        <v>706</v>
      </c>
      <c r="F539" s="133" t="s">
        <v>707</v>
      </c>
      <c r="I539" s="134"/>
      <c r="J539" s="135">
        <f>BK539</f>
        <v>0</v>
      </c>
      <c r="L539" s="131"/>
      <c r="M539" s="136"/>
      <c r="P539" s="137">
        <f>P540</f>
        <v>0</v>
      </c>
      <c r="R539" s="137">
        <f>R540</f>
        <v>0</v>
      </c>
      <c r="T539" s="138">
        <f>T540</f>
        <v>0</v>
      </c>
      <c r="AR539" s="132" t="s">
        <v>83</v>
      </c>
      <c r="AT539" s="139" t="s">
        <v>71</v>
      </c>
      <c r="AU539" s="139" t="s">
        <v>72</v>
      </c>
      <c r="AY539" s="132" t="s">
        <v>160</v>
      </c>
      <c r="BK539" s="140">
        <f>BK540</f>
        <v>0</v>
      </c>
    </row>
    <row r="540" spans="2:65" s="11" customFormat="1" ht="22.8" customHeight="1">
      <c r="B540" s="131"/>
      <c r="D540" s="132" t="s">
        <v>71</v>
      </c>
      <c r="E540" s="141" t="s">
        <v>708</v>
      </c>
      <c r="F540" s="141" t="s">
        <v>709</v>
      </c>
      <c r="I540" s="134"/>
      <c r="J540" s="142">
        <f>BK540</f>
        <v>0</v>
      </c>
      <c r="L540" s="131"/>
      <c r="M540" s="136"/>
      <c r="P540" s="137">
        <f>P541</f>
        <v>0</v>
      </c>
      <c r="R540" s="137">
        <f>R541</f>
        <v>0</v>
      </c>
      <c r="T540" s="138">
        <f>T541</f>
        <v>0</v>
      </c>
      <c r="AR540" s="132" t="s">
        <v>83</v>
      </c>
      <c r="AT540" s="139" t="s">
        <v>71</v>
      </c>
      <c r="AU540" s="139" t="s">
        <v>76</v>
      </c>
      <c r="AY540" s="132" t="s">
        <v>160</v>
      </c>
      <c r="BK540" s="140">
        <f>BK541</f>
        <v>0</v>
      </c>
    </row>
    <row r="541" spans="2:65" s="1" customFormat="1" ht="16.5" customHeight="1">
      <c r="B541" s="143"/>
      <c r="C541" s="144" t="s">
        <v>389</v>
      </c>
      <c r="D541" s="144" t="s">
        <v>162</v>
      </c>
      <c r="E541" s="145" t="s">
        <v>1542</v>
      </c>
      <c r="F541" s="146" t="s">
        <v>1543</v>
      </c>
      <c r="G541" s="147" t="s">
        <v>289</v>
      </c>
      <c r="H541" s="148">
        <v>1</v>
      </c>
      <c r="I541" s="149"/>
      <c r="J541" s="150">
        <f>ROUND(I541*H541,2)</f>
        <v>0</v>
      </c>
      <c r="K541" s="151"/>
      <c r="L541" s="32"/>
      <c r="M541" s="152" t="s">
        <v>1</v>
      </c>
      <c r="N541" s="153" t="s">
        <v>38</v>
      </c>
      <c r="P541" s="154">
        <f>O541*H541</f>
        <v>0</v>
      </c>
      <c r="Q541" s="154">
        <v>0</v>
      </c>
      <c r="R541" s="154">
        <f>Q541*H541</f>
        <v>0</v>
      </c>
      <c r="S541" s="154">
        <v>0</v>
      </c>
      <c r="T541" s="155">
        <f>S541*H541</f>
        <v>0</v>
      </c>
      <c r="AR541" s="156" t="s">
        <v>210</v>
      </c>
      <c r="AT541" s="156" t="s">
        <v>162</v>
      </c>
      <c r="AU541" s="156" t="s">
        <v>83</v>
      </c>
      <c r="AY541" s="17" t="s">
        <v>160</v>
      </c>
      <c r="BE541" s="157">
        <f>IF(N541="základná",J541,0)</f>
        <v>0</v>
      </c>
      <c r="BF541" s="157">
        <f>IF(N541="znížená",J541,0)</f>
        <v>0</v>
      </c>
      <c r="BG541" s="157">
        <f>IF(N541="zákl. prenesená",J541,0)</f>
        <v>0</v>
      </c>
      <c r="BH541" s="157">
        <f>IF(N541="zníž. prenesená",J541,0)</f>
        <v>0</v>
      </c>
      <c r="BI541" s="157">
        <f>IF(N541="nulová",J541,0)</f>
        <v>0</v>
      </c>
      <c r="BJ541" s="17" t="s">
        <v>83</v>
      </c>
      <c r="BK541" s="157">
        <f>ROUND(I541*H541,2)</f>
        <v>0</v>
      </c>
      <c r="BL541" s="17" t="s">
        <v>210</v>
      </c>
      <c r="BM541" s="156" t="s">
        <v>602</v>
      </c>
    </row>
    <row r="542" spans="2:65" s="11" customFormat="1" ht="25.95" customHeight="1">
      <c r="B542" s="131"/>
      <c r="D542" s="132" t="s">
        <v>71</v>
      </c>
      <c r="E542" s="133" t="s">
        <v>743</v>
      </c>
      <c r="F542" s="133" t="s">
        <v>744</v>
      </c>
      <c r="I542" s="134"/>
      <c r="J542" s="135">
        <f>BK542</f>
        <v>0</v>
      </c>
      <c r="L542" s="131"/>
      <c r="M542" s="136"/>
      <c r="P542" s="137">
        <f>SUM(P543:P544)</f>
        <v>0</v>
      </c>
      <c r="R542" s="137">
        <f>SUM(R543:R544)</f>
        <v>0</v>
      </c>
      <c r="T542" s="138">
        <f>SUM(T543:T544)</f>
        <v>0</v>
      </c>
      <c r="AR542" s="132" t="s">
        <v>190</v>
      </c>
      <c r="AT542" s="139" t="s">
        <v>71</v>
      </c>
      <c r="AU542" s="139" t="s">
        <v>72</v>
      </c>
      <c r="AY542" s="132" t="s">
        <v>160</v>
      </c>
      <c r="BK542" s="140">
        <f>SUM(BK543:BK544)</f>
        <v>0</v>
      </c>
    </row>
    <row r="543" spans="2:65" s="1" customFormat="1" ht="16.5" customHeight="1">
      <c r="B543" s="143"/>
      <c r="C543" s="144" t="s">
        <v>607</v>
      </c>
      <c r="D543" s="144" t="s">
        <v>162</v>
      </c>
      <c r="E543" s="145" t="s">
        <v>746</v>
      </c>
      <c r="F543" s="146" t="s">
        <v>747</v>
      </c>
      <c r="G543" s="147" t="s">
        <v>485</v>
      </c>
      <c r="H543" s="148">
        <v>1</v>
      </c>
      <c r="I543" s="149"/>
      <c r="J543" s="150">
        <f>ROUND(I543*H543,2)</f>
        <v>0</v>
      </c>
      <c r="K543" s="151"/>
      <c r="L543" s="32"/>
      <c r="M543" s="152" t="s">
        <v>1</v>
      </c>
      <c r="N543" s="153" t="s">
        <v>38</v>
      </c>
      <c r="P543" s="154">
        <f>O543*H543</f>
        <v>0</v>
      </c>
      <c r="Q543" s="154">
        <v>0</v>
      </c>
      <c r="R543" s="154">
        <f>Q543*H543</f>
        <v>0</v>
      </c>
      <c r="S543" s="154">
        <v>0</v>
      </c>
      <c r="T543" s="155">
        <f>S543*H543</f>
        <v>0</v>
      </c>
      <c r="AR543" s="156" t="s">
        <v>166</v>
      </c>
      <c r="AT543" s="156" t="s">
        <v>162</v>
      </c>
      <c r="AU543" s="156" t="s">
        <v>76</v>
      </c>
      <c r="AY543" s="17" t="s">
        <v>160</v>
      </c>
      <c r="BE543" s="157">
        <f>IF(N543="základná",J543,0)</f>
        <v>0</v>
      </c>
      <c r="BF543" s="157">
        <f>IF(N543="znížená",J543,0)</f>
        <v>0</v>
      </c>
      <c r="BG543" s="157">
        <f>IF(N543="zákl. prenesená",J543,0)</f>
        <v>0</v>
      </c>
      <c r="BH543" s="157">
        <f>IF(N543="zníž. prenesená",J543,0)</f>
        <v>0</v>
      </c>
      <c r="BI543" s="157">
        <f>IF(N543="nulová",J543,0)</f>
        <v>0</v>
      </c>
      <c r="BJ543" s="17" t="s">
        <v>83</v>
      </c>
      <c r="BK543" s="157">
        <f>ROUND(I543*H543,2)</f>
        <v>0</v>
      </c>
      <c r="BL543" s="17" t="s">
        <v>166</v>
      </c>
      <c r="BM543" s="156" t="s">
        <v>610</v>
      </c>
    </row>
    <row r="544" spans="2:65" s="1" customFormat="1" ht="16.5" customHeight="1">
      <c r="B544" s="143"/>
      <c r="C544" s="144" t="s">
        <v>394</v>
      </c>
      <c r="D544" s="144" t="s">
        <v>162</v>
      </c>
      <c r="E544" s="145" t="s">
        <v>749</v>
      </c>
      <c r="F544" s="146" t="s">
        <v>750</v>
      </c>
      <c r="G544" s="147" t="s">
        <v>485</v>
      </c>
      <c r="H544" s="148">
        <v>1</v>
      </c>
      <c r="I544" s="149"/>
      <c r="J544" s="150">
        <f>ROUND(I544*H544,2)</f>
        <v>0</v>
      </c>
      <c r="K544" s="151"/>
      <c r="L544" s="32"/>
      <c r="M544" s="201" t="s">
        <v>1</v>
      </c>
      <c r="N544" s="202" t="s">
        <v>38</v>
      </c>
      <c r="O544" s="203"/>
      <c r="P544" s="204">
        <f>O544*H544</f>
        <v>0</v>
      </c>
      <c r="Q544" s="204">
        <v>0</v>
      </c>
      <c r="R544" s="204">
        <f>Q544*H544</f>
        <v>0</v>
      </c>
      <c r="S544" s="204">
        <v>0</v>
      </c>
      <c r="T544" s="205">
        <f>S544*H544</f>
        <v>0</v>
      </c>
      <c r="AR544" s="156" t="s">
        <v>166</v>
      </c>
      <c r="AT544" s="156" t="s">
        <v>162</v>
      </c>
      <c r="AU544" s="156" t="s">
        <v>76</v>
      </c>
      <c r="AY544" s="17" t="s">
        <v>160</v>
      </c>
      <c r="BE544" s="157">
        <f>IF(N544="základná",J544,0)</f>
        <v>0</v>
      </c>
      <c r="BF544" s="157">
        <f>IF(N544="znížená",J544,0)</f>
        <v>0</v>
      </c>
      <c r="BG544" s="157">
        <f>IF(N544="zákl. prenesená",J544,0)</f>
        <v>0</v>
      </c>
      <c r="BH544" s="157">
        <f>IF(N544="zníž. prenesená",J544,0)</f>
        <v>0</v>
      </c>
      <c r="BI544" s="157">
        <f>IF(N544="nulová",J544,0)</f>
        <v>0</v>
      </c>
      <c r="BJ544" s="17" t="s">
        <v>83</v>
      </c>
      <c r="BK544" s="157">
        <f>ROUND(I544*H544,2)</f>
        <v>0</v>
      </c>
      <c r="BL544" s="17" t="s">
        <v>166</v>
      </c>
      <c r="BM544" s="156" t="s">
        <v>620</v>
      </c>
    </row>
    <row r="545" spans="2:12" s="1" customFormat="1" ht="6.9" customHeight="1">
      <c r="B545" s="47"/>
      <c r="C545" s="48"/>
      <c r="D545" s="48"/>
      <c r="E545" s="48"/>
      <c r="F545" s="48"/>
      <c r="G545" s="48"/>
      <c r="H545" s="48"/>
      <c r="I545" s="48"/>
      <c r="J545" s="48"/>
      <c r="K545" s="48"/>
      <c r="L545" s="32"/>
    </row>
  </sheetData>
  <autoFilter ref="C130:K544" xr:uid="{00000000-0009-0000-0000-000007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41"/>
  <sheetViews>
    <sheetView showGridLines="0" workbookViewId="0"/>
  </sheetViews>
  <sheetFormatPr defaultRowHeight="13.8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107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2" t="str">
        <f>'Rekapitulácia stavby'!K6</f>
        <v>Príloha č.2_Výkaz výmer_Obratiská autobusov zadanie</v>
      </c>
      <c r="F7" s="253"/>
      <c r="G7" s="253"/>
      <c r="H7" s="253"/>
      <c r="L7" s="20"/>
    </row>
    <row r="8" spans="2:46" ht="12" customHeight="1">
      <c r="B8" s="20"/>
      <c r="D8" s="27" t="s">
        <v>124</v>
      </c>
      <c r="L8" s="20"/>
    </row>
    <row r="9" spans="2:46" s="1" customFormat="1" ht="16.5" customHeight="1">
      <c r="B9" s="32"/>
      <c r="E9" s="252" t="s">
        <v>1395</v>
      </c>
      <c r="F9" s="254"/>
      <c r="G9" s="254"/>
      <c r="H9" s="254"/>
      <c r="L9" s="32"/>
    </row>
    <row r="10" spans="2:46" s="1" customFormat="1" ht="12" customHeight="1">
      <c r="B10" s="32"/>
      <c r="D10" s="27" t="s">
        <v>126</v>
      </c>
      <c r="L10" s="32"/>
    </row>
    <row r="11" spans="2:46" s="1" customFormat="1" ht="30" customHeight="1">
      <c r="B11" s="32"/>
      <c r="E11" s="211" t="s">
        <v>1544</v>
      </c>
      <c r="F11" s="254"/>
      <c r="G11" s="254"/>
      <c r="H11" s="254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26. 1. 2026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tr">
        <f>IF('Rekapitulácia stavby'!AN10="","",'Rekapitulácia stavby'!AN10)</f>
        <v/>
      </c>
      <c r="L16" s="32"/>
    </row>
    <row r="17" spans="2:12" s="1" customFormat="1" ht="18" customHeight="1">
      <c r="B17" s="32"/>
      <c r="E17" s="25" t="str">
        <f>IF('Rekapitulácia stavby'!E11="","",'Rekapitulácia stavby'!E11)</f>
        <v xml:space="preserve"> </v>
      </c>
      <c r="I17" s="27" t="s">
        <v>25</v>
      </c>
      <c r="J17" s="25" t="str">
        <f>IF('Rekapitulácia stavby'!AN11="","",'Rekapitulácia stavby'!AN11)</f>
        <v/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5" t="str">
        <f>'Rekapitulácia stavby'!E14</f>
        <v>Vyplň údaj</v>
      </c>
      <c r="F20" s="216"/>
      <c r="G20" s="216"/>
      <c r="H20" s="216"/>
      <c r="I20" s="27" t="s">
        <v>25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24</v>
      </c>
      <c r="J22" s="25" t="str">
        <f>IF('Rekapitulácia stavby'!AN16="","",'Rekapitulácia stavby'!AN16)</f>
        <v/>
      </c>
      <c r="L22" s="32"/>
    </row>
    <row r="23" spans="2:12" s="1" customFormat="1" ht="18" customHeight="1">
      <c r="B23" s="32"/>
      <c r="E23" s="25" t="str">
        <f>IF('Rekapitulácia stavby'!E17="","",'Rekapitulácia stavby'!E17)</f>
        <v xml:space="preserve"> </v>
      </c>
      <c r="I23" s="27" t="s">
        <v>25</v>
      </c>
      <c r="J23" s="25" t="str">
        <f>IF('Rekapitulácia stavby'!AN17="","",'Rekapitulácia stavby'!AN17)</f>
        <v/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30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7"/>
      <c r="E29" s="221" t="s">
        <v>1</v>
      </c>
      <c r="F29" s="221"/>
      <c r="G29" s="221"/>
      <c r="H29" s="221"/>
      <c r="L29" s="97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32</v>
      </c>
      <c r="J32" s="69">
        <f>ROUND(J122,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" customHeight="1">
      <c r="B35" s="32"/>
      <c r="D35" s="58" t="s">
        <v>36</v>
      </c>
      <c r="E35" s="37" t="s">
        <v>37</v>
      </c>
      <c r="F35" s="99">
        <f>ROUND((SUM(BE122:BE140)),  2)</f>
        <v>0</v>
      </c>
      <c r="G35" s="100"/>
      <c r="H35" s="100"/>
      <c r="I35" s="101">
        <v>0.23</v>
      </c>
      <c r="J35" s="99">
        <f>ROUND(((SUM(BE122:BE140))*I35),  2)</f>
        <v>0</v>
      </c>
      <c r="L35" s="32"/>
    </row>
    <row r="36" spans="2:12" s="1" customFormat="1" ht="14.4" customHeight="1">
      <c r="B36" s="32"/>
      <c r="E36" s="37" t="s">
        <v>38</v>
      </c>
      <c r="F36" s="89">
        <f>ROUND((SUM(BF122:BF140)),  2)</f>
        <v>0</v>
      </c>
      <c r="I36" s="102">
        <v>0.23</v>
      </c>
      <c r="J36" s="89">
        <f>ROUND(((SUM(BF122:BF140))*I36),  2)</f>
        <v>0</v>
      </c>
      <c r="L36" s="32"/>
    </row>
    <row r="37" spans="2:12" s="1" customFormat="1" ht="14.4" hidden="1" customHeight="1">
      <c r="B37" s="32"/>
      <c r="E37" s="27" t="s">
        <v>39</v>
      </c>
      <c r="F37" s="89">
        <f>ROUND((SUM(BG122:BG140)),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40</v>
      </c>
      <c r="F38" s="89">
        <f>ROUND((SUM(BH122:BH140)),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41</v>
      </c>
      <c r="F39" s="99">
        <f>ROUND((SUM(BI122:BI140)),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42</v>
      </c>
      <c r="E41" s="60"/>
      <c r="F41" s="60"/>
      <c r="G41" s="105" t="s">
        <v>43</v>
      </c>
      <c r="H41" s="106" t="s">
        <v>44</v>
      </c>
      <c r="I41" s="60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hidden="1" customHeight="1">
      <c r="B82" s="32"/>
      <c r="C82" s="21" t="s">
        <v>128</v>
      </c>
      <c r="L82" s="32"/>
    </row>
    <row r="83" spans="2:12" s="1" customFormat="1" ht="6.9" hidden="1" customHeight="1">
      <c r="B83" s="32"/>
      <c r="L83" s="32"/>
    </row>
    <row r="84" spans="2:12" s="1" customFormat="1" ht="12" hidden="1" customHeight="1">
      <c r="B84" s="32"/>
      <c r="C84" s="27" t="s">
        <v>15</v>
      </c>
      <c r="L84" s="32"/>
    </row>
    <row r="85" spans="2:12" s="1" customFormat="1" ht="16.5" hidden="1" customHeight="1">
      <c r="B85" s="32"/>
      <c r="E85" s="252" t="str">
        <f>E7</f>
        <v>Príloha č.2_Výkaz výmer_Obratiská autobusov zadanie</v>
      </c>
      <c r="F85" s="253"/>
      <c r="G85" s="253"/>
      <c r="H85" s="253"/>
      <c r="L85" s="32"/>
    </row>
    <row r="86" spans="2:12" ht="12" hidden="1" customHeight="1">
      <c r="B86" s="20"/>
      <c r="C86" s="27" t="s">
        <v>124</v>
      </c>
      <c r="L86" s="20"/>
    </row>
    <row r="87" spans="2:12" s="1" customFormat="1" ht="16.5" hidden="1" customHeight="1">
      <c r="B87" s="32"/>
      <c r="E87" s="252" t="s">
        <v>1395</v>
      </c>
      <c r="F87" s="254"/>
      <c r="G87" s="254"/>
      <c r="H87" s="254"/>
      <c r="L87" s="32"/>
    </row>
    <row r="88" spans="2:12" s="1" customFormat="1" ht="12" hidden="1" customHeight="1">
      <c r="B88" s="32"/>
      <c r="C88" s="27" t="s">
        <v>126</v>
      </c>
      <c r="L88" s="32"/>
    </row>
    <row r="89" spans="2:12" s="1" customFormat="1" ht="30" hidden="1" customHeight="1">
      <c r="B89" s="32"/>
      <c r="E89" s="211" t="str">
        <f>E11</f>
        <v>SO_02_04_MS - Drobná architektúra - Obratisko autobusov Malý Šúr v obci Kostolná pri Dunaji</v>
      </c>
      <c r="F89" s="254"/>
      <c r="G89" s="254"/>
      <c r="H89" s="254"/>
      <c r="L89" s="32"/>
    </row>
    <row r="90" spans="2:12" s="1" customFormat="1" ht="6.9" hidden="1" customHeight="1">
      <c r="B90" s="32"/>
      <c r="L90" s="32"/>
    </row>
    <row r="91" spans="2:12" s="1" customFormat="1" ht="12" hidden="1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26. 1. 2026</v>
      </c>
      <c r="L91" s="32"/>
    </row>
    <row r="92" spans="2:12" s="1" customFormat="1" ht="6.9" hidden="1" customHeight="1">
      <c r="B92" s="32"/>
      <c r="L92" s="32"/>
    </row>
    <row r="93" spans="2:12" s="1" customFormat="1" ht="15.15" hidden="1" customHeight="1">
      <c r="B93" s="32"/>
      <c r="C93" s="27" t="s">
        <v>23</v>
      </c>
      <c r="F93" s="25" t="str">
        <f>E17</f>
        <v xml:space="preserve"> </v>
      </c>
      <c r="I93" s="27" t="s">
        <v>28</v>
      </c>
      <c r="J93" s="30" t="str">
        <f>E23</f>
        <v xml:space="preserve"> </v>
      </c>
      <c r="L93" s="32"/>
    </row>
    <row r="94" spans="2:12" s="1" customFormat="1" ht="15.15" hidden="1" customHeight="1">
      <c r="B94" s="32"/>
      <c r="C94" s="27" t="s">
        <v>26</v>
      </c>
      <c r="F94" s="25" t="str">
        <f>IF(E20="","",E20)</f>
        <v>Vyplň údaj</v>
      </c>
      <c r="I94" s="27" t="s">
        <v>30</v>
      </c>
      <c r="J94" s="30" t="str">
        <f>E26</f>
        <v xml:space="preserve"> </v>
      </c>
      <c r="L94" s="32"/>
    </row>
    <row r="95" spans="2:12" s="1" customFormat="1" ht="10.35" hidden="1" customHeight="1">
      <c r="B95" s="32"/>
      <c r="L95" s="32"/>
    </row>
    <row r="96" spans="2:12" s="1" customFormat="1" ht="29.25" hidden="1" customHeight="1">
      <c r="B96" s="32"/>
      <c r="C96" s="111" t="s">
        <v>129</v>
      </c>
      <c r="D96" s="103"/>
      <c r="E96" s="103"/>
      <c r="F96" s="103"/>
      <c r="G96" s="103"/>
      <c r="H96" s="103"/>
      <c r="I96" s="103"/>
      <c r="J96" s="112" t="s">
        <v>130</v>
      </c>
      <c r="K96" s="103"/>
      <c r="L96" s="32"/>
    </row>
    <row r="97" spans="2:47" s="1" customFormat="1" ht="10.35" hidden="1" customHeight="1">
      <c r="B97" s="32"/>
      <c r="L97" s="32"/>
    </row>
    <row r="98" spans="2:47" s="1" customFormat="1" ht="22.8" hidden="1" customHeight="1">
      <c r="B98" s="32"/>
      <c r="C98" s="113" t="s">
        <v>131</v>
      </c>
      <c r="J98" s="69">
        <f>J122</f>
        <v>0</v>
      </c>
      <c r="L98" s="32"/>
      <c r="AU98" s="17" t="s">
        <v>132</v>
      </c>
    </row>
    <row r="99" spans="2:47" s="8" customFormat="1" ht="24.9" hidden="1" customHeight="1">
      <c r="B99" s="114"/>
      <c r="D99" s="115" t="s">
        <v>133</v>
      </c>
      <c r="E99" s="116"/>
      <c r="F99" s="116"/>
      <c r="G99" s="116"/>
      <c r="H99" s="116"/>
      <c r="I99" s="116"/>
      <c r="J99" s="117">
        <f>J123</f>
        <v>0</v>
      </c>
      <c r="L99" s="114"/>
    </row>
    <row r="100" spans="2:47" s="9" customFormat="1" ht="19.95" hidden="1" customHeight="1">
      <c r="B100" s="118"/>
      <c r="D100" s="119" t="s">
        <v>140</v>
      </c>
      <c r="E100" s="120"/>
      <c r="F100" s="120"/>
      <c r="G100" s="120"/>
      <c r="H100" s="120"/>
      <c r="I100" s="120"/>
      <c r="J100" s="121">
        <f>J124</f>
        <v>0</v>
      </c>
      <c r="L100" s="118"/>
    </row>
    <row r="101" spans="2:47" s="1" customFormat="1" ht="21.75" hidden="1" customHeight="1">
      <c r="B101" s="32"/>
      <c r="L101" s="32"/>
    </row>
    <row r="102" spans="2:47" s="1" customFormat="1" ht="6.9" hidden="1" customHeight="1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2"/>
    </row>
    <row r="103" spans="2:47" ht="10.199999999999999" hidden="1"/>
    <row r="104" spans="2:47" ht="10.199999999999999" hidden="1"/>
    <row r="105" spans="2:47" ht="10.199999999999999" hidden="1"/>
    <row r="106" spans="2:47" s="1" customFormat="1" ht="6.9" customHeight="1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32"/>
    </row>
    <row r="107" spans="2:47" s="1" customFormat="1" ht="24.9" customHeight="1">
      <c r="B107" s="32"/>
      <c r="C107" s="21" t="s">
        <v>146</v>
      </c>
      <c r="L107" s="32"/>
    </row>
    <row r="108" spans="2:47" s="1" customFormat="1" ht="6.9" customHeight="1">
      <c r="B108" s="32"/>
      <c r="L108" s="32"/>
    </row>
    <row r="109" spans="2:47" s="1" customFormat="1" ht="12" customHeight="1">
      <c r="B109" s="32"/>
      <c r="C109" s="27" t="s">
        <v>15</v>
      </c>
      <c r="L109" s="32"/>
    </row>
    <row r="110" spans="2:47" s="1" customFormat="1" ht="16.5" customHeight="1">
      <c r="B110" s="32"/>
      <c r="E110" s="252" t="str">
        <f>E7</f>
        <v>Príloha č.2_Výkaz výmer_Obratiská autobusov zadanie</v>
      </c>
      <c r="F110" s="253"/>
      <c r="G110" s="253"/>
      <c r="H110" s="253"/>
      <c r="L110" s="32"/>
    </row>
    <row r="111" spans="2:47" ht="12" customHeight="1">
      <c r="B111" s="20"/>
      <c r="C111" s="27" t="s">
        <v>124</v>
      </c>
      <c r="L111" s="20"/>
    </row>
    <row r="112" spans="2:47" s="1" customFormat="1" ht="16.5" customHeight="1">
      <c r="B112" s="32"/>
      <c r="E112" s="252" t="s">
        <v>1395</v>
      </c>
      <c r="F112" s="254"/>
      <c r="G112" s="254"/>
      <c r="H112" s="254"/>
      <c r="L112" s="32"/>
    </row>
    <row r="113" spans="2:65" s="1" customFormat="1" ht="12" customHeight="1">
      <c r="B113" s="32"/>
      <c r="C113" s="27" t="s">
        <v>126</v>
      </c>
      <c r="L113" s="32"/>
    </row>
    <row r="114" spans="2:65" s="1" customFormat="1" ht="30" customHeight="1">
      <c r="B114" s="32"/>
      <c r="E114" s="211" t="str">
        <f>E11</f>
        <v>SO_02_04_MS - Drobná architektúra - Obratisko autobusov Malý Šúr v obci Kostolná pri Dunaji</v>
      </c>
      <c r="F114" s="254"/>
      <c r="G114" s="254"/>
      <c r="H114" s="254"/>
      <c r="L114" s="32"/>
    </row>
    <row r="115" spans="2:65" s="1" customFormat="1" ht="6.9" customHeight="1">
      <c r="B115" s="32"/>
      <c r="L115" s="32"/>
    </row>
    <row r="116" spans="2:65" s="1" customFormat="1" ht="12" customHeight="1">
      <c r="B116" s="32"/>
      <c r="C116" s="27" t="s">
        <v>19</v>
      </c>
      <c r="F116" s="25" t="str">
        <f>F14</f>
        <v xml:space="preserve"> </v>
      </c>
      <c r="I116" s="27" t="s">
        <v>21</v>
      </c>
      <c r="J116" s="55" t="str">
        <f>IF(J14="","",J14)</f>
        <v>26. 1. 2026</v>
      </c>
      <c r="L116" s="32"/>
    </row>
    <row r="117" spans="2:65" s="1" customFormat="1" ht="6.9" customHeight="1">
      <c r="B117" s="32"/>
      <c r="L117" s="32"/>
    </row>
    <row r="118" spans="2:65" s="1" customFormat="1" ht="15.15" customHeight="1">
      <c r="B118" s="32"/>
      <c r="C118" s="27" t="s">
        <v>23</v>
      </c>
      <c r="F118" s="25" t="str">
        <f>E17</f>
        <v xml:space="preserve"> </v>
      </c>
      <c r="I118" s="27" t="s">
        <v>28</v>
      </c>
      <c r="J118" s="30" t="str">
        <f>E23</f>
        <v xml:space="preserve"> </v>
      </c>
      <c r="L118" s="32"/>
    </row>
    <row r="119" spans="2:65" s="1" customFormat="1" ht="15.15" customHeight="1">
      <c r="B119" s="32"/>
      <c r="C119" s="27" t="s">
        <v>26</v>
      </c>
      <c r="F119" s="25" t="str">
        <f>IF(E20="","",E20)</f>
        <v>Vyplň údaj</v>
      </c>
      <c r="I119" s="27" t="s">
        <v>30</v>
      </c>
      <c r="J119" s="30" t="str">
        <f>E26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22"/>
      <c r="C121" s="123" t="s">
        <v>147</v>
      </c>
      <c r="D121" s="124" t="s">
        <v>57</v>
      </c>
      <c r="E121" s="124" t="s">
        <v>53</v>
      </c>
      <c r="F121" s="124" t="s">
        <v>54</v>
      </c>
      <c r="G121" s="124" t="s">
        <v>148</v>
      </c>
      <c r="H121" s="124" t="s">
        <v>149</v>
      </c>
      <c r="I121" s="124" t="s">
        <v>150</v>
      </c>
      <c r="J121" s="125" t="s">
        <v>130</v>
      </c>
      <c r="K121" s="126" t="s">
        <v>151</v>
      </c>
      <c r="L121" s="122"/>
      <c r="M121" s="62" t="s">
        <v>1</v>
      </c>
      <c r="N121" s="63" t="s">
        <v>36</v>
      </c>
      <c r="O121" s="63" t="s">
        <v>152</v>
      </c>
      <c r="P121" s="63" t="s">
        <v>153</v>
      </c>
      <c r="Q121" s="63" t="s">
        <v>154</v>
      </c>
      <c r="R121" s="63" t="s">
        <v>155</v>
      </c>
      <c r="S121" s="63" t="s">
        <v>156</v>
      </c>
      <c r="T121" s="64" t="s">
        <v>157</v>
      </c>
    </row>
    <row r="122" spans="2:65" s="1" customFormat="1" ht="22.8" customHeight="1">
      <c r="B122" s="32"/>
      <c r="C122" s="67" t="s">
        <v>131</v>
      </c>
      <c r="J122" s="127">
        <f>BK122</f>
        <v>0</v>
      </c>
      <c r="L122" s="32"/>
      <c r="M122" s="65"/>
      <c r="N122" s="56"/>
      <c r="O122" s="56"/>
      <c r="P122" s="128">
        <f>P123</f>
        <v>0</v>
      </c>
      <c r="Q122" s="56"/>
      <c r="R122" s="128">
        <f>R123</f>
        <v>0</v>
      </c>
      <c r="S122" s="56"/>
      <c r="T122" s="129">
        <f>T123</f>
        <v>0</v>
      </c>
      <c r="AT122" s="17" t="s">
        <v>71</v>
      </c>
      <c r="AU122" s="17" t="s">
        <v>132</v>
      </c>
      <c r="BK122" s="130">
        <f>BK123</f>
        <v>0</v>
      </c>
    </row>
    <row r="123" spans="2:65" s="11" customFormat="1" ht="25.95" customHeight="1">
      <c r="B123" s="131"/>
      <c r="D123" s="132" t="s">
        <v>71</v>
      </c>
      <c r="E123" s="133" t="s">
        <v>158</v>
      </c>
      <c r="F123" s="133" t="s">
        <v>159</v>
      </c>
      <c r="I123" s="134"/>
      <c r="J123" s="135">
        <f>BK123</f>
        <v>0</v>
      </c>
      <c r="L123" s="131"/>
      <c r="M123" s="136"/>
      <c r="P123" s="137">
        <f>P124</f>
        <v>0</v>
      </c>
      <c r="R123" s="137">
        <f>R124</f>
        <v>0</v>
      </c>
      <c r="T123" s="138">
        <f>T124</f>
        <v>0</v>
      </c>
      <c r="AR123" s="132" t="s">
        <v>76</v>
      </c>
      <c r="AT123" s="139" t="s">
        <v>71</v>
      </c>
      <c r="AU123" s="139" t="s">
        <v>72</v>
      </c>
      <c r="AY123" s="132" t="s">
        <v>160</v>
      </c>
      <c r="BK123" s="140">
        <f>BK124</f>
        <v>0</v>
      </c>
    </row>
    <row r="124" spans="2:65" s="11" customFormat="1" ht="22.8" customHeight="1">
      <c r="B124" s="131"/>
      <c r="D124" s="132" t="s">
        <v>71</v>
      </c>
      <c r="E124" s="141" t="s">
        <v>213</v>
      </c>
      <c r="F124" s="141" t="s">
        <v>548</v>
      </c>
      <c r="I124" s="134"/>
      <c r="J124" s="142">
        <f>BK124</f>
        <v>0</v>
      </c>
      <c r="L124" s="131"/>
      <c r="M124" s="136"/>
      <c r="P124" s="137">
        <f>SUM(P125:P140)</f>
        <v>0</v>
      </c>
      <c r="R124" s="137">
        <f>SUM(R125:R140)</f>
        <v>0</v>
      </c>
      <c r="T124" s="138">
        <f>SUM(T125:T140)</f>
        <v>0</v>
      </c>
      <c r="AR124" s="132" t="s">
        <v>76</v>
      </c>
      <c r="AT124" s="139" t="s">
        <v>71</v>
      </c>
      <c r="AU124" s="139" t="s">
        <v>76</v>
      </c>
      <c r="AY124" s="132" t="s">
        <v>160</v>
      </c>
      <c r="BK124" s="140">
        <f>SUM(BK125:BK140)</f>
        <v>0</v>
      </c>
    </row>
    <row r="125" spans="2:65" s="1" customFormat="1" ht="16.5" customHeight="1">
      <c r="B125" s="143"/>
      <c r="C125" s="144" t="s">
        <v>76</v>
      </c>
      <c r="D125" s="144" t="s">
        <v>162</v>
      </c>
      <c r="E125" s="145" t="s">
        <v>872</v>
      </c>
      <c r="F125" s="146" t="s">
        <v>873</v>
      </c>
      <c r="G125" s="147" t="s">
        <v>289</v>
      </c>
      <c r="H125" s="148">
        <v>3</v>
      </c>
      <c r="I125" s="149"/>
      <c r="J125" s="150">
        <f>ROUND(I125*H125,2)</f>
        <v>0</v>
      </c>
      <c r="K125" s="151"/>
      <c r="L125" s="32"/>
      <c r="M125" s="152" t="s">
        <v>1</v>
      </c>
      <c r="N125" s="153" t="s">
        <v>38</v>
      </c>
      <c r="P125" s="154">
        <f>O125*H125</f>
        <v>0</v>
      </c>
      <c r="Q125" s="154">
        <v>0</v>
      </c>
      <c r="R125" s="154">
        <f>Q125*H125</f>
        <v>0</v>
      </c>
      <c r="S125" s="154">
        <v>0</v>
      </c>
      <c r="T125" s="155">
        <f>S125*H125</f>
        <v>0</v>
      </c>
      <c r="AR125" s="156" t="s">
        <v>166</v>
      </c>
      <c r="AT125" s="156" t="s">
        <v>162</v>
      </c>
      <c r="AU125" s="156" t="s">
        <v>83</v>
      </c>
      <c r="AY125" s="17" t="s">
        <v>160</v>
      </c>
      <c r="BE125" s="157">
        <f>IF(N125="základná",J125,0)</f>
        <v>0</v>
      </c>
      <c r="BF125" s="157">
        <f>IF(N125="znížená",J125,0)</f>
        <v>0</v>
      </c>
      <c r="BG125" s="157">
        <f>IF(N125="zákl. prenesená",J125,0)</f>
        <v>0</v>
      </c>
      <c r="BH125" s="157">
        <f>IF(N125="zníž. prenesená",J125,0)</f>
        <v>0</v>
      </c>
      <c r="BI125" s="157">
        <f>IF(N125="nulová",J125,0)</f>
        <v>0</v>
      </c>
      <c r="BJ125" s="17" t="s">
        <v>83</v>
      </c>
      <c r="BK125" s="157">
        <f>ROUND(I125*H125,2)</f>
        <v>0</v>
      </c>
      <c r="BL125" s="17" t="s">
        <v>166</v>
      </c>
      <c r="BM125" s="156" t="s">
        <v>83</v>
      </c>
    </row>
    <row r="126" spans="2:65" s="12" customFormat="1" ht="10.199999999999999">
      <c r="B126" s="158"/>
      <c r="D126" s="159" t="s">
        <v>167</v>
      </c>
      <c r="E126" s="160" t="s">
        <v>1</v>
      </c>
      <c r="F126" s="161" t="s">
        <v>874</v>
      </c>
      <c r="H126" s="160" t="s">
        <v>1</v>
      </c>
      <c r="I126" s="162"/>
      <c r="L126" s="158"/>
      <c r="M126" s="163"/>
      <c r="T126" s="164"/>
      <c r="AT126" s="160" t="s">
        <v>167</v>
      </c>
      <c r="AU126" s="160" t="s">
        <v>83</v>
      </c>
      <c r="AV126" s="12" t="s">
        <v>76</v>
      </c>
      <c r="AW126" s="12" t="s">
        <v>29</v>
      </c>
      <c r="AX126" s="12" t="s">
        <v>72</v>
      </c>
      <c r="AY126" s="160" t="s">
        <v>160</v>
      </c>
    </row>
    <row r="127" spans="2:65" s="13" customFormat="1" ht="10.199999999999999">
      <c r="B127" s="165"/>
      <c r="D127" s="159" t="s">
        <v>167</v>
      </c>
      <c r="E127" s="166" t="s">
        <v>1</v>
      </c>
      <c r="F127" s="167" t="s">
        <v>179</v>
      </c>
      <c r="H127" s="168">
        <v>3</v>
      </c>
      <c r="I127" s="169"/>
      <c r="L127" s="165"/>
      <c r="M127" s="170"/>
      <c r="T127" s="171"/>
      <c r="AT127" s="166" t="s">
        <v>167</v>
      </c>
      <c r="AU127" s="166" t="s">
        <v>83</v>
      </c>
      <c r="AV127" s="13" t="s">
        <v>83</v>
      </c>
      <c r="AW127" s="13" t="s">
        <v>29</v>
      </c>
      <c r="AX127" s="13" t="s">
        <v>72</v>
      </c>
      <c r="AY127" s="166" t="s">
        <v>160</v>
      </c>
    </row>
    <row r="128" spans="2:65" s="14" customFormat="1" ht="10.199999999999999">
      <c r="B128" s="172"/>
      <c r="D128" s="159" t="s">
        <v>167</v>
      </c>
      <c r="E128" s="173" t="s">
        <v>1</v>
      </c>
      <c r="F128" s="174" t="s">
        <v>174</v>
      </c>
      <c r="H128" s="175">
        <v>3</v>
      </c>
      <c r="I128" s="176"/>
      <c r="L128" s="172"/>
      <c r="M128" s="177"/>
      <c r="T128" s="178"/>
      <c r="AT128" s="173" t="s">
        <v>167</v>
      </c>
      <c r="AU128" s="173" t="s">
        <v>83</v>
      </c>
      <c r="AV128" s="14" t="s">
        <v>166</v>
      </c>
      <c r="AW128" s="14" t="s">
        <v>29</v>
      </c>
      <c r="AX128" s="14" t="s">
        <v>76</v>
      </c>
      <c r="AY128" s="173" t="s">
        <v>160</v>
      </c>
    </row>
    <row r="129" spans="2:65" s="1" customFormat="1" ht="16.5" customHeight="1">
      <c r="B129" s="143"/>
      <c r="C129" s="144" t="s">
        <v>83</v>
      </c>
      <c r="D129" s="144" t="s">
        <v>162</v>
      </c>
      <c r="E129" s="145" t="s">
        <v>878</v>
      </c>
      <c r="F129" s="146" t="s">
        <v>879</v>
      </c>
      <c r="G129" s="147" t="s">
        <v>289</v>
      </c>
      <c r="H129" s="148">
        <v>2</v>
      </c>
      <c r="I129" s="149"/>
      <c r="J129" s="150">
        <f>ROUND(I129*H129,2)</f>
        <v>0</v>
      </c>
      <c r="K129" s="151"/>
      <c r="L129" s="32"/>
      <c r="M129" s="152" t="s">
        <v>1</v>
      </c>
      <c r="N129" s="153" t="s">
        <v>38</v>
      </c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AR129" s="156" t="s">
        <v>166</v>
      </c>
      <c r="AT129" s="156" t="s">
        <v>162</v>
      </c>
      <c r="AU129" s="156" t="s">
        <v>83</v>
      </c>
      <c r="AY129" s="17" t="s">
        <v>160</v>
      </c>
      <c r="BE129" s="157">
        <f>IF(N129="základná",J129,0)</f>
        <v>0</v>
      </c>
      <c r="BF129" s="157">
        <f>IF(N129="znížená",J129,0)</f>
        <v>0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7" t="s">
        <v>83</v>
      </c>
      <c r="BK129" s="157">
        <f>ROUND(I129*H129,2)</f>
        <v>0</v>
      </c>
      <c r="BL129" s="17" t="s">
        <v>166</v>
      </c>
      <c r="BM129" s="156" t="s">
        <v>166</v>
      </c>
    </row>
    <row r="130" spans="2:65" s="12" customFormat="1" ht="10.199999999999999">
      <c r="B130" s="158"/>
      <c r="D130" s="159" t="s">
        <v>167</v>
      </c>
      <c r="E130" s="160" t="s">
        <v>1</v>
      </c>
      <c r="F130" s="161" t="s">
        <v>880</v>
      </c>
      <c r="H130" s="160" t="s">
        <v>1</v>
      </c>
      <c r="I130" s="162"/>
      <c r="L130" s="158"/>
      <c r="M130" s="163"/>
      <c r="T130" s="164"/>
      <c r="AT130" s="160" t="s">
        <v>167</v>
      </c>
      <c r="AU130" s="160" t="s">
        <v>83</v>
      </c>
      <c r="AV130" s="12" t="s">
        <v>76</v>
      </c>
      <c r="AW130" s="12" t="s">
        <v>29</v>
      </c>
      <c r="AX130" s="12" t="s">
        <v>72</v>
      </c>
      <c r="AY130" s="160" t="s">
        <v>160</v>
      </c>
    </row>
    <row r="131" spans="2:65" s="13" customFormat="1" ht="10.199999999999999">
      <c r="B131" s="165"/>
      <c r="D131" s="159" t="s">
        <v>167</v>
      </c>
      <c r="E131" s="166" t="s">
        <v>1</v>
      </c>
      <c r="F131" s="167" t="s">
        <v>83</v>
      </c>
      <c r="H131" s="168">
        <v>2</v>
      </c>
      <c r="I131" s="169"/>
      <c r="L131" s="165"/>
      <c r="M131" s="170"/>
      <c r="T131" s="171"/>
      <c r="AT131" s="166" t="s">
        <v>167</v>
      </c>
      <c r="AU131" s="166" t="s">
        <v>83</v>
      </c>
      <c r="AV131" s="13" t="s">
        <v>83</v>
      </c>
      <c r="AW131" s="13" t="s">
        <v>29</v>
      </c>
      <c r="AX131" s="13" t="s">
        <v>72</v>
      </c>
      <c r="AY131" s="166" t="s">
        <v>160</v>
      </c>
    </row>
    <row r="132" spans="2:65" s="14" customFormat="1" ht="10.199999999999999">
      <c r="B132" s="172"/>
      <c r="D132" s="159" t="s">
        <v>167</v>
      </c>
      <c r="E132" s="173" t="s">
        <v>1</v>
      </c>
      <c r="F132" s="174" t="s">
        <v>174</v>
      </c>
      <c r="H132" s="175">
        <v>2</v>
      </c>
      <c r="I132" s="176"/>
      <c r="L132" s="172"/>
      <c r="M132" s="177"/>
      <c r="T132" s="178"/>
      <c r="AT132" s="173" t="s">
        <v>167</v>
      </c>
      <c r="AU132" s="173" t="s">
        <v>83</v>
      </c>
      <c r="AV132" s="14" t="s">
        <v>166</v>
      </c>
      <c r="AW132" s="14" t="s">
        <v>29</v>
      </c>
      <c r="AX132" s="14" t="s">
        <v>76</v>
      </c>
      <c r="AY132" s="173" t="s">
        <v>160</v>
      </c>
    </row>
    <row r="133" spans="2:65" s="1" customFormat="1" ht="16.5" customHeight="1">
      <c r="B133" s="143"/>
      <c r="C133" s="144" t="s">
        <v>179</v>
      </c>
      <c r="D133" s="144" t="s">
        <v>162</v>
      </c>
      <c r="E133" s="145" t="s">
        <v>890</v>
      </c>
      <c r="F133" s="146" t="s">
        <v>891</v>
      </c>
      <c r="G133" s="147" t="s">
        <v>289</v>
      </c>
      <c r="H133" s="148">
        <v>3</v>
      </c>
      <c r="I133" s="149"/>
      <c r="J133" s="150">
        <f>ROUND(I133*H133,2)</f>
        <v>0</v>
      </c>
      <c r="K133" s="151"/>
      <c r="L133" s="32"/>
      <c r="M133" s="152" t="s">
        <v>1</v>
      </c>
      <c r="N133" s="153" t="s">
        <v>38</v>
      </c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AR133" s="156" t="s">
        <v>166</v>
      </c>
      <c r="AT133" s="156" t="s">
        <v>162</v>
      </c>
      <c r="AU133" s="156" t="s">
        <v>83</v>
      </c>
      <c r="AY133" s="17" t="s">
        <v>160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7" t="s">
        <v>83</v>
      </c>
      <c r="BK133" s="157">
        <f>ROUND(I133*H133,2)</f>
        <v>0</v>
      </c>
      <c r="BL133" s="17" t="s">
        <v>166</v>
      </c>
      <c r="BM133" s="156" t="s">
        <v>182</v>
      </c>
    </row>
    <row r="134" spans="2:65" s="12" customFormat="1" ht="10.199999999999999">
      <c r="B134" s="158"/>
      <c r="D134" s="159" t="s">
        <v>167</v>
      </c>
      <c r="E134" s="160" t="s">
        <v>1</v>
      </c>
      <c r="F134" s="161" t="s">
        <v>892</v>
      </c>
      <c r="H134" s="160" t="s">
        <v>1</v>
      </c>
      <c r="I134" s="162"/>
      <c r="L134" s="158"/>
      <c r="M134" s="163"/>
      <c r="T134" s="164"/>
      <c r="AT134" s="160" t="s">
        <v>167</v>
      </c>
      <c r="AU134" s="160" t="s">
        <v>83</v>
      </c>
      <c r="AV134" s="12" t="s">
        <v>76</v>
      </c>
      <c r="AW134" s="12" t="s">
        <v>29</v>
      </c>
      <c r="AX134" s="12" t="s">
        <v>72</v>
      </c>
      <c r="AY134" s="160" t="s">
        <v>160</v>
      </c>
    </row>
    <row r="135" spans="2:65" s="13" customFormat="1" ht="10.199999999999999">
      <c r="B135" s="165"/>
      <c r="D135" s="159" t="s">
        <v>167</v>
      </c>
      <c r="E135" s="166" t="s">
        <v>1</v>
      </c>
      <c r="F135" s="167" t="s">
        <v>179</v>
      </c>
      <c r="H135" s="168">
        <v>3</v>
      </c>
      <c r="I135" s="169"/>
      <c r="L135" s="165"/>
      <c r="M135" s="170"/>
      <c r="T135" s="171"/>
      <c r="AT135" s="166" t="s">
        <v>167</v>
      </c>
      <c r="AU135" s="166" t="s">
        <v>83</v>
      </c>
      <c r="AV135" s="13" t="s">
        <v>83</v>
      </c>
      <c r="AW135" s="13" t="s">
        <v>29</v>
      </c>
      <c r="AX135" s="13" t="s">
        <v>72</v>
      </c>
      <c r="AY135" s="166" t="s">
        <v>160</v>
      </c>
    </row>
    <row r="136" spans="2:65" s="14" customFormat="1" ht="10.199999999999999">
      <c r="B136" s="172"/>
      <c r="D136" s="159" t="s">
        <v>167</v>
      </c>
      <c r="E136" s="173" t="s">
        <v>1</v>
      </c>
      <c r="F136" s="174" t="s">
        <v>174</v>
      </c>
      <c r="H136" s="175">
        <v>3</v>
      </c>
      <c r="I136" s="176"/>
      <c r="L136" s="172"/>
      <c r="M136" s="177"/>
      <c r="T136" s="178"/>
      <c r="AT136" s="173" t="s">
        <v>167</v>
      </c>
      <c r="AU136" s="173" t="s">
        <v>83</v>
      </c>
      <c r="AV136" s="14" t="s">
        <v>166</v>
      </c>
      <c r="AW136" s="14" t="s">
        <v>29</v>
      </c>
      <c r="AX136" s="14" t="s">
        <v>76</v>
      </c>
      <c r="AY136" s="173" t="s">
        <v>160</v>
      </c>
    </row>
    <row r="137" spans="2:65" s="1" customFormat="1" ht="16.5" customHeight="1">
      <c r="B137" s="143"/>
      <c r="C137" s="144" t="s">
        <v>166</v>
      </c>
      <c r="D137" s="144" t="s">
        <v>162</v>
      </c>
      <c r="E137" s="145" t="s">
        <v>1545</v>
      </c>
      <c r="F137" s="146" t="s">
        <v>1546</v>
      </c>
      <c r="G137" s="147" t="s">
        <v>289</v>
      </c>
      <c r="H137" s="148">
        <v>1</v>
      </c>
      <c r="I137" s="149"/>
      <c r="J137" s="150">
        <f>ROUND(I137*H137,2)</f>
        <v>0</v>
      </c>
      <c r="K137" s="151"/>
      <c r="L137" s="32"/>
      <c r="M137" s="152" t="s">
        <v>1</v>
      </c>
      <c r="N137" s="153" t="s">
        <v>38</v>
      </c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AR137" s="156" t="s">
        <v>166</v>
      </c>
      <c r="AT137" s="156" t="s">
        <v>162</v>
      </c>
      <c r="AU137" s="156" t="s">
        <v>83</v>
      </c>
      <c r="AY137" s="17" t="s">
        <v>160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7" t="s">
        <v>83</v>
      </c>
      <c r="BK137" s="157">
        <f>ROUND(I137*H137,2)</f>
        <v>0</v>
      </c>
      <c r="BL137" s="17" t="s">
        <v>166</v>
      </c>
      <c r="BM137" s="156" t="s">
        <v>187</v>
      </c>
    </row>
    <row r="138" spans="2:65" s="12" customFormat="1" ht="10.199999999999999">
      <c r="B138" s="158"/>
      <c r="D138" s="159" t="s">
        <v>167</v>
      </c>
      <c r="E138" s="160" t="s">
        <v>1</v>
      </c>
      <c r="F138" s="161" t="s">
        <v>1547</v>
      </c>
      <c r="H138" s="160" t="s">
        <v>1</v>
      </c>
      <c r="I138" s="162"/>
      <c r="L138" s="158"/>
      <c r="M138" s="163"/>
      <c r="T138" s="164"/>
      <c r="AT138" s="160" t="s">
        <v>167</v>
      </c>
      <c r="AU138" s="160" t="s">
        <v>83</v>
      </c>
      <c r="AV138" s="12" t="s">
        <v>76</v>
      </c>
      <c r="AW138" s="12" t="s">
        <v>29</v>
      </c>
      <c r="AX138" s="12" t="s">
        <v>72</v>
      </c>
      <c r="AY138" s="160" t="s">
        <v>160</v>
      </c>
    </row>
    <row r="139" spans="2:65" s="13" customFormat="1" ht="10.199999999999999">
      <c r="B139" s="165"/>
      <c r="D139" s="159" t="s">
        <v>167</v>
      </c>
      <c r="E139" s="166" t="s">
        <v>1</v>
      </c>
      <c r="F139" s="167" t="s">
        <v>76</v>
      </c>
      <c r="H139" s="168">
        <v>1</v>
      </c>
      <c r="I139" s="169"/>
      <c r="L139" s="165"/>
      <c r="M139" s="170"/>
      <c r="T139" s="171"/>
      <c r="AT139" s="166" t="s">
        <v>167</v>
      </c>
      <c r="AU139" s="166" t="s">
        <v>83</v>
      </c>
      <c r="AV139" s="13" t="s">
        <v>83</v>
      </c>
      <c r="AW139" s="13" t="s">
        <v>29</v>
      </c>
      <c r="AX139" s="13" t="s">
        <v>72</v>
      </c>
      <c r="AY139" s="166" t="s">
        <v>160</v>
      </c>
    </row>
    <row r="140" spans="2:65" s="14" customFormat="1" ht="10.199999999999999">
      <c r="B140" s="172"/>
      <c r="D140" s="159" t="s">
        <v>167</v>
      </c>
      <c r="E140" s="173" t="s">
        <v>1</v>
      </c>
      <c r="F140" s="174" t="s">
        <v>174</v>
      </c>
      <c r="H140" s="175">
        <v>1</v>
      </c>
      <c r="I140" s="176"/>
      <c r="L140" s="172"/>
      <c r="M140" s="197"/>
      <c r="N140" s="198"/>
      <c r="O140" s="198"/>
      <c r="P140" s="198"/>
      <c r="Q140" s="198"/>
      <c r="R140" s="198"/>
      <c r="S140" s="198"/>
      <c r="T140" s="199"/>
      <c r="AT140" s="173" t="s">
        <v>167</v>
      </c>
      <c r="AU140" s="173" t="s">
        <v>83</v>
      </c>
      <c r="AV140" s="14" t="s">
        <v>166</v>
      </c>
      <c r="AW140" s="14" t="s">
        <v>29</v>
      </c>
      <c r="AX140" s="14" t="s">
        <v>76</v>
      </c>
      <c r="AY140" s="173" t="s">
        <v>160</v>
      </c>
    </row>
    <row r="141" spans="2:65" s="1" customFormat="1" ht="6.9" customHeight="1"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32"/>
    </row>
  </sheetData>
  <autoFilter ref="C121:K140" xr:uid="{00000000-0009-0000-0000-000008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3050f1be61d4d4bc3d634d899d206e0e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98d06c666981b5da0b9acb94370d08d2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A6C78D-A54B-4CBA-A5BC-1E6464F6B259}"/>
</file>

<file path=customXml/itemProps2.xml><?xml version="1.0" encoding="utf-8"?>
<ds:datastoreItem xmlns:ds="http://schemas.openxmlformats.org/officeDocument/2006/customXml" ds:itemID="{2D676303-905E-48F6-B270-07B0EA8E6814}"/>
</file>

<file path=customXml/itemProps3.xml><?xml version="1.0" encoding="utf-8"?>
<ds:datastoreItem xmlns:ds="http://schemas.openxmlformats.org/officeDocument/2006/customXml" ds:itemID="{AF2962B7-37CD-4328-9C07-F1BBA54195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28</vt:i4>
      </vt:variant>
    </vt:vector>
  </HeadingPairs>
  <TitlesOfParts>
    <vt:vector size="42" baseType="lpstr">
      <vt:lpstr>Rekapitulácia stavby</vt:lpstr>
      <vt:lpstr>SO_01_01_KD - Obratisko a...</vt:lpstr>
      <vt:lpstr>SO_01_02_KD - Zastávka - ...</vt:lpstr>
      <vt:lpstr>SO_01_04_KD - Drobná arch...</vt:lpstr>
      <vt:lpstr>SO_01_05_KD - Zelen.ploch...</vt:lpstr>
      <vt:lpstr>SO_01_06_KD - Verejné osv...</vt:lpstr>
      <vt:lpstr>SO_01_07_KD - Kamerový sy...</vt:lpstr>
      <vt:lpstr>SO_02_01_MS - Obratisko a...</vt:lpstr>
      <vt:lpstr>SO_02_04_MS - Drobná arch...</vt:lpstr>
      <vt:lpstr>SO_02_05_MS - Zelen.ploch...</vt:lpstr>
      <vt:lpstr>SO_02_06_MS - Verejné osv...</vt:lpstr>
      <vt:lpstr>SO_02_07_MS - Kamerový sy...</vt:lpstr>
      <vt:lpstr>SO_05 - Dažďová kanalizácia</vt:lpstr>
      <vt:lpstr>VP - Všeobecné položky</vt:lpstr>
      <vt:lpstr>'Rekapitulácia stavby'!Názvy_tlače</vt:lpstr>
      <vt:lpstr>'SO_01_01_KD - Obratisko a...'!Názvy_tlače</vt:lpstr>
      <vt:lpstr>'SO_01_02_KD - Zastávka - ...'!Názvy_tlače</vt:lpstr>
      <vt:lpstr>'SO_01_04_KD - Drobná arch...'!Názvy_tlače</vt:lpstr>
      <vt:lpstr>'SO_01_05_KD - Zelen.ploch...'!Názvy_tlače</vt:lpstr>
      <vt:lpstr>'SO_01_06_KD - Verejné osv...'!Názvy_tlače</vt:lpstr>
      <vt:lpstr>'SO_01_07_KD - Kamerový sy...'!Názvy_tlače</vt:lpstr>
      <vt:lpstr>'SO_02_01_MS - Obratisko a...'!Názvy_tlače</vt:lpstr>
      <vt:lpstr>'SO_02_04_MS - Drobná arch...'!Názvy_tlače</vt:lpstr>
      <vt:lpstr>'SO_02_05_MS - Zelen.ploch...'!Názvy_tlače</vt:lpstr>
      <vt:lpstr>'SO_02_06_MS - Verejné osv...'!Názvy_tlače</vt:lpstr>
      <vt:lpstr>'SO_02_07_MS - Kamerový sy...'!Názvy_tlače</vt:lpstr>
      <vt:lpstr>'SO_05 - Dažďová kanalizácia'!Názvy_tlače</vt:lpstr>
      <vt:lpstr>'VP - Všeobecné položky'!Názvy_tlače</vt:lpstr>
      <vt:lpstr>'Rekapitulácia stavby'!Oblasť_tlače</vt:lpstr>
      <vt:lpstr>'SO_01_01_KD - Obratisko a...'!Oblasť_tlače</vt:lpstr>
      <vt:lpstr>'SO_01_02_KD - Zastávka - ...'!Oblasť_tlače</vt:lpstr>
      <vt:lpstr>'SO_01_04_KD - Drobná arch...'!Oblasť_tlače</vt:lpstr>
      <vt:lpstr>'SO_01_05_KD - Zelen.ploch...'!Oblasť_tlače</vt:lpstr>
      <vt:lpstr>'SO_01_06_KD - Verejné osv...'!Oblasť_tlače</vt:lpstr>
      <vt:lpstr>'SO_01_07_KD - Kamerový sy...'!Oblasť_tlače</vt:lpstr>
      <vt:lpstr>'SO_02_01_MS - Obratisko a...'!Oblasť_tlače</vt:lpstr>
      <vt:lpstr>'SO_02_04_MS - Drobná arch...'!Oblasť_tlače</vt:lpstr>
      <vt:lpstr>'SO_02_05_MS - Zelen.ploch...'!Oblasť_tlače</vt:lpstr>
      <vt:lpstr>'SO_02_06_MS - Verejné osv...'!Oblasť_tlače</vt:lpstr>
      <vt:lpstr>'SO_02_07_MS - Kamerový sy...'!Oblasť_tlače</vt:lpstr>
      <vt:lpstr>'SO_05 - Dažďová kanalizácia'!Oblasť_tlače</vt:lpstr>
      <vt:lpstr>'VP - Všeobecné položky'!Oblasť_tlače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Pavol Ing.</dc:creator>
  <cp:lastModifiedBy>Gábor Pavol Ing.</cp:lastModifiedBy>
  <dcterms:created xsi:type="dcterms:W3CDTF">2026-02-09T15:02:59Z</dcterms:created>
  <dcterms:modified xsi:type="dcterms:W3CDTF">2026-02-09T17:16:31Z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</Properties>
</file>